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1 - Stavební část" sheetId="2" r:id="rId2"/>
    <sheet name="SO02 - Rozvod a dávkování..." sheetId="3" r:id="rId3"/>
    <sheet name="SO03 - Silnoproudá elektr..." sheetId="4" r:id="rId4"/>
    <sheet name="SO04 - Technologie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'SO01 - Stavební část'!$C$103:$K$677</definedName>
    <definedName name="_xlnm.Print_Area" localSheetId="1">'SO01 - Stavební část'!$C$4:$J$39,'SO01 - Stavební část'!$C$45:$J$85,'SO01 - Stavební část'!$C$91:$K$677</definedName>
    <definedName name="_xlnm.Print_Titles" localSheetId="1">'SO01 - Stavební část'!$103:$103</definedName>
    <definedName name="_xlnm._FilterDatabase" localSheetId="2" hidden="1">'SO02 - Rozvod a dávkování...'!$C$82:$K$169</definedName>
    <definedName name="_xlnm.Print_Area" localSheetId="2">'SO02 - Rozvod a dávkování...'!$C$4:$J$39,'SO02 - Rozvod a dávkování...'!$C$45:$J$64,'SO02 - Rozvod a dávkování...'!$C$70:$K$169</definedName>
    <definedName name="_xlnm.Print_Titles" localSheetId="2">'SO02 - Rozvod a dávkování...'!$82:$82</definedName>
    <definedName name="_xlnm._FilterDatabase" localSheetId="3" hidden="1">'SO03 - Silnoproudá elektr...'!$C$84:$K$321</definedName>
    <definedName name="_xlnm.Print_Area" localSheetId="3">'SO03 - Silnoproudá elektr...'!$C$4:$J$39,'SO03 - Silnoproudá elektr...'!$C$45:$J$66,'SO03 - Silnoproudá elektr...'!$C$72:$K$321</definedName>
    <definedName name="_xlnm.Print_Titles" localSheetId="3">'SO03 - Silnoproudá elektr...'!$84:$84</definedName>
    <definedName name="_xlnm._FilterDatabase" localSheetId="4" hidden="1">'SO04 - Technologie'!$C$86:$K$460</definedName>
    <definedName name="_xlnm.Print_Area" localSheetId="4">'SO04 - Technologie'!$C$4:$J$39,'SO04 - Technologie'!$C$45:$J$68,'SO04 - Technologie'!$C$74:$K$460</definedName>
    <definedName name="_xlnm.Print_Titles" localSheetId="4">'SO04 - Technologie'!$86:$86</definedName>
    <definedName name="_xlnm._FilterDatabase" localSheetId="5" hidden="1">'VRN - Vedlejší rozpočtové...'!$C$84:$K$111</definedName>
    <definedName name="_xlnm.Print_Area" localSheetId="5">'VRN - Vedlejší rozpočtové...'!$C$4:$J$39,'VRN - Vedlejší rozpočtové...'!$C$45:$J$66,'VRN - Vedlejší rozpočtové...'!$C$72:$K$111</definedName>
    <definedName name="_xlnm.Print_Titles" localSheetId="5">'VRN - Vedlejší rozpočtové...'!$84:$84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110"/>
  <c r="BH110"/>
  <c r="BG110"/>
  <c r="BF110"/>
  <c r="T110"/>
  <c r="T109"/>
  <c r="R110"/>
  <c r="R109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2"/>
  <c r="BH102"/>
  <c r="BG102"/>
  <c r="BF102"/>
  <c r="T102"/>
  <c r="R102"/>
  <c r="P102"/>
  <c r="BI99"/>
  <c r="BH99"/>
  <c r="BG99"/>
  <c r="BF99"/>
  <c r="T99"/>
  <c r="T98"/>
  <c r="R99"/>
  <c r="R98"/>
  <c r="P99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48"/>
  <c i="5" r="J37"/>
  <c r="J36"/>
  <c i="1" r="AY58"/>
  <c i="5" r="J35"/>
  <c i="1" r="AX58"/>
  <c i="5"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2"/>
  <c r="BH332"/>
  <c r="BG332"/>
  <c r="BF332"/>
  <c r="T332"/>
  <c r="R332"/>
  <c r="P332"/>
  <c r="BI331"/>
  <c r="BH331"/>
  <c r="BG331"/>
  <c r="BF331"/>
  <c r="T331"/>
  <c r="R331"/>
  <c r="P331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48"/>
  <c i="4" r="J37"/>
  <c r="J36"/>
  <c i="1" r="AY57"/>
  <c i="4" r="J35"/>
  <c i="1" r="AX57"/>
  <c i="4"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2"/>
  <c r="BH272"/>
  <c r="BG272"/>
  <c r="BF272"/>
  <c r="T272"/>
  <c r="R272"/>
  <c r="P272"/>
  <c r="BI270"/>
  <c r="BH270"/>
  <c r="BG270"/>
  <c r="BF270"/>
  <c r="T270"/>
  <c r="R270"/>
  <c r="P270"/>
  <c r="BI269"/>
  <c r="BH269"/>
  <c r="BG269"/>
  <c r="BF269"/>
  <c r="T269"/>
  <c r="R269"/>
  <c r="P269"/>
  <c r="BI267"/>
  <c r="BH267"/>
  <c r="BG267"/>
  <c r="BF267"/>
  <c r="T267"/>
  <c r="R267"/>
  <c r="P267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09"/>
  <c r="BH109"/>
  <c r="BG109"/>
  <c r="BF109"/>
  <c r="T109"/>
  <c r="R109"/>
  <c r="P109"/>
  <c r="BI108"/>
  <c r="BH108"/>
  <c r="BG108"/>
  <c r="BF108"/>
  <c r="T108"/>
  <c r="R108"/>
  <c r="P108"/>
  <c r="BI106"/>
  <c r="BH106"/>
  <c r="BG106"/>
  <c r="BF106"/>
  <c r="T106"/>
  <c r="R106"/>
  <c r="P106"/>
  <c r="BI105"/>
  <c r="BH105"/>
  <c r="BG105"/>
  <c r="BF105"/>
  <c r="T105"/>
  <c r="R105"/>
  <c r="P105"/>
  <c r="BI103"/>
  <c r="BH103"/>
  <c r="BG103"/>
  <c r="BF103"/>
  <c r="T103"/>
  <c r="R103"/>
  <c r="P103"/>
  <c r="BI102"/>
  <c r="BH102"/>
  <c r="BG102"/>
  <c r="BF102"/>
  <c r="T102"/>
  <c r="R102"/>
  <c r="P102"/>
  <c r="BI100"/>
  <c r="BH100"/>
  <c r="BG100"/>
  <c r="BF100"/>
  <c r="T100"/>
  <c r="R100"/>
  <c r="P100"/>
  <c r="BI99"/>
  <c r="BH99"/>
  <c r="BG99"/>
  <c r="BF99"/>
  <c r="T99"/>
  <c r="R99"/>
  <c r="P99"/>
  <c r="BI97"/>
  <c r="BH97"/>
  <c r="BG97"/>
  <c r="BF97"/>
  <c r="T97"/>
  <c r="R97"/>
  <c r="P97"/>
  <c r="BI96"/>
  <c r="BH96"/>
  <c r="BG96"/>
  <c r="BF96"/>
  <c r="T96"/>
  <c r="R96"/>
  <c r="P96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3" r="J37"/>
  <c r="J36"/>
  <c i="1" r="AY56"/>
  <c i="3" r="J35"/>
  <c i="1" r="AX56"/>
  <c i="3"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0"/>
  <c r="BH160"/>
  <c r="BG160"/>
  <c r="BF160"/>
  <c r="T160"/>
  <c r="R160"/>
  <c r="P160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80"/>
  <c r="J79"/>
  <c r="F79"/>
  <c r="F77"/>
  <c r="E75"/>
  <c r="J55"/>
  <c r="J54"/>
  <c r="F54"/>
  <c r="F52"/>
  <c r="E50"/>
  <c r="J18"/>
  <c r="E18"/>
  <c r="F80"/>
  <c r="J17"/>
  <c r="J12"/>
  <c r="J52"/>
  <c r="E7"/>
  <c r="E73"/>
  <c i="2" r="J37"/>
  <c r="J36"/>
  <c i="1" r="AY55"/>
  <c i="2" r="J35"/>
  <c i="1" r="AX55"/>
  <c i="2" r="BI676"/>
  <c r="BH676"/>
  <c r="BG676"/>
  <c r="BF676"/>
  <c r="T676"/>
  <c r="R676"/>
  <c r="P676"/>
  <c r="BI674"/>
  <c r="BH674"/>
  <c r="BG674"/>
  <c r="BF674"/>
  <c r="T674"/>
  <c r="R674"/>
  <c r="P674"/>
  <c r="BI672"/>
  <c r="BH672"/>
  <c r="BG672"/>
  <c r="BF672"/>
  <c r="T672"/>
  <c r="R672"/>
  <c r="P672"/>
  <c r="BI670"/>
  <c r="BH670"/>
  <c r="BG670"/>
  <c r="BF670"/>
  <c r="T670"/>
  <c r="R670"/>
  <c r="P670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5"/>
  <c r="BH655"/>
  <c r="BG655"/>
  <c r="BF655"/>
  <c r="T655"/>
  <c r="R655"/>
  <c r="P655"/>
  <c r="BI653"/>
  <c r="BH653"/>
  <c r="BG653"/>
  <c r="BF653"/>
  <c r="T653"/>
  <c r="R653"/>
  <c r="P653"/>
  <c r="BI651"/>
  <c r="BH651"/>
  <c r="BG651"/>
  <c r="BF651"/>
  <c r="T651"/>
  <c r="R651"/>
  <c r="P651"/>
  <c r="BI648"/>
  <c r="BH648"/>
  <c r="BG648"/>
  <c r="BF648"/>
  <c r="T648"/>
  <c r="T647"/>
  <c r="R648"/>
  <c r="R647"/>
  <c r="P648"/>
  <c r="P647"/>
  <c r="BI645"/>
  <c r="BH645"/>
  <c r="BG645"/>
  <c r="BF645"/>
  <c r="T645"/>
  <c r="R645"/>
  <c r="P645"/>
  <c r="BI643"/>
  <c r="BH643"/>
  <c r="BG643"/>
  <c r="BF643"/>
  <c r="T643"/>
  <c r="R643"/>
  <c r="P643"/>
  <c r="BI641"/>
  <c r="BH641"/>
  <c r="BG641"/>
  <c r="BF641"/>
  <c r="T641"/>
  <c r="R641"/>
  <c r="P641"/>
  <c r="BI639"/>
  <c r="BH639"/>
  <c r="BG639"/>
  <c r="BF639"/>
  <c r="T639"/>
  <c r="R639"/>
  <c r="P639"/>
  <c r="BI637"/>
  <c r="BH637"/>
  <c r="BG637"/>
  <c r="BF637"/>
  <c r="T637"/>
  <c r="R637"/>
  <c r="P637"/>
  <c r="BI635"/>
  <c r="BH635"/>
  <c r="BG635"/>
  <c r="BF635"/>
  <c r="T635"/>
  <c r="R635"/>
  <c r="P635"/>
  <c r="BI633"/>
  <c r="BH633"/>
  <c r="BG633"/>
  <c r="BF633"/>
  <c r="T633"/>
  <c r="R633"/>
  <c r="P633"/>
  <c r="BI631"/>
  <c r="BH631"/>
  <c r="BG631"/>
  <c r="BF631"/>
  <c r="T631"/>
  <c r="R631"/>
  <c r="P631"/>
  <c r="BI629"/>
  <c r="BH629"/>
  <c r="BG629"/>
  <c r="BF629"/>
  <c r="T629"/>
  <c r="R629"/>
  <c r="P629"/>
  <c r="BI627"/>
  <c r="BH627"/>
  <c r="BG627"/>
  <c r="BF627"/>
  <c r="T627"/>
  <c r="R627"/>
  <c r="P627"/>
  <c r="BI624"/>
  <c r="BH624"/>
  <c r="BG624"/>
  <c r="BF624"/>
  <c r="T624"/>
  <c r="R624"/>
  <c r="P624"/>
  <c r="BI623"/>
  <c r="BH623"/>
  <c r="BG623"/>
  <c r="BF623"/>
  <c r="T623"/>
  <c r="R623"/>
  <c r="P623"/>
  <c r="BI622"/>
  <c r="BH622"/>
  <c r="BG622"/>
  <c r="BF622"/>
  <c r="T622"/>
  <c r="R622"/>
  <c r="P622"/>
  <c r="BI621"/>
  <c r="BH621"/>
  <c r="BG621"/>
  <c r="BF621"/>
  <c r="T621"/>
  <c r="R621"/>
  <c r="P621"/>
  <c r="BI620"/>
  <c r="BH620"/>
  <c r="BG620"/>
  <c r="BF620"/>
  <c r="T620"/>
  <c r="R620"/>
  <c r="P620"/>
  <c r="BI619"/>
  <c r="BH619"/>
  <c r="BG619"/>
  <c r="BF619"/>
  <c r="T619"/>
  <c r="R619"/>
  <c r="P619"/>
  <c r="BI618"/>
  <c r="BH618"/>
  <c r="BG618"/>
  <c r="BF618"/>
  <c r="T618"/>
  <c r="R618"/>
  <c r="P618"/>
  <c r="BI617"/>
  <c r="BH617"/>
  <c r="BG617"/>
  <c r="BF617"/>
  <c r="T617"/>
  <c r="R617"/>
  <c r="P617"/>
  <c r="BI616"/>
  <c r="BH616"/>
  <c r="BG616"/>
  <c r="BF616"/>
  <c r="T616"/>
  <c r="R616"/>
  <c r="P616"/>
  <c r="BI615"/>
  <c r="BH615"/>
  <c r="BG615"/>
  <c r="BF615"/>
  <c r="T615"/>
  <c r="R615"/>
  <c r="P615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09"/>
  <c r="BH609"/>
  <c r="BG609"/>
  <c r="BF609"/>
  <c r="T609"/>
  <c r="R609"/>
  <c r="P609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2"/>
  <c r="BH602"/>
  <c r="BG602"/>
  <c r="BF602"/>
  <c r="T602"/>
  <c r="R602"/>
  <c r="P602"/>
  <c r="BI600"/>
  <c r="BH600"/>
  <c r="BG600"/>
  <c r="BF600"/>
  <c r="T600"/>
  <c r="R600"/>
  <c r="P600"/>
  <c r="BI599"/>
  <c r="BH599"/>
  <c r="BG599"/>
  <c r="BF599"/>
  <c r="T599"/>
  <c r="R599"/>
  <c r="P599"/>
  <c r="BI597"/>
  <c r="BH597"/>
  <c r="BG597"/>
  <c r="BF597"/>
  <c r="T597"/>
  <c r="R597"/>
  <c r="P597"/>
  <c r="BI595"/>
  <c r="BH595"/>
  <c r="BG595"/>
  <c r="BF595"/>
  <c r="T595"/>
  <c r="R595"/>
  <c r="P595"/>
  <c r="BI594"/>
  <c r="BH594"/>
  <c r="BG594"/>
  <c r="BF594"/>
  <c r="T594"/>
  <c r="R594"/>
  <c r="P594"/>
  <c r="BI592"/>
  <c r="BH592"/>
  <c r="BG592"/>
  <c r="BF592"/>
  <c r="T592"/>
  <c r="R592"/>
  <c r="P592"/>
  <c r="BI591"/>
  <c r="BH591"/>
  <c r="BG591"/>
  <c r="BF591"/>
  <c r="T591"/>
  <c r="R591"/>
  <c r="P591"/>
  <c r="BI589"/>
  <c r="BH589"/>
  <c r="BG589"/>
  <c r="BF589"/>
  <c r="T589"/>
  <c r="R589"/>
  <c r="P589"/>
  <c r="BI587"/>
  <c r="BH587"/>
  <c r="BG587"/>
  <c r="BF587"/>
  <c r="T587"/>
  <c r="R587"/>
  <c r="P587"/>
  <c r="BI585"/>
  <c r="BH585"/>
  <c r="BG585"/>
  <c r="BF585"/>
  <c r="T585"/>
  <c r="R585"/>
  <c r="P585"/>
  <c r="BI582"/>
  <c r="BH582"/>
  <c r="BG582"/>
  <c r="BF582"/>
  <c r="T582"/>
  <c r="R582"/>
  <c r="P582"/>
  <c r="BI580"/>
  <c r="BH580"/>
  <c r="BG580"/>
  <c r="BF580"/>
  <c r="T580"/>
  <c r="R580"/>
  <c r="P580"/>
  <c r="BI578"/>
  <c r="BH578"/>
  <c r="BG578"/>
  <c r="BF578"/>
  <c r="T578"/>
  <c r="R578"/>
  <c r="P578"/>
  <c r="BI577"/>
  <c r="BH577"/>
  <c r="BG577"/>
  <c r="BF577"/>
  <c r="T577"/>
  <c r="R577"/>
  <c r="P577"/>
  <c r="BI575"/>
  <c r="BH575"/>
  <c r="BG575"/>
  <c r="BF575"/>
  <c r="T575"/>
  <c r="R575"/>
  <c r="P575"/>
  <c r="BI574"/>
  <c r="BH574"/>
  <c r="BG574"/>
  <c r="BF574"/>
  <c r="T574"/>
  <c r="R574"/>
  <c r="P574"/>
  <c r="BI572"/>
  <c r="BH572"/>
  <c r="BG572"/>
  <c r="BF572"/>
  <c r="T572"/>
  <c r="R572"/>
  <c r="P572"/>
  <c r="BI571"/>
  <c r="BH571"/>
  <c r="BG571"/>
  <c r="BF571"/>
  <c r="T571"/>
  <c r="R571"/>
  <c r="P571"/>
  <c r="BI569"/>
  <c r="BH569"/>
  <c r="BG569"/>
  <c r="BF569"/>
  <c r="T569"/>
  <c r="R569"/>
  <c r="P569"/>
  <c r="BI566"/>
  <c r="BH566"/>
  <c r="BG566"/>
  <c r="BF566"/>
  <c r="T566"/>
  <c r="R566"/>
  <c r="P566"/>
  <c r="BI564"/>
  <c r="BH564"/>
  <c r="BG564"/>
  <c r="BF564"/>
  <c r="T564"/>
  <c r="R564"/>
  <c r="P564"/>
  <c r="BI562"/>
  <c r="BH562"/>
  <c r="BG562"/>
  <c r="BF562"/>
  <c r="T562"/>
  <c r="R562"/>
  <c r="P562"/>
  <c r="BI560"/>
  <c r="BH560"/>
  <c r="BG560"/>
  <c r="BF560"/>
  <c r="T560"/>
  <c r="R560"/>
  <c r="P560"/>
  <c r="BI558"/>
  <c r="BH558"/>
  <c r="BG558"/>
  <c r="BF558"/>
  <c r="T558"/>
  <c r="R558"/>
  <c r="P558"/>
  <c r="BI556"/>
  <c r="BH556"/>
  <c r="BG556"/>
  <c r="BF556"/>
  <c r="T556"/>
  <c r="R556"/>
  <c r="P556"/>
  <c r="BI554"/>
  <c r="BH554"/>
  <c r="BG554"/>
  <c r="BF554"/>
  <c r="T554"/>
  <c r="T553"/>
  <c r="R554"/>
  <c r="R553"/>
  <c r="P554"/>
  <c r="P553"/>
  <c r="BI551"/>
  <c r="BH551"/>
  <c r="BG551"/>
  <c r="BF551"/>
  <c r="T551"/>
  <c r="R551"/>
  <c r="P551"/>
  <c r="BI549"/>
  <c r="BH549"/>
  <c r="BG549"/>
  <c r="BF549"/>
  <c r="T549"/>
  <c r="R549"/>
  <c r="P549"/>
  <c r="BI547"/>
  <c r="BH547"/>
  <c r="BG547"/>
  <c r="BF547"/>
  <c r="T547"/>
  <c r="R547"/>
  <c r="P547"/>
  <c r="BI546"/>
  <c r="BH546"/>
  <c r="BG546"/>
  <c r="BF546"/>
  <c r="T546"/>
  <c r="R546"/>
  <c r="P546"/>
  <c r="BI544"/>
  <c r="BH544"/>
  <c r="BG544"/>
  <c r="BF544"/>
  <c r="T544"/>
  <c r="R544"/>
  <c r="P544"/>
  <c r="BI543"/>
  <c r="BH543"/>
  <c r="BG543"/>
  <c r="BF543"/>
  <c r="T543"/>
  <c r="R543"/>
  <c r="P543"/>
  <c r="BI541"/>
  <c r="BH541"/>
  <c r="BG541"/>
  <c r="BF541"/>
  <c r="T541"/>
  <c r="R541"/>
  <c r="P541"/>
  <c r="BI540"/>
  <c r="BH540"/>
  <c r="BG540"/>
  <c r="BF540"/>
  <c r="T540"/>
  <c r="R540"/>
  <c r="P540"/>
  <c r="BI538"/>
  <c r="BH538"/>
  <c r="BG538"/>
  <c r="BF538"/>
  <c r="T538"/>
  <c r="R538"/>
  <c r="P538"/>
  <c r="BI537"/>
  <c r="BH537"/>
  <c r="BG537"/>
  <c r="BF537"/>
  <c r="T537"/>
  <c r="R537"/>
  <c r="P537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26"/>
  <c r="BH526"/>
  <c r="BG526"/>
  <c r="BF526"/>
  <c r="T526"/>
  <c r="T525"/>
  <c r="R526"/>
  <c r="R525"/>
  <c r="P526"/>
  <c r="P525"/>
  <c r="BI523"/>
  <c r="BH523"/>
  <c r="BG523"/>
  <c r="BF523"/>
  <c r="T523"/>
  <c r="R523"/>
  <c r="P523"/>
  <c r="BI521"/>
  <c r="BH521"/>
  <c r="BG521"/>
  <c r="BF521"/>
  <c r="T521"/>
  <c r="R521"/>
  <c r="P521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8"/>
  <c r="BH508"/>
  <c r="BG508"/>
  <c r="BF508"/>
  <c r="T508"/>
  <c r="R508"/>
  <c r="P508"/>
  <c r="BI506"/>
  <c r="BH506"/>
  <c r="BG506"/>
  <c r="BF506"/>
  <c r="T506"/>
  <c r="R506"/>
  <c r="P506"/>
  <c r="BI505"/>
  <c r="BH505"/>
  <c r="BG505"/>
  <c r="BF505"/>
  <c r="T505"/>
  <c r="R505"/>
  <c r="P505"/>
  <c r="BI503"/>
  <c r="BH503"/>
  <c r="BG503"/>
  <c r="BF503"/>
  <c r="T503"/>
  <c r="R503"/>
  <c r="P503"/>
  <c r="BI502"/>
  <c r="BH502"/>
  <c r="BG502"/>
  <c r="BF502"/>
  <c r="T502"/>
  <c r="R502"/>
  <c r="P502"/>
  <c r="BI500"/>
  <c r="BH500"/>
  <c r="BG500"/>
  <c r="BF500"/>
  <c r="T500"/>
  <c r="R500"/>
  <c r="P500"/>
  <c r="BI499"/>
  <c r="BH499"/>
  <c r="BG499"/>
  <c r="BF499"/>
  <c r="T499"/>
  <c r="R499"/>
  <c r="P499"/>
  <c r="BI497"/>
  <c r="BH497"/>
  <c r="BG497"/>
  <c r="BF497"/>
  <c r="T497"/>
  <c r="R497"/>
  <c r="P497"/>
  <c r="BI496"/>
  <c r="BH496"/>
  <c r="BG496"/>
  <c r="BF496"/>
  <c r="T496"/>
  <c r="R496"/>
  <c r="P496"/>
  <c r="BI494"/>
  <c r="BH494"/>
  <c r="BG494"/>
  <c r="BF494"/>
  <c r="T494"/>
  <c r="R494"/>
  <c r="P494"/>
  <c r="BI493"/>
  <c r="BH493"/>
  <c r="BG493"/>
  <c r="BF493"/>
  <c r="T493"/>
  <c r="R493"/>
  <c r="P493"/>
  <c r="BI491"/>
  <c r="BH491"/>
  <c r="BG491"/>
  <c r="BF491"/>
  <c r="T491"/>
  <c r="R491"/>
  <c r="P491"/>
  <c r="BI490"/>
  <c r="BH490"/>
  <c r="BG490"/>
  <c r="BF490"/>
  <c r="T490"/>
  <c r="R490"/>
  <c r="P490"/>
  <c r="BI488"/>
  <c r="BH488"/>
  <c r="BG488"/>
  <c r="BF488"/>
  <c r="T488"/>
  <c r="R488"/>
  <c r="P488"/>
  <c r="BI487"/>
  <c r="BH487"/>
  <c r="BG487"/>
  <c r="BF487"/>
  <c r="T487"/>
  <c r="R487"/>
  <c r="P487"/>
  <c r="BI485"/>
  <c r="BH485"/>
  <c r="BG485"/>
  <c r="BF485"/>
  <c r="T485"/>
  <c r="R485"/>
  <c r="P485"/>
  <c r="BI481"/>
  <c r="BH481"/>
  <c r="BG481"/>
  <c r="BF481"/>
  <c r="T481"/>
  <c r="T480"/>
  <c r="R481"/>
  <c r="R480"/>
  <c r="P481"/>
  <c r="P480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2"/>
  <c r="BH472"/>
  <c r="BG472"/>
  <c r="BF472"/>
  <c r="T472"/>
  <c r="R472"/>
  <c r="P472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2"/>
  <c r="BH462"/>
  <c r="BG462"/>
  <c r="BF462"/>
  <c r="T462"/>
  <c r="R462"/>
  <c r="P462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5"/>
  <c r="BH415"/>
  <c r="BG415"/>
  <c r="BF415"/>
  <c r="T415"/>
  <c r="R415"/>
  <c r="P415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6"/>
  <c r="BH406"/>
  <c r="BG406"/>
  <c r="BF406"/>
  <c r="T406"/>
  <c r="R406"/>
  <c r="P406"/>
  <c r="BI404"/>
  <c r="BH404"/>
  <c r="BG404"/>
  <c r="BF404"/>
  <c r="T404"/>
  <c r="R404"/>
  <c r="P404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3"/>
  <c r="BH343"/>
  <c r="BG343"/>
  <c r="BF343"/>
  <c r="T343"/>
  <c r="R343"/>
  <c r="P343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90"/>
  <c r="BH290"/>
  <c r="BG290"/>
  <c r="BF290"/>
  <c r="T290"/>
  <c r="R290"/>
  <c r="P290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J101"/>
  <c r="J100"/>
  <c r="F100"/>
  <c r="F98"/>
  <c r="E96"/>
  <c r="J55"/>
  <c r="J54"/>
  <c r="F54"/>
  <c r="F52"/>
  <c r="E50"/>
  <c r="J18"/>
  <c r="E18"/>
  <c r="F55"/>
  <c r="J17"/>
  <c r="J12"/>
  <c r="J52"/>
  <c r="E7"/>
  <c r="E94"/>
  <c i="1" r="L50"/>
  <c r="AM50"/>
  <c r="AM49"/>
  <c r="L49"/>
  <c r="AM47"/>
  <c r="L47"/>
  <c r="L45"/>
  <c r="L44"/>
  <c i="2" r="J562"/>
  <c r="BK395"/>
  <c r="J308"/>
  <c i="5" r="BK353"/>
  <c i="2" r="BK137"/>
  <c r="BK655"/>
  <c r="J511"/>
  <c i="3" r="J128"/>
  <c i="4" r="J170"/>
  <c r="BK251"/>
  <c r="J99"/>
  <c i="5" r="BK333"/>
  <c r="J199"/>
  <c i="6" r="BK88"/>
  <c i="2" r="J249"/>
  <c r="J597"/>
  <c r="BK493"/>
  <c r="J352"/>
  <c i="5" r="BK327"/>
  <c i="6" r="J94"/>
  <c i="2" r="BK617"/>
  <c r="J115"/>
  <c r="J245"/>
  <c r="BK296"/>
  <c r="BK306"/>
  <c i="5" r="BK249"/>
  <c r="J189"/>
  <c i="2" r="BK627"/>
  <c r="J283"/>
  <c r="J247"/>
  <c i="3" r="J168"/>
  <c i="4" r="J304"/>
  <c r="BK161"/>
  <c i="2" r="J119"/>
  <c i="4" r="J137"/>
  <c i="2" r="BK170"/>
  <c r="BK343"/>
  <c r="BK505"/>
  <c r="BK407"/>
  <c r="J481"/>
  <c r="BK566"/>
  <c r="BK350"/>
  <c r="J279"/>
  <c i="4" r="BK273"/>
  <c r="BK200"/>
  <c r="J224"/>
  <c r="J176"/>
  <c i="5" r="BK179"/>
  <c r="BK427"/>
  <c r="J437"/>
  <c i="2" r="J227"/>
  <c r="BK251"/>
  <c r="BK578"/>
  <c i="5" r="J349"/>
  <c r="BK351"/>
  <c i="2" r="BK645"/>
  <c r="BK560"/>
  <c r="BK249"/>
  <c i="3" r="J114"/>
  <c i="4" r="BK314"/>
  <c r="J161"/>
  <c r="J150"/>
  <c i="5" r="BK311"/>
  <c i="2" r="J490"/>
  <c r="BK391"/>
  <c r="BK129"/>
  <c r="BK481"/>
  <c i="6" r="BK99"/>
  <c i="2" r="J445"/>
  <c r="BK316"/>
  <c r="BK663"/>
  <c i="4" r="J114"/>
  <c r="BK221"/>
  <c r="J225"/>
  <c i="5" r="BK175"/>
  <c r="J267"/>
  <c i="2" r="BK354"/>
  <c r="BK575"/>
  <c r="BK360"/>
  <c r="BK233"/>
  <c r="J212"/>
  <c i="4" r="BK127"/>
  <c i="5" r="BK141"/>
  <c r="J98"/>
  <c r="BK411"/>
  <c r="BK421"/>
  <c i="2" r="J672"/>
  <c r="J329"/>
  <c r="BK171"/>
  <c i="5" r="BK201"/>
  <c r="J335"/>
  <c i="2" r="J600"/>
  <c r="BK509"/>
  <c i="4" r="J194"/>
  <c r="BK131"/>
  <c r="BK277"/>
  <c r="J239"/>
  <c i="5" r="BK331"/>
  <c r="BK277"/>
  <c i="2" r="BK363"/>
  <c r="J580"/>
  <c r="J360"/>
  <c r="BK643"/>
  <c r="BK674"/>
  <c i="3" r="J88"/>
  <c i="4" r="BK185"/>
  <c r="BK170"/>
  <c r="J312"/>
  <c i="5" r="BK381"/>
  <c r="BK241"/>
  <c r="J347"/>
  <c i="2" r="BK161"/>
  <c i="6" r="J99"/>
  <c i="2" r="J502"/>
  <c r="BK613"/>
  <c i="4" r="J316"/>
  <c r="BK201"/>
  <c r="J261"/>
  <c i="5" r="BK139"/>
  <c r="J307"/>
  <c r="BK143"/>
  <c r="BK273"/>
  <c i="2" r="J443"/>
  <c r="BK665"/>
  <c r="J419"/>
  <c r="J176"/>
  <c i="3" r="BK151"/>
  <c i="4" r="BK237"/>
  <c i="2" r="J617"/>
  <c r="J582"/>
  <c i="3" r="BK166"/>
  <c i="4" r="BK105"/>
  <c i="2" r="J433"/>
  <c r="BK385"/>
  <c r="J578"/>
  <c i="5" r="BK313"/>
  <c i="2" r="J229"/>
  <c r="BK393"/>
  <c r="BK184"/>
  <c r="J661"/>
  <c i="3" r="J110"/>
  <c i="4" r="J270"/>
  <c r="J251"/>
  <c r="J241"/>
  <c i="5" r="J334"/>
  <c r="BK334"/>
  <c r="J108"/>
  <c i="2" r="BK292"/>
  <c r="BK147"/>
  <c r="J521"/>
  <c r="J411"/>
  <c r="J34"/>
  <c i="4" r="BK301"/>
  <c r="J255"/>
  <c i="5" r="J215"/>
  <c r="J373"/>
  <c i="2" r="J345"/>
  <c r="J618"/>
  <c i="5" r="BK359"/>
  <c r="J159"/>
  <c i="2" r="J655"/>
  <c r="BK474"/>
  <c r="BK546"/>
  <c i="3" r="BK148"/>
  <c i="4" r="BK306"/>
  <c r="J263"/>
  <c r="BK188"/>
  <c i="5" r="BK387"/>
  <c r="BK253"/>
  <c r="BK173"/>
  <c i="2" r="BK667"/>
  <c r="BK149"/>
  <c r="BK164"/>
  <c r="BK377"/>
  <c r="J133"/>
  <c i="4" r="BK132"/>
  <c r="J88"/>
  <c i="2" r="J123"/>
  <c i="3" r="J135"/>
  <c i="4" r="J227"/>
  <c i="2" r="J612"/>
  <c r="BK362"/>
  <c r="BK394"/>
  <c i="5" r="J321"/>
  <c i="2" r="BK151"/>
  <c r="J505"/>
  <c r="BK308"/>
  <c r="BK460"/>
  <c i="3" r="BK155"/>
  <c i="4" r="BK124"/>
  <c r="BK141"/>
  <c i="5" r="J231"/>
  <c r="BK207"/>
  <c r="BK332"/>
  <c i="2" r="BK213"/>
  <c r="J674"/>
  <c r="J320"/>
  <c r="J298"/>
  <c i="5" r="BK94"/>
  <c i="2" r="J180"/>
  <c r="J417"/>
  <c r="J358"/>
  <c r="J338"/>
  <c r="BK348"/>
  <c i="3" r="BK119"/>
  <c i="4" r="BK257"/>
  <c r="BK230"/>
  <c i="5" r="J332"/>
  <c r="BK189"/>
  <c r="J357"/>
  <c i="2" r="BK131"/>
  <c r="BK331"/>
  <c r="BK190"/>
  <c i="5" r="BK211"/>
  <c r="J104"/>
  <c i="2" r="J476"/>
  <c r="J363"/>
  <c r="J603"/>
  <c i="4" r="J295"/>
  <c r="J134"/>
  <c i="5" r="BK235"/>
  <c r="J237"/>
  <c r="J187"/>
  <c i="2" r="BK621"/>
  <c r="J529"/>
  <c r="J325"/>
  <c r="BK279"/>
  <c r="BK631"/>
  <c i="5" r="J377"/>
  <c r="BK409"/>
  <c i="2" r="J184"/>
  <c r="BK335"/>
  <c r="BK543"/>
  <c r="BK616"/>
  <c i="3" r="J108"/>
  <c i="4" r="BK103"/>
  <c r="BK112"/>
  <c r="J130"/>
  <c i="5" r="BK126"/>
  <c r="BK149"/>
  <c r="BK151"/>
  <c i="2" r="J466"/>
  <c r="J599"/>
  <c r="J362"/>
  <c r="BK491"/>
  <c r="J304"/>
  <c r="BK415"/>
  <c r="J300"/>
  <c r="J400"/>
  <c r="BK121"/>
  <c r="BK485"/>
  <c i="5" r="J363"/>
  <c r="BK291"/>
  <c r="J405"/>
  <c r="BK165"/>
  <c i="2" r="BK285"/>
  <c r="BK162"/>
  <c r="BK502"/>
  <c i="3" r="BK123"/>
  <c i="4" r="BK198"/>
  <c r="BK222"/>
  <c r="J230"/>
  <c i="5" r="J429"/>
  <c r="J233"/>
  <c r="BK205"/>
  <c i="6" r="BK107"/>
  <c i="2" r="BK589"/>
  <c r="BK227"/>
  <c r="J350"/>
  <c r="J264"/>
  <c r="BK623"/>
  <c i="3" r="BK126"/>
  <c i="4" r="BK263"/>
  <c r="BK114"/>
  <c i="2" r="J336"/>
  <c r="BK423"/>
  <c i="4" r="BK231"/>
  <c r="J119"/>
  <c r="BK245"/>
  <c r="J228"/>
  <c r="BK224"/>
  <c r="BK204"/>
  <c r="J254"/>
  <c r="J162"/>
  <c r="J293"/>
  <c r="BK117"/>
  <c r="J164"/>
  <c r="J142"/>
  <c i="5" r="J399"/>
  <c r="BK233"/>
  <c r="J431"/>
  <c r="BK237"/>
  <c r="BK345"/>
  <c r="BK98"/>
  <c r="BK275"/>
  <c r="J211"/>
  <c r="J273"/>
  <c r="BK100"/>
  <c r="J261"/>
  <c r="BK227"/>
  <c r="J157"/>
  <c r="BK285"/>
  <c r="J411"/>
  <c r="BK229"/>
  <c r="BK337"/>
  <c i="2" r="J637"/>
  <c r="J493"/>
  <c r="J202"/>
  <c i="3" r="J119"/>
  <c r="BK144"/>
  <c r="J151"/>
  <c r="J99"/>
  <c i="4" r="BK177"/>
  <c r="BK285"/>
  <c r="J96"/>
  <c r="J275"/>
  <c r="BK293"/>
  <c r="J156"/>
  <c r="J242"/>
  <c r="J277"/>
  <c r="J287"/>
  <c r="BK242"/>
  <c r="J204"/>
  <c i="5" r="J397"/>
  <c r="BK199"/>
  <c r="J423"/>
  <c r="BK413"/>
  <c r="J257"/>
  <c r="J143"/>
  <c r="BK213"/>
  <c r="J179"/>
  <c r="BK307"/>
  <c r="J409"/>
  <c i="6" r="J102"/>
  <c i="2" r="J540"/>
  <c r="BK396"/>
  <c r="J157"/>
  <c r="J259"/>
  <c r="J592"/>
  <c r="J541"/>
  <c r="J196"/>
  <c r="BK538"/>
  <c r="J409"/>
  <c r="J346"/>
  <c r="BK614"/>
  <c r="BK447"/>
  <c r="BK320"/>
  <c r="J125"/>
  <c r="BK592"/>
  <c r="J526"/>
  <c r="BK298"/>
  <c i="3" r="BK96"/>
  <c r="BK132"/>
  <c r="BK135"/>
  <c r="BK110"/>
  <c i="4" r="BK155"/>
  <c r="BK208"/>
  <c r="BK287"/>
  <c r="J252"/>
  <c r="BK304"/>
  <c r="BK96"/>
  <c r="BK97"/>
  <c r="BK130"/>
  <c r="BK137"/>
  <c r="J198"/>
  <c i="5" r="BK407"/>
  <c r="BK215"/>
  <c r="BK405"/>
  <c r="J427"/>
  <c r="BK317"/>
  <c r="J165"/>
  <c r="J285"/>
  <c r="BK209"/>
  <c r="BK155"/>
  <c r="J295"/>
  <c r="J387"/>
  <c i="6" r="BK92"/>
  <c i="2" r="BK206"/>
  <c r="BK462"/>
  <c r="BK564"/>
  <c r="J429"/>
  <c r="BK342"/>
  <c r="J164"/>
  <c i="5" r="J163"/>
  <c i="2" r="J643"/>
  <c r="J318"/>
  <c r="BK125"/>
  <c r="J622"/>
  <c r="BK196"/>
  <c r="BK219"/>
  <c i="3" r="J96"/>
  <c i="4" r="BK180"/>
  <c r="J165"/>
  <c r="BK119"/>
  <c i="5" r="BK183"/>
  <c r="J351"/>
  <c i="2" r="BK123"/>
  <c r="BK554"/>
  <c r="BK526"/>
  <c r="J198"/>
  <c i="5" r="J279"/>
  <c i="2" r="BK271"/>
  <c r="BK517"/>
  <c r="BK178"/>
  <c r="BK194"/>
  <c r="BK381"/>
  <c r="J129"/>
  <c i="3" r="BK153"/>
  <c i="4" r="J97"/>
  <c r="J180"/>
  <c r="J109"/>
  <c r="J144"/>
  <c i="5" r="J417"/>
  <c r="BK369"/>
  <c r="BK269"/>
  <c i="2" r="J266"/>
  <c r="BK556"/>
  <c r="J365"/>
  <c r="BK572"/>
  <c i="5" r="BK124"/>
  <c r="J217"/>
  <c r="J205"/>
  <c i="2" r="J137"/>
  <c r="J585"/>
  <c r="BK549"/>
  <c r="J457"/>
  <c r="J354"/>
  <c r="J621"/>
  <c r="BK574"/>
  <c i="4" r="J235"/>
  <c i="5" r="J391"/>
  <c r="BK225"/>
  <c r="J319"/>
  <c r="BK167"/>
  <c r="BK185"/>
  <c i="2" r="J485"/>
  <c r="BK375"/>
  <c r="J500"/>
  <c r="BK311"/>
  <c i="5" r="BK297"/>
  <c r="BK343"/>
  <c r="J299"/>
  <c i="2" r="BK419"/>
  <c r="BK325"/>
  <c r="BK594"/>
  <c r="J243"/>
  <c r="BK247"/>
  <c r="BK602"/>
  <c r="BK243"/>
  <c i="3" r="BK141"/>
  <c i="4" r="BK225"/>
  <c r="BK174"/>
  <c r="J111"/>
  <c r="J203"/>
  <c i="5" r="J353"/>
  <c r="BK217"/>
  <c r="BK395"/>
  <c r="BK197"/>
  <c r="J255"/>
  <c i="2" r="J331"/>
  <c r="J653"/>
  <c r="BK290"/>
  <c i="3" r="BK164"/>
  <c i="4" r="J280"/>
  <c r="BK190"/>
  <c i="2" r="BK620"/>
  <c i="3" r="J164"/>
  <c i="4" r="BK125"/>
  <c i="2" r="BK657"/>
  <c r="BK182"/>
  <c r="BK263"/>
  <c r="F37"/>
  <c i="5" r="J96"/>
  <c i="2" r="J219"/>
  <c r="BK633"/>
  <c r="J575"/>
  <c i="3" r="BK157"/>
  <c i="4" r="J128"/>
  <c r="J192"/>
  <c r="J208"/>
  <c i="5" r="J375"/>
  <c r="J126"/>
  <c i="2" r="BK513"/>
  <c r="J439"/>
  <c r="J425"/>
  <c r="J639"/>
  <c r="J171"/>
  <c r="BK217"/>
  <c i="3" r="J85"/>
  <c i="4" r="BK279"/>
  <c r="BK173"/>
  <c i="5" r="BK223"/>
  <c r="J225"/>
  <c r="BK251"/>
  <c r="BK90"/>
  <c i="2" r="BK618"/>
  <c i="5" r="J92"/>
  <c i="2" r="J415"/>
  <c r="J324"/>
  <c r="J377"/>
  <c r="J167"/>
  <c i="4" r="J291"/>
  <c r="J285"/>
  <c r="BK153"/>
  <c i="5" r="J245"/>
  <c r="J293"/>
  <c r="J124"/>
  <c i="6" r="J92"/>
  <c i="2" r="J113"/>
  <c r="J472"/>
  <c r="BK371"/>
  <c r="BK571"/>
  <c i="3" r="BK130"/>
  <c i="4" r="J135"/>
  <c r="BK122"/>
  <c i="3" r="BK93"/>
  <c i="5" r="BK231"/>
  <c i="2" r="J589"/>
  <c r="BK511"/>
  <c r="BK253"/>
  <c r="BK544"/>
  <c i="5" r="J227"/>
  <c i="2" r="BK582"/>
  <c r="J464"/>
  <c i="5" r="J247"/>
  <c r="BK335"/>
  <c i="2" r="J204"/>
  <c r="BK173"/>
  <c r="J611"/>
  <c r="BK490"/>
  <c r="BK406"/>
  <c i="4" r="J212"/>
  <c r="BK88"/>
  <c r="J244"/>
  <c i="5" r="J395"/>
  <c r="J265"/>
  <c i="6" r="J107"/>
  <c i="2" r="BK600"/>
  <c r="J107"/>
  <c i="5" r="BK439"/>
  <c r="BK319"/>
  <c i="2" r="BK264"/>
  <c r="BK659"/>
  <c i="3" r="J126"/>
  <c i="4" r="J122"/>
  <c r="J233"/>
  <c r="BK99"/>
  <c i="5" r="BK303"/>
  <c r="J181"/>
  <c i="6" r="BK110"/>
  <c i="2" r="BK401"/>
  <c r="J253"/>
  <c r="J398"/>
  <c r="BK641"/>
  <c r="J614"/>
  <c i="4" r="J116"/>
  <c i="5" r="J448"/>
  <c r="BK261"/>
  <c r="BK153"/>
  <c r="BK287"/>
  <c i="6" r="BK90"/>
  <c i="2" r="BK523"/>
  <c r="BK155"/>
  <c r="J367"/>
  <c i="5" r="BK191"/>
  <c r="J141"/>
  <c i="2" r="J556"/>
  <c r="BK433"/>
  <c r="J235"/>
  <c r="BK117"/>
  <c i="4" r="J108"/>
  <c r="J159"/>
  <c r="BK147"/>
  <c i="5" r="BK403"/>
  <c r="BK305"/>
  <c r="BK324"/>
  <c r="J229"/>
  <c i="2" r="BK127"/>
  <c r="BK472"/>
  <c r="J165"/>
  <c r="BK402"/>
  <c r="BK221"/>
  <c r="J373"/>
  <c r="J182"/>
  <c r="J519"/>
  <c i="5" r="BK108"/>
  <c i="2" r="BK605"/>
  <c r="BK223"/>
  <c r="BK427"/>
  <c i="4" r="BK156"/>
  <c r="BK100"/>
  <c r="BK270"/>
  <c i="5" r="BK106"/>
  <c r="J173"/>
  <c i="2" r="BK338"/>
  <c r="BK435"/>
  <c r="BK676"/>
  <c r="BK506"/>
  <c i="4" r="BK254"/>
  <c r="J171"/>
  <c i="2" r="J396"/>
  <c r="J508"/>
  <c i="4" r="BK320"/>
  <c i="2" r="J315"/>
  <c r="J406"/>
  <c r="J121"/>
  <c r="J141"/>
  <c r="BK672"/>
  <c r="J423"/>
  <c r="J421"/>
  <c r="J151"/>
  <c r="BK157"/>
  <c i="4" r="J301"/>
  <c r="BK228"/>
  <c i="2" r="BK497"/>
  <c r="BK398"/>
  <c i="3" r="BK146"/>
  <c i="4" r="BK108"/>
  <c r="BK145"/>
  <c r="BK109"/>
  <c i="5" r="J102"/>
  <c r="J112"/>
  <c r="J249"/>
  <c r="BK338"/>
  <c i="2" r="J619"/>
  <c r="J594"/>
  <c r="BK599"/>
  <c r="J605"/>
  <c i="5" r="J338"/>
  <c r="J137"/>
  <c r="BK161"/>
  <c i="2" r="J149"/>
  <c r="BK619"/>
  <c i="5" r="J313"/>
  <c r="J315"/>
  <c i="2" r="BK429"/>
  <c r="J538"/>
  <c i="4" r="J94"/>
  <c r="J177"/>
  <c i="5" r="J452"/>
  <c r="J106"/>
  <c r="BK195"/>
  <c r="BK239"/>
  <c i="2" r="BK202"/>
  <c r="BK400"/>
  <c i="3" r="BK108"/>
  <c i="4" r="J121"/>
  <c r="J219"/>
  <c i="5" r="J445"/>
  <c r="BK371"/>
  <c r="BK245"/>
  <c i="2" r="BK167"/>
  <c r="BK315"/>
  <c r="BK639"/>
  <c r="F35"/>
  <c r="J271"/>
  <c r="BK329"/>
  <c i="5" r="BK193"/>
  <c i="2" r="BK192"/>
  <c r="BK245"/>
  <c r="J127"/>
  <c r="J427"/>
  <c i="4" r="BK206"/>
  <c r="BK211"/>
  <c r="J105"/>
  <c i="5" r="J213"/>
  <c r="BK309"/>
  <c i="2" r="J629"/>
  <c r="BK609"/>
  <c r="J292"/>
  <c r="J657"/>
  <c r="BK208"/>
  <c r="BK451"/>
  <c r="J170"/>
  <c i="4" r="J106"/>
  <c r="J92"/>
  <c i="2" r="J268"/>
  <c r="BK387"/>
  <c r="BK611"/>
  <c i="5" r="BK96"/>
  <c i="2" r="J620"/>
  <c r="J273"/>
  <c r="BK537"/>
  <c r="J606"/>
  <c i="3" r="J148"/>
  <c i="4" r="J131"/>
  <c r="J124"/>
  <c r="BK310"/>
  <c r="BK249"/>
  <c i="5" r="J407"/>
  <c r="J153"/>
  <c i="6" r="J90"/>
  <c i="2" r="J178"/>
  <c r="J503"/>
  <c r="BK399"/>
  <c i="5" r="BK361"/>
  <c i="2" r="J453"/>
  <c r="BK321"/>
  <c r="BK404"/>
  <c r="J543"/>
  <c i="4" r="J200"/>
  <c r="J264"/>
  <c r="BK92"/>
  <c i="5" r="BK263"/>
  <c r="BK102"/>
  <c r="J169"/>
  <c i="2" r="J587"/>
  <c r="J394"/>
  <c r="BK661"/>
  <c i="5" r="J147"/>
  <c i="2" r="J143"/>
  <c r="J389"/>
  <c r="BK180"/>
  <c i="4" r="J168"/>
  <c r="J147"/>
  <c r="BK111"/>
  <c i="5" r="J167"/>
  <c r="J297"/>
  <c r="BK163"/>
  <c r="BK257"/>
  <c i="2" r="J537"/>
  <c r="J470"/>
  <c r="J435"/>
  <c r="BK257"/>
  <c r="BK367"/>
  <c r="BK241"/>
  <c i="4" r="BK165"/>
  <c i="5" r="BK433"/>
  <c r="J259"/>
  <c r="J243"/>
  <c r="BK247"/>
  <c i="2" r="J155"/>
  <c r="BK135"/>
  <c r="J546"/>
  <c i="5" r="J110"/>
  <c r="J221"/>
  <c r="BK159"/>
  <c i="2" r="J348"/>
  <c r="BK358"/>
  <c r="J233"/>
  <c i="3" r="J101"/>
  <c i="4" r="BK203"/>
  <c r="J153"/>
  <c i="5" r="BK322"/>
  <c r="J241"/>
  <c r="J322"/>
  <c i="2" r="J641"/>
  <c r="J514"/>
  <c r="J474"/>
  <c r="BK629"/>
  <c r="BK496"/>
  <c i="3" r="BK114"/>
  <c i="4" r="J117"/>
  <c r="BK276"/>
  <c r="J289"/>
  <c r="J236"/>
  <c i="5" r="BK120"/>
  <c r="BK177"/>
  <c r="J161"/>
  <c r="BK330"/>
  <c r="BK259"/>
  <c i="2" r="J223"/>
  <c r="J607"/>
  <c r="BK261"/>
  <c r="BK330"/>
  <c i="4" r="J201"/>
  <c r="BK244"/>
  <c i="5" r="J369"/>
  <c r="J328"/>
  <c r="J151"/>
  <c i="2" r="J615"/>
  <c r="J577"/>
  <c r="BK476"/>
  <c r="BK603"/>
  <c i="3" r="J139"/>
  <c i="4" r="J174"/>
  <c i="2" r="BK313"/>
  <c i="4" r="J186"/>
  <c i="5" r="BK435"/>
  <c i="2" r="J604"/>
  <c r="BK468"/>
  <c r="BK421"/>
  <c r="J237"/>
  <c r="J670"/>
  <c r="BK176"/>
  <c r="J333"/>
  <c r="BK417"/>
  <c i="3" r="BK116"/>
  <c i="4" r="J173"/>
  <c r="BK316"/>
  <c r="J272"/>
  <c r="J125"/>
  <c i="2" r="BK439"/>
  <c r="J616"/>
  <c i="3" r="J130"/>
  <c i="4" r="BK171"/>
  <c r="BK308"/>
  <c i="5" r="J118"/>
  <c r="J114"/>
  <c i="2" r="BK212"/>
  <c r="J231"/>
  <c r="J413"/>
  <c r="BK648"/>
  <c r="J192"/>
  <c r="J547"/>
  <c r="J381"/>
  <c r="J371"/>
  <c r="BK266"/>
  <c i="3" r="BK85"/>
  <c i="4" r="J183"/>
  <c r="J279"/>
  <c r="BK241"/>
  <c i="5" r="BK357"/>
  <c r="J130"/>
  <c i="2" r="J190"/>
  <c r="J217"/>
  <c r="BK356"/>
  <c r="BK111"/>
  <c r="BK585"/>
  <c r="J153"/>
  <c i="4" r="J211"/>
  <c i="5" r="J128"/>
  <c r="J209"/>
  <c r="BK132"/>
  <c r="BK134"/>
  <c i="2" r="J488"/>
  <c r="J213"/>
  <c r="J533"/>
  <c i="5" r="J191"/>
  <c r="J207"/>
  <c i="2" r="BK494"/>
  <c r="J296"/>
  <c r="BK109"/>
  <c i="4" r="BK302"/>
  <c r="BK93"/>
  <c r="J179"/>
  <c r="J155"/>
  <c i="5" r="BK455"/>
  <c r="BK289"/>
  <c i="2" r="BK670"/>
  <c r="BK139"/>
  <c r="J161"/>
  <c r="BK143"/>
  <c r="J277"/>
  <c r="J379"/>
  <c i="3" r="J116"/>
  <c i="4" r="J266"/>
  <c r="J245"/>
  <c r="BK186"/>
  <c i="5" r="J327"/>
  <c r="BK122"/>
  <c r="BK110"/>
  <c r="BK321"/>
  <c i="2" r="J558"/>
  <c r="J287"/>
  <c i="3" r="BK99"/>
  <c i="4" r="BK149"/>
  <c r="J206"/>
  <c i="2" r="J225"/>
  <c i="3" r="BK121"/>
  <c i="4" r="BK267"/>
  <c i="2" r="BK612"/>
  <c r="J131"/>
  <c r="BK580"/>
  <c i="5" r="BK283"/>
  <c i="2" r="BK597"/>
  <c r="BK165"/>
  <c r="J478"/>
  <c r="BK577"/>
  <c i="3" r="J121"/>
  <c i="4" r="J216"/>
  <c r="J152"/>
  <c r="BK266"/>
  <c i="5" r="BK459"/>
  <c r="J263"/>
  <c r="BK267"/>
  <c i="2" r="J648"/>
  <c r="J159"/>
  <c r="BK200"/>
  <c r="J261"/>
  <c i="5" r="J415"/>
  <c i="6" r="J110"/>
  <c i="2" r="BK464"/>
  <c r="J494"/>
  <c r="BK346"/>
  <c r="BK352"/>
  <c i="4" r="J320"/>
  <c r="J103"/>
  <c r="BK116"/>
  <c i="5" r="J281"/>
  <c i="6" r="BK104"/>
  <c i="2" r="J560"/>
  <c r="BK237"/>
  <c r="J609"/>
  <c i="5" r="BK112"/>
  <c r="J139"/>
  <c i="2" r="J676"/>
  <c r="J311"/>
  <c r="BK324"/>
  <c i="4" r="BK275"/>
  <c r="J90"/>
  <c r="J302"/>
  <c i="5" r="J253"/>
  <c r="J401"/>
  <c r="J145"/>
  <c i="2" r="BK225"/>
  <c r="J139"/>
  <c r="BK159"/>
  <c r="BK255"/>
  <c r="J313"/>
  <c r="BK455"/>
  <c r="BK327"/>
  <c i="4" r="J145"/>
  <c i="5" r="J311"/>
  <c r="BK399"/>
  <c r="J203"/>
  <c i="2" r="BK198"/>
  <c r="J551"/>
  <c r="J208"/>
  <c i="5" r="J367"/>
  <c r="J283"/>
  <c i="2" r="J294"/>
  <c r="BK508"/>
  <c r="J200"/>
  <c i="4" r="J318"/>
  <c r="J258"/>
  <c r="BK167"/>
  <c i="5" r="J193"/>
  <c r="BK281"/>
  <c i="2" r="J188"/>
  <c r="J109"/>
  <c r="BK488"/>
  <c r="J322"/>
  <c r="J462"/>
  <c r="BK533"/>
  <c i="3" r="J155"/>
  <c i="4" r="BK233"/>
  <c i="5" r="BK443"/>
  <c r="J271"/>
  <c r="J379"/>
  <c i="2" r="J572"/>
  <c r="BK558"/>
  <c r="J387"/>
  <c i="4" r="J314"/>
  <c r="BK128"/>
  <c r="BK138"/>
  <c i="5" r="BK445"/>
  <c r="J100"/>
  <c i="6" r="J96"/>
  <c i="2" r="J531"/>
  <c r="J460"/>
  <c r="BK345"/>
  <c r="BK535"/>
  <c i="4" r="BK135"/>
  <c r="J195"/>
  <c r="BK212"/>
  <c i="2" r="BK239"/>
  <c i="4" r="J308"/>
  <c r="J232"/>
  <c r="BK152"/>
  <c r="BK291"/>
  <c r="BK150"/>
  <c r="J249"/>
  <c r="J140"/>
  <c r="J221"/>
  <c r="BK164"/>
  <c r="J231"/>
  <c r="BK232"/>
  <c i="5" r="J450"/>
  <c r="J330"/>
  <c r="J457"/>
  <c r="BK419"/>
  <c r="BK130"/>
  <c r="BK255"/>
  <c r="BK383"/>
  <c r="J317"/>
  <c r="BK325"/>
  <c r="J425"/>
  <c r="BK347"/>
  <c r="BK145"/>
  <c r="BK128"/>
  <c r="J355"/>
  <c r="BK169"/>
  <c r="J439"/>
  <c i="6" r="BK94"/>
  <c i="2" r="BK562"/>
  <c r="BK443"/>
  <c r="J111"/>
  <c i="3" r="J166"/>
  <c r="BK168"/>
  <c r="BK128"/>
  <c r="BK91"/>
  <c i="4" r="BK283"/>
  <c r="J132"/>
  <c r="J269"/>
  <c r="J310"/>
  <c r="BK216"/>
  <c r="J100"/>
  <c r="BK183"/>
  <c r="J167"/>
  <c r="BK168"/>
  <c r="J149"/>
  <c i="5" r="BK448"/>
  <c r="BK328"/>
  <c r="BK450"/>
  <c r="J155"/>
  <c r="J341"/>
  <c r="J443"/>
  <c r="J343"/>
  <c r="J309"/>
  <c r="J291"/>
  <c r="BK157"/>
  <c r="J183"/>
  <c r="J331"/>
  <c i="2" r="BK604"/>
  <c r="J449"/>
  <c r="BK304"/>
  <c r="J340"/>
  <c r="J117"/>
  <c r="J571"/>
  <c r="BK289"/>
  <c r="J613"/>
  <c r="BK478"/>
  <c r="J383"/>
  <c r="BK204"/>
  <c r="J506"/>
  <c r="J375"/>
  <c r="BK231"/>
  <c r="J627"/>
  <c r="J564"/>
  <c r="J447"/>
  <c i="3" r="J123"/>
  <c r="J153"/>
  <c r="J157"/>
  <c r="BK106"/>
  <c i="4" r="BK297"/>
  <c r="BK195"/>
  <c r="BK121"/>
  <c r="BK179"/>
  <c r="BK162"/>
  <c r="BK219"/>
  <c r="BK209"/>
  <c r="J283"/>
  <c r="BK197"/>
  <c r="BK176"/>
  <c i="5" r="J455"/>
  <c r="J383"/>
  <c r="BK423"/>
  <c r="J171"/>
  <c r="BK391"/>
  <c r="BK181"/>
  <c r="BK415"/>
  <c r="BK221"/>
  <c r="BK104"/>
  <c r="BK363"/>
  <c r="BK171"/>
  <c r="BK336"/>
  <c i="2" r="BK503"/>
  <c r="BK277"/>
  <c r="BK457"/>
  <c r="BK283"/>
  <c r="J659"/>
  <c i="5" r="J385"/>
  <c i="2" r="BK541"/>
  <c i="1" r="AS54"/>
  <c i="4" r="J273"/>
  <c r="J127"/>
  <c r="J297"/>
  <c i="5" r="BK441"/>
  <c r="BK397"/>
  <c r="J345"/>
  <c r="BK385"/>
  <c i="2" r="BK411"/>
  <c r="BK622"/>
  <c r="BK615"/>
  <c r="J135"/>
  <c r="J385"/>
  <c i="5" r="J303"/>
  <c r="J275"/>
  <c i="2" r="BK119"/>
  <c r="BK133"/>
  <c r="J566"/>
  <c r="BK145"/>
  <c r="BK425"/>
  <c i="3" r="J160"/>
  <c i="4" r="BK312"/>
  <c r="BK159"/>
  <c r="J141"/>
  <c r="BK269"/>
  <c i="5" r="J441"/>
  <c r="J433"/>
  <c r="J149"/>
  <c i="2" r="J356"/>
  <c r="J509"/>
  <c r="J451"/>
  <c r="BK300"/>
  <c r="J302"/>
  <c i="5" r="BK379"/>
  <c r="BK301"/>
  <c i="2" r="J290"/>
  <c r="J147"/>
  <c r="BK273"/>
  <c r="BK373"/>
  <c i="4" r="J209"/>
  <c r="J182"/>
  <c r="J185"/>
  <c r="BK158"/>
  <c i="5" r="BK452"/>
  <c r="BK137"/>
  <c r="BK417"/>
  <c r="BK355"/>
  <c r="J333"/>
  <c i="2" r="BK651"/>
  <c r="BK235"/>
  <c r="BK453"/>
  <c r="BK500"/>
  <c r="J401"/>
  <c r="BK637"/>
  <c r="J633"/>
  <c r="F34"/>
  <c i="3" r="J106"/>
  <c r="BK101"/>
  <c i="4" r="BK289"/>
  <c r="BK255"/>
  <c r="J102"/>
  <c i="5" r="BK365"/>
  <c r="BK377"/>
  <c r="J177"/>
  <c i="2" r="BK441"/>
  <c r="J602"/>
  <c r="BK449"/>
  <c r="J651"/>
  <c r="J523"/>
  <c r="J321"/>
  <c i="3" r="BK139"/>
  <c i="4" r="BK318"/>
  <c r="BK260"/>
  <c r="J237"/>
  <c i="5" r="BK393"/>
  <c r="J336"/>
  <c r="J301"/>
  <c i="6" r="J88"/>
  <c i="2" r="BK653"/>
  <c r="J623"/>
  <c r="J407"/>
  <c r="BK540"/>
  <c r="BK365"/>
  <c r="J441"/>
  <c r="BK259"/>
  <c r="J624"/>
  <c r="J491"/>
  <c r="BK551"/>
  <c r="F36"/>
  <c i="5" r="J289"/>
  <c i="2" r="BK519"/>
  <c r="BK431"/>
  <c r="BK470"/>
  <c i="4" r="J112"/>
  <c r="J218"/>
  <c r="J306"/>
  <c r="BK239"/>
  <c i="5" r="J421"/>
  <c r="J337"/>
  <c i="2" r="J497"/>
  <c r="BK333"/>
  <c r="J517"/>
  <c r="J330"/>
  <c r="BK635"/>
  <c r="J316"/>
  <c r="BK487"/>
  <c i="4" r="BK258"/>
  <c i="5" r="J459"/>
  <c r="BK401"/>
  <c r="BK203"/>
  <c r="J90"/>
  <c i="6" r="BK96"/>
  <c i="2" r="BK591"/>
  <c r="BK229"/>
  <c r="BK302"/>
  <c r="J645"/>
  <c i="5" r="J223"/>
  <c r="J122"/>
  <c i="2" r="J667"/>
  <c r="BK188"/>
  <c r="J255"/>
  <c i="3" r="J144"/>
  <c i="4" r="BK218"/>
  <c r="J276"/>
  <c r="J197"/>
  <c i="5" r="J201"/>
  <c r="BK425"/>
  <c r="J134"/>
  <c i="2" r="J574"/>
  <c r="J285"/>
  <c r="BK529"/>
  <c r="BK379"/>
  <c r="BK607"/>
  <c r="BK569"/>
  <c i="3" r="BK160"/>
  <c i="4" r="J138"/>
  <c r="BK227"/>
  <c r="BK144"/>
  <c i="5" r="BK92"/>
  <c r="J235"/>
  <c r="J381"/>
  <c i="2" r="J402"/>
  <c r="J549"/>
  <c r="BK287"/>
  <c r="J455"/>
  <c r="BK499"/>
  <c r="J335"/>
  <c r="J554"/>
  <c r="J591"/>
  <c i="5" r="BK437"/>
  <c r="J419"/>
  <c r="BK243"/>
  <c i="2" r="J145"/>
  <c r="BK115"/>
  <c r="BK186"/>
  <c r="J263"/>
  <c i="4" r="J188"/>
  <c i="5" r="BK299"/>
  <c r="J195"/>
  <c r="BK375"/>
  <c i="2" r="J168"/>
  <c r="BK210"/>
  <c r="BK531"/>
  <c r="J327"/>
  <c r="J431"/>
  <c i="4" r="BK94"/>
  <c r="BK264"/>
  <c i="2" r="BK514"/>
  <c r="BK547"/>
  <c i="3" r="J132"/>
  <c i="2" r="J544"/>
  <c r="J499"/>
  <c i="5" r="J94"/>
  <c i="2" r="J194"/>
  <c r="BK215"/>
  <c i="3" r="J146"/>
  <c i="4" r="BK272"/>
  <c r="J299"/>
  <c r="BK261"/>
  <c i="5" r="J287"/>
  <c r="BK271"/>
  <c i="2" r="BK437"/>
  <c r="J369"/>
  <c r="J404"/>
  <c i="5" r="BK279"/>
  <c r="J277"/>
  <c i="2" r="J393"/>
  <c r="BK153"/>
  <c i="3" r="J91"/>
  <c i="4" r="BK252"/>
  <c r="J257"/>
  <c i="5" r="J435"/>
  <c r="BK349"/>
  <c r="BK147"/>
  <c i="2" r="BK409"/>
  <c r="BK595"/>
  <c r="J665"/>
  <c r="BK389"/>
  <c r="J221"/>
  <c r="BK606"/>
  <c r="BK141"/>
  <c i="4" r="BK295"/>
  <c i="5" r="J361"/>
  <c r="BK315"/>
  <c r="BK293"/>
  <c r="J269"/>
  <c i="2" r="J631"/>
  <c r="J289"/>
  <c r="J663"/>
  <c i="5" r="J325"/>
  <c r="J389"/>
  <c i="2" r="BK624"/>
  <c r="BK113"/>
  <c r="BK445"/>
  <c i="3" r="J93"/>
  <c i="4" r="BK134"/>
  <c r="J93"/>
  <c i="5" r="J413"/>
  <c r="J239"/>
  <c r="J324"/>
  <c i="2" r="BK107"/>
  <c r="J241"/>
  <c r="BK294"/>
  <c r="J399"/>
  <c r="BK413"/>
  <c i="3" r="BK103"/>
  <c i="4" r="J214"/>
  <c r="BK182"/>
  <c r="BK106"/>
  <c i="5" r="BK114"/>
  <c r="J305"/>
  <c i="6" r="J104"/>
  <c i="5" r="BK187"/>
  <c i="2" r="J395"/>
  <c r="J306"/>
  <c i="3" r="J103"/>
  <c i="4" r="BK90"/>
  <c r="BK140"/>
  <c i="5" r="J403"/>
  <c r="BK389"/>
  <c r="BK367"/>
  <c r="J359"/>
  <c i="2" r="J391"/>
  <c r="J513"/>
  <c r="BK383"/>
  <c r="BK397"/>
  <c r="BK275"/>
  <c i="4" r="J158"/>
  <c r="J222"/>
  <c i="5" r="BK265"/>
  <c i="2" r="BK336"/>
  <c r="J239"/>
  <c i="5" r="J219"/>
  <c i="2" r="J173"/>
  <c r="BK322"/>
  <c r="BK281"/>
  <c r="BK369"/>
  <c i="5" r="J175"/>
  <c i="2" r="J569"/>
  <c r="BK318"/>
  <c r="BK466"/>
  <c r="J281"/>
  <c r="J496"/>
  <c i="3" r="BK88"/>
  <c i="4" r="BK236"/>
  <c i="5" r="J185"/>
  <c r="J393"/>
  <c i="2" r="J162"/>
  <c r="J487"/>
  <c r="BK268"/>
  <c r="J343"/>
  <c i="5" r="J116"/>
  <c i="6" r="BK102"/>
  <c i="2" r="J342"/>
  <c r="J210"/>
  <c i="4" r="BK280"/>
  <c r="BK299"/>
  <c r="BK192"/>
  <c i="5" r="J371"/>
  <c r="BK373"/>
  <c r="BK295"/>
  <c r="BK116"/>
  <c i="2" r="J468"/>
  <c r="J206"/>
  <c r="J257"/>
  <c r="J535"/>
  <c r="BK521"/>
  <c i="4" r="BK194"/>
  <c r="J190"/>
  <c i="5" r="J365"/>
  <c r="BK118"/>
  <c r="J132"/>
  <c i="2" r="BK340"/>
  <c r="BK168"/>
  <c r="J275"/>
  <c i="5" r="BK431"/>
  <c r="BK219"/>
  <c i="2" r="J437"/>
  <c r="J251"/>
  <c r="J595"/>
  <c i="3" r="J141"/>
  <c i="4" r="BK142"/>
  <c r="J260"/>
  <c r="BK214"/>
  <c i="5" r="BK429"/>
  <c r="J120"/>
  <c i="2" r="J215"/>
  <c r="J186"/>
  <c r="J397"/>
  <c r="J635"/>
  <c r="BK587"/>
  <c i="4" r="J267"/>
  <c r="BK102"/>
  <c r="BK235"/>
  <c i="5" r="BK457"/>
  <c r="J251"/>
  <c r="BK341"/>
  <c r="J197"/>
  <c i="2" l="1" r="R310"/>
  <c r="R484"/>
  <c r="T532"/>
  <c r="P555"/>
  <c r="BK626"/>
  <c r="J626"/>
  <c r="J81"/>
  <c r="T669"/>
  <c i="3" r="BK138"/>
  <c r="J138"/>
  <c r="J62"/>
  <c i="4" r="P87"/>
  <c r="T215"/>
  <c i="5" r="BK136"/>
  <c r="J136"/>
  <c r="J62"/>
  <c i="2" r="T484"/>
  <c i="3" r="R84"/>
  <c r="BK163"/>
  <c r="J163"/>
  <c r="J63"/>
  <c i="4" r="P282"/>
  <c i="5" r="R89"/>
  <c i="2" r="P310"/>
  <c r="R459"/>
  <c r="P516"/>
  <c r="BK528"/>
  <c r="J528"/>
  <c r="J75"/>
  <c r="P568"/>
  <c i="4" r="BK282"/>
  <c r="J282"/>
  <c r="J65"/>
  <c i="5" r="T136"/>
  <c i="3" r="P84"/>
  <c i="5" r="P89"/>
  <c i="2" r="T584"/>
  <c i="3" r="P113"/>
  <c r="T163"/>
  <c i="4" r="BK215"/>
  <c r="J215"/>
  <c r="J62"/>
  <c i="5" r="BK340"/>
  <c r="J340"/>
  <c r="J64"/>
  <c i="2" r="R337"/>
  <c r="R532"/>
  <c i="3" r="P138"/>
  <c i="4" r="R282"/>
  <c i="5" r="T89"/>
  <c r="T340"/>
  <c r="T354"/>
  <c r="BK447"/>
  <c r="J447"/>
  <c r="J66"/>
  <c r="P447"/>
  <c r="T454"/>
  <c i="2" r="P106"/>
  <c r="BK175"/>
  <c r="J175"/>
  <c r="J62"/>
  <c r="R175"/>
  <c r="P209"/>
  <c r="BK242"/>
  <c r="J242"/>
  <c r="J64"/>
  <c r="T242"/>
  <c r="P270"/>
  <c r="BK278"/>
  <c r="J278"/>
  <c r="J66"/>
  <c r="P278"/>
  <c r="BK516"/>
  <c r="J516"/>
  <c r="J73"/>
  <c r="BK568"/>
  <c r="J568"/>
  <c r="J79"/>
  <c r="P626"/>
  <c r="BK669"/>
  <c r="J669"/>
  <c r="J84"/>
  <c i="3" r="BK113"/>
  <c r="J113"/>
  <c r="J61"/>
  <c r="P163"/>
  <c i="4" r="P248"/>
  <c r="P247"/>
  <c i="5" r="BK354"/>
  <c r="J354"/>
  <c r="J65"/>
  <c r="R354"/>
  <c r="R447"/>
  <c r="T447"/>
  <c r="BK454"/>
  <c r="J454"/>
  <c r="J67"/>
  <c r="P454"/>
  <c r="R454"/>
  <c i="2" r="BK337"/>
  <c r="J337"/>
  <c r="J68"/>
  <c r="P584"/>
  <c r="R650"/>
  <c i="3" r="BK84"/>
  <c r="J84"/>
  <c r="J60"/>
  <c i="4" r="P215"/>
  <c i="5" r="P354"/>
  <c i="2" r="T310"/>
  <c r="P459"/>
  <c r="R584"/>
  <c r="BK650"/>
  <c r="J650"/>
  <c r="J83"/>
  <c i="4" r="BK87"/>
  <c r="J87"/>
  <c r="J61"/>
  <c r="R248"/>
  <c r="R247"/>
  <c i="2" r="T278"/>
  <c r="BK459"/>
  <c r="J459"/>
  <c r="J69"/>
  <c r="R516"/>
  <c r="P528"/>
  <c r="R568"/>
  <c i="4" r="T282"/>
  <c i="6" r="P87"/>
  <c i="2" r="BK310"/>
  <c r="J310"/>
  <c r="J67"/>
  <c r="P484"/>
  <c r="BK555"/>
  <c r="J555"/>
  <c r="J78"/>
  <c i="3" r="T84"/>
  <c r="R163"/>
  <c i="4" r="R215"/>
  <c i="2" r="T337"/>
  <c r="T516"/>
  <c r="R528"/>
  <c i="3" r="R138"/>
  <c i="4" r="BK248"/>
  <c r="J248"/>
  <c r="J64"/>
  <c i="5" r="P340"/>
  <c r="P339"/>
  <c i="2" r="T528"/>
  <c r="T568"/>
  <c r="P650"/>
  <c i="3" r="R113"/>
  <c i="5" r="P136"/>
  <c i="6" r="T87"/>
  <c r="P101"/>
  <c i="2" r="P337"/>
  <c r="BK584"/>
  <c r="J584"/>
  <c r="J80"/>
  <c r="T650"/>
  <c i="3" r="T138"/>
  <c i="4" r="T87"/>
  <c r="T86"/>
  <c i="5" r="R136"/>
  <c i="6" r="T101"/>
  <c i="2" r="BK106"/>
  <c r="J106"/>
  <c r="J61"/>
  <c r="T106"/>
  <c r="T175"/>
  <c r="R209"/>
  <c r="P242"/>
  <c r="R242"/>
  <c r="BK270"/>
  <c r="J270"/>
  <c r="J65"/>
  <c r="R270"/>
  <c r="T270"/>
  <c r="BK484"/>
  <c r="J484"/>
  <c r="J72"/>
  <c r="P532"/>
  <c r="T555"/>
  <c r="R626"/>
  <c r="R669"/>
  <c i="4" r="T248"/>
  <c r="T247"/>
  <c i="5" r="R340"/>
  <c r="R339"/>
  <c i="6" r="BK87"/>
  <c r="J87"/>
  <c r="J61"/>
  <c r="BK101"/>
  <c r="J101"/>
  <c r="J63"/>
  <c r="R101"/>
  <c i="2" r="R106"/>
  <c r="R105"/>
  <c r="P175"/>
  <c r="BK209"/>
  <c r="J209"/>
  <c r="J63"/>
  <c r="T209"/>
  <c r="R278"/>
  <c r="T459"/>
  <c r="BK532"/>
  <c r="J532"/>
  <c r="J76"/>
  <c r="R555"/>
  <c r="T626"/>
  <c r="P669"/>
  <c i="3" r="T113"/>
  <c i="4" r="R87"/>
  <c r="R86"/>
  <c r="R85"/>
  <c i="5" r="BK89"/>
  <c r="BK88"/>
  <c r="J88"/>
  <c r="J60"/>
  <c i="6" r="R87"/>
  <c r="R86"/>
  <c r="R85"/>
  <c i="2" r="BK647"/>
  <c r="J647"/>
  <c r="J82"/>
  <c r="BK553"/>
  <c r="J553"/>
  <c r="J77"/>
  <c r="BK480"/>
  <c r="J480"/>
  <c r="J70"/>
  <c r="BK525"/>
  <c r="J525"/>
  <c r="J74"/>
  <c i="6" r="BK98"/>
  <c r="J98"/>
  <c r="J62"/>
  <c r="BK106"/>
  <c r="J106"/>
  <c r="J64"/>
  <c r="BK109"/>
  <c r="J109"/>
  <c r="J65"/>
  <c r="BE96"/>
  <c r="BE110"/>
  <c i="5" r="BK339"/>
  <c r="J339"/>
  <c r="J63"/>
  <c i="6" r="E75"/>
  <c r="J79"/>
  <c r="F82"/>
  <c r="BE88"/>
  <c r="BE94"/>
  <c r="BE102"/>
  <c r="BE104"/>
  <c r="BE107"/>
  <c r="BE90"/>
  <c r="BE92"/>
  <c r="BE99"/>
  <c i="5" r="BE110"/>
  <c r="BE259"/>
  <c r="BE297"/>
  <c r="BE303"/>
  <c r="BE305"/>
  <c r="BE309"/>
  <c r="BE317"/>
  <c r="BE321"/>
  <c r="BE324"/>
  <c r="BE325"/>
  <c r="BE353"/>
  <c r="BE375"/>
  <c i="4" r="BK86"/>
  <c r="BK85"/>
  <c r="J85"/>
  <c r="BK247"/>
  <c r="J247"/>
  <c r="J63"/>
  <c i="5" r="BE98"/>
  <c r="BE419"/>
  <c r="BE445"/>
  <c r="E77"/>
  <c r="BE96"/>
  <c r="BE104"/>
  <c r="BE118"/>
  <c r="BE221"/>
  <c r="BE249"/>
  <c r="BE322"/>
  <c r="BE332"/>
  <c r="BE334"/>
  <c r="BE341"/>
  <c r="BE365"/>
  <c r="BE369"/>
  <c r="BE371"/>
  <c r="BE381"/>
  <c r="BE385"/>
  <c r="BE415"/>
  <c r="BE425"/>
  <c r="BE441"/>
  <c r="F55"/>
  <c r="BE90"/>
  <c r="BE102"/>
  <c r="BE114"/>
  <c r="BE139"/>
  <c r="BE183"/>
  <c r="BE219"/>
  <c r="BE235"/>
  <c r="BE237"/>
  <c r="BE239"/>
  <c r="BE241"/>
  <c r="BE245"/>
  <c r="BE251"/>
  <c r="BE330"/>
  <c r="BE331"/>
  <c r="BE351"/>
  <c r="J52"/>
  <c r="BE106"/>
  <c r="BE433"/>
  <c r="BE120"/>
  <c r="BE130"/>
  <c r="BE94"/>
  <c r="BE177"/>
  <c r="BE195"/>
  <c r="BE199"/>
  <c r="BE201"/>
  <c r="BE128"/>
  <c r="BE185"/>
  <c r="BE189"/>
  <c r="BE207"/>
  <c r="BE217"/>
  <c r="BE229"/>
  <c r="BE231"/>
  <c r="BE233"/>
  <c r="BE273"/>
  <c r="BE307"/>
  <c r="BE337"/>
  <c r="BE349"/>
  <c r="BE377"/>
  <c r="BE405"/>
  <c r="BE427"/>
  <c r="BE122"/>
  <c r="BE147"/>
  <c r="BE155"/>
  <c r="BE161"/>
  <c r="BE179"/>
  <c r="BE209"/>
  <c r="BE211"/>
  <c r="BE223"/>
  <c r="BE227"/>
  <c r="BE417"/>
  <c r="BE169"/>
  <c r="BE171"/>
  <c r="BE173"/>
  <c r="BE191"/>
  <c r="BE215"/>
  <c r="BE225"/>
  <c r="BE261"/>
  <c r="BE295"/>
  <c r="BE313"/>
  <c r="BE315"/>
  <c r="BE333"/>
  <c r="BE343"/>
  <c r="BE345"/>
  <c r="BE357"/>
  <c r="BE359"/>
  <c r="BE367"/>
  <c r="BE379"/>
  <c r="BE383"/>
  <c r="BE397"/>
  <c r="BE401"/>
  <c r="BE403"/>
  <c r="BE92"/>
  <c r="BE116"/>
  <c r="BE159"/>
  <c r="BE197"/>
  <c r="BE205"/>
  <c r="BE243"/>
  <c r="BE247"/>
  <c r="BE253"/>
  <c r="BE277"/>
  <c r="BE279"/>
  <c r="BE285"/>
  <c r="BE287"/>
  <c r="BE291"/>
  <c r="BE293"/>
  <c r="BE299"/>
  <c r="BE335"/>
  <c r="BE336"/>
  <c r="BE338"/>
  <c r="BE175"/>
  <c r="BE255"/>
  <c r="BE281"/>
  <c r="BE311"/>
  <c r="BE328"/>
  <c r="BE363"/>
  <c r="BE409"/>
  <c r="BE429"/>
  <c r="BE124"/>
  <c r="BE126"/>
  <c r="BE134"/>
  <c r="BE137"/>
  <c r="BE149"/>
  <c r="BE151"/>
  <c r="BE203"/>
  <c r="BE263"/>
  <c r="BE267"/>
  <c r="BE269"/>
  <c r="BE271"/>
  <c r="BE283"/>
  <c r="BE319"/>
  <c r="BE327"/>
  <c r="BE347"/>
  <c r="BE361"/>
  <c r="BE373"/>
  <c r="BE387"/>
  <c r="BE391"/>
  <c r="BE395"/>
  <c r="BE399"/>
  <c r="BE423"/>
  <c r="BE439"/>
  <c r="BE108"/>
  <c r="BE132"/>
  <c r="BE145"/>
  <c r="BE165"/>
  <c r="BE187"/>
  <c r="BE413"/>
  <c r="BE431"/>
  <c r="BE437"/>
  <c r="BE141"/>
  <c r="BE157"/>
  <c r="BE407"/>
  <c r="BE411"/>
  <c r="BE435"/>
  <c r="BE450"/>
  <c r="BE457"/>
  <c r="BE100"/>
  <c r="BE112"/>
  <c r="BE143"/>
  <c r="BE153"/>
  <c r="BE163"/>
  <c r="BE167"/>
  <c r="BE181"/>
  <c r="BE193"/>
  <c r="BE213"/>
  <c r="BE257"/>
  <c r="BE265"/>
  <c r="BE275"/>
  <c r="BE289"/>
  <c r="BE301"/>
  <c r="BE355"/>
  <c r="BE389"/>
  <c r="BE393"/>
  <c r="BE421"/>
  <c r="BE443"/>
  <c r="BE448"/>
  <c r="BE452"/>
  <c r="BE455"/>
  <c r="BE459"/>
  <c i="4" r="J52"/>
  <c r="BE124"/>
  <c r="BE145"/>
  <c r="BE155"/>
  <c r="BE214"/>
  <c r="BE225"/>
  <c r="BE242"/>
  <c r="BE102"/>
  <c r="BE105"/>
  <c r="BE112"/>
  <c r="BE140"/>
  <c r="BE152"/>
  <c r="BE156"/>
  <c r="BE159"/>
  <c r="BE162"/>
  <c r="BE167"/>
  <c r="BE171"/>
  <c r="BE190"/>
  <c r="BE228"/>
  <c r="BE263"/>
  <c r="BE266"/>
  <c r="BE272"/>
  <c r="BE92"/>
  <c r="BE100"/>
  <c r="BE147"/>
  <c r="BE161"/>
  <c r="BE170"/>
  <c r="BE197"/>
  <c r="BE245"/>
  <c r="BE254"/>
  <c r="BE257"/>
  <c r="BE279"/>
  <c r="BE283"/>
  <c r="BE135"/>
  <c r="BE137"/>
  <c r="BE177"/>
  <c r="BE179"/>
  <c r="BE209"/>
  <c r="BE251"/>
  <c r="BE308"/>
  <c r="BE99"/>
  <c r="BE165"/>
  <c r="BE252"/>
  <c r="BE255"/>
  <c r="BE260"/>
  <c r="BE103"/>
  <c r="BE117"/>
  <c r="BE125"/>
  <c r="BE130"/>
  <c r="BE149"/>
  <c r="BE173"/>
  <c r="BE194"/>
  <c r="BE218"/>
  <c r="BE244"/>
  <c r="BE96"/>
  <c r="BE119"/>
  <c r="BE132"/>
  <c r="BE158"/>
  <c r="BE174"/>
  <c r="BE182"/>
  <c r="BE211"/>
  <c r="BE261"/>
  <c r="BE264"/>
  <c r="BE280"/>
  <c r="BE293"/>
  <c r="BE304"/>
  <c r="BE312"/>
  <c r="BE88"/>
  <c r="BE94"/>
  <c r="BE111"/>
  <c r="BE121"/>
  <c r="BE127"/>
  <c r="BE138"/>
  <c r="BE141"/>
  <c r="BE176"/>
  <c r="BE180"/>
  <c r="BE188"/>
  <c r="BE192"/>
  <c i="3" r="BK83"/>
  <c r="J83"/>
  <c i="4" r="BE131"/>
  <c r="BE153"/>
  <c r="BE186"/>
  <c r="BE206"/>
  <c r="BE221"/>
  <c r="BE224"/>
  <c r="BE230"/>
  <c r="BE232"/>
  <c r="BE235"/>
  <c r="BE249"/>
  <c r="BE302"/>
  <c r="BE314"/>
  <c r="E75"/>
  <c r="BE109"/>
  <c r="BE195"/>
  <c r="BE200"/>
  <c r="BE222"/>
  <c r="BE233"/>
  <c r="BE237"/>
  <c r="F55"/>
  <c r="BE97"/>
  <c r="BE106"/>
  <c r="BE108"/>
  <c r="BE116"/>
  <c r="BE150"/>
  <c r="BE164"/>
  <c r="BE183"/>
  <c r="BE204"/>
  <c r="BE198"/>
  <c r="BE203"/>
  <c r="BE208"/>
  <c r="BE231"/>
  <c r="BE239"/>
  <c r="BE267"/>
  <c r="BE287"/>
  <c r="BE289"/>
  <c r="BE291"/>
  <c r="BE295"/>
  <c r="BE299"/>
  <c r="BE90"/>
  <c r="BE258"/>
  <c r="BE275"/>
  <c r="BE297"/>
  <c r="BE301"/>
  <c r="BE310"/>
  <c r="BE114"/>
  <c r="BE122"/>
  <c r="BE142"/>
  <c r="BE168"/>
  <c r="BE212"/>
  <c r="BE219"/>
  <c r="BE236"/>
  <c r="BE241"/>
  <c r="BE273"/>
  <c r="BE276"/>
  <c r="BE318"/>
  <c r="BE320"/>
  <c r="BE277"/>
  <c r="BE306"/>
  <c r="BE316"/>
  <c r="BE93"/>
  <c r="BE128"/>
  <c r="BE134"/>
  <c r="BE144"/>
  <c r="BE185"/>
  <c r="BE201"/>
  <c r="BE216"/>
  <c r="BE227"/>
  <c r="BE269"/>
  <c r="BE270"/>
  <c r="BE285"/>
  <c i="3" r="F55"/>
  <c r="BE85"/>
  <c r="E48"/>
  <c r="J77"/>
  <c r="BE91"/>
  <c i="2" r="BK105"/>
  <c r="J105"/>
  <c r="J60"/>
  <c i="3" r="BE96"/>
  <c r="BE101"/>
  <c r="BE106"/>
  <c r="BE116"/>
  <c r="BE114"/>
  <c r="BE121"/>
  <c r="BE128"/>
  <c r="BE130"/>
  <c r="BE132"/>
  <c r="BE135"/>
  <c r="BE139"/>
  <c r="BE141"/>
  <c r="BE144"/>
  <c r="BE146"/>
  <c r="BE151"/>
  <c r="BE153"/>
  <c r="BE155"/>
  <c r="BE157"/>
  <c r="BE164"/>
  <c r="BE103"/>
  <c r="BE123"/>
  <c r="BE126"/>
  <c r="BE148"/>
  <c r="BE160"/>
  <c r="BE166"/>
  <c r="BE168"/>
  <c r="BE99"/>
  <c r="BE119"/>
  <c r="BE88"/>
  <c r="BE93"/>
  <c r="BE108"/>
  <c r="BE110"/>
  <c i="2" r="E48"/>
  <c r="J98"/>
  <c r="BE125"/>
  <c r="BE147"/>
  <c r="BE167"/>
  <c r="BE182"/>
  <c r="BE247"/>
  <c r="BE273"/>
  <c r="BE277"/>
  <c r="BE289"/>
  <c r="BE324"/>
  <c r="BE345"/>
  <c r="BE407"/>
  <c r="BE433"/>
  <c r="BE441"/>
  <c r="BE455"/>
  <c r="BE462"/>
  <c r="BE464"/>
  <c r="BE470"/>
  <c r="BE472"/>
  <c r="BE481"/>
  <c r="BE488"/>
  <c r="BE503"/>
  <c r="BE517"/>
  <c r="BE523"/>
  <c r="BE531"/>
  <c r="BE549"/>
  <c r="BE556"/>
  <c r="BE562"/>
  <c r="BE572"/>
  <c r="BE582"/>
  <c r="BE589"/>
  <c r="BE594"/>
  <c r="BE599"/>
  <c r="BE602"/>
  <c r="BE613"/>
  <c r="BE615"/>
  <c r="BE622"/>
  <c r="BE631"/>
  <c r="BE657"/>
  <c r="BE663"/>
  <c r="BE109"/>
  <c r="BE117"/>
  <c r="BE129"/>
  <c r="BE155"/>
  <c r="BE168"/>
  <c r="BE178"/>
  <c r="BE198"/>
  <c r="BE227"/>
  <c r="BE264"/>
  <c r="BE268"/>
  <c r="BE294"/>
  <c r="BE318"/>
  <c r="BE327"/>
  <c r="BE333"/>
  <c r="BE395"/>
  <c r="BE397"/>
  <c r="BE415"/>
  <c r="BE435"/>
  <c r="BE453"/>
  <c r="BE460"/>
  <c r="BE468"/>
  <c r="BE490"/>
  <c r="BE497"/>
  <c r="BE500"/>
  <c r="BE505"/>
  <c r="BE506"/>
  <c r="BE511"/>
  <c r="BE513"/>
  <c r="BE541"/>
  <c r="BE544"/>
  <c r="BE569"/>
  <c r="BE585"/>
  <c r="BE592"/>
  <c r="BE604"/>
  <c r="BE621"/>
  <c r="BE624"/>
  <c r="BE627"/>
  <c r="BE629"/>
  <c r="BE633"/>
  <c r="BE635"/>
  <c r="BE637"/>
  <c r="BE639"/>
  <c r="BE641"/>
  <c r="BE645"/>
  <c r="BE648"/>
  <c r="BE653"/>
  <c r="BE655"/>
  <c r="BE659"/>
  <c r="BE667"/>
  <c r="F101"/>
  <c r="BE135"/>
  <c r="BE143"/>
  <c r="BE162"/>
  <c r="BE204"/>
  <c r="BE212"/>
  <c r="BE219"/>
  <c r="BE235"/>
  <c r="BE253"/>
  <c r="BE285"/>
  <c r="BE287"/>
  <c r="BE298"/>
  <c r="BE308"/>
  <c r="BE329"/>
  <c r="BE330"/>
  <c r="BE338"/>
  <c r="BE340"/>
  <c r="BE346"/>
  <c r="BE352"/>
  <c r="BE356"/>
  <c r="BE358"/>
  <c r="BE360"/>
  <c r="BE365"/>
  <c r="BE375"/>
  <c r="BE389"/>
  <c r="BE391"/>
  <c r="BE393"/>
  <c r="BE402"/>
  <c r="BE113"/>
  <c r="BE123"/>
  <c r="BE137"/>
  <c r="BE157"/>
  <c r="BE200"/>
  <c r="BE206"/>
  <c r="BE239"/>
  <c r="BE245"/>
  <c r="BE255"/>
  <c r="BE266"/>
  <c r="BE316"/>
  <c r="BE321"/>
  <c r="BE336"/>
  <c r="BE362"/>
  <c r="BE369"/>
  <c r="BE377"/>
  <c r="BE385"/>
  <c r="BE406"/>
  <c r="BE411"/>
  <c r="BE445"/>
  <c r="BE466"/>
  <c r="BE496"/>
  <c r="BE676"/>
  <c i="1" r="AW55"/>
  <c i="2" r="BE119"/>
  <c r="BE139"/>
  <c r="BE151"/>
  <c r="BE173"/>
  <c r="BE184"/>
  <c r="BE186"/>
  <c r="BE188"/>
  <c r="BE215"/>
  <c r="BE223"/>
  <c r="BE225"/>
  <c r="BE231"/>
  <c r="BE251"/>
  <c r="BE290"/>
  <c r="BE354"/>
  <c r="BE363"/>
  <c r="BE379"/>
  <c r="BE381"/>
  <c r="BE383"/>
  <c r="BE387"/>
  <c r="BE394"/>
  <c r="BE396"/>
  <c r="BE400"/>
  <c r="BE401"/>
  <c r="BE417"/>
  <c r="BE419"/>
  <c r="BE474"/>
  <c r="BE487"/>
  <c r="BE502"/>
  <c r="BE509"/>
  <c r="BE537"/>
  <c r="BE554"/>
  <c r="BE574"/>
  <c r="BE577"/>
  <c r="BE580"/>
  <c r="BE587"/>
  <c r="BE597"/>
  <c r="BE609"/>
  <c r="BE612"/>
  <c r="BE616"/>
  <c r="BE618"/>
  <c r="BE619"/>
  <c i="1" r="BC55"/>
  <c i="2" r="BE145"/>
  <c r="BE153"/>
  <c r="BE176"/>
  <c r="BE249"/>
  <c r="BE257"/>
  <c r="BE259"/>
  <c r="BE275"/>
  <c r="BE279"/>
  <c r="BE283"/>
  <c r="BE292"/>
  <c r="BE306"/>
  <c r="BE311"/>
  <c r="BE315"/>
  <c r="BE322"/>
  <c r="BE331"/>
  <c r="BE398"/>
  <c r="BE409"/>
  <c r="BE413"/>
  <c r="BE423"/>
  <c r="BE425"/>
  <c r="BE429"/>
  <c r="BE431"/>
  <c r="BE443"/>
  <c r="BE449"/>
  <c r="BE476"/>
  <c r="BE508"/>
  <c r="BE514"/>
  <c r="BE519"/>
  <c r="BE526"/>
  <c r="BE540"/>
  <c r="BE543"/>
  <c r="BE546"/>
  <c r="BE558"/>
  <c r="BE564"/>
  <c r="BE571"/>
  <c r="BE575"/>
  <c r="BE578"/>
  <c r="BE591"/>
  <c r="BE595"/>
  <c r="BE600"/>
  <c r="BE605"/>
  <c r="BE606"/>
  <c r="BE614"/>
  <c r="BE617"/>
  <c r="BE107"/>
  <c r="BE111"/>
  <c r="BE133"/>
  <c r="BE149"/>
  <c r="BE161"/>
  <c r="BE170"/>
  <c r="BE180"/>
  <c r="BE190"/>
  <c r="BE213"/>
  <c r="BE229"/>
  <c r="BE243"/>
  <c r="BE263"/>
  <c r="BE281"/>
  <c r="BE304"/>
  <c r="BE313"/>
  <c r="BE320"/>
  <c r="BE325"/>
  <c r="BE674"/>
  <c i="1" r="BA55"/>
  <c i="2" r="BE127"/>
  <c r="BE171"/>
  <c r="BE192"/>
  <c r="BE202"/>
  <c r="BE221"/>
  <c r="BE237"/>
  <c r="BE271"/>
  <c r="BE300"/>
  <c r="BE302"/>
  <c r="BE335"/>
  <c r="BE343"/>
  <c r="BE373"/>
  <c r="BE399"/>
  <c r="BE421"/>
  <c r="BE427"/>
  <c r="BE437"/>
  <c r="BE439"/>
  <c r="BE447"/>
  <c r="BE451"/>
  <c r="BE485"/>
  <c r="BE491"/>
  <c r="BE493"/>
  <c r="BE521"/>
  <c r="BE529"/>
  <c r="BE533"/>
  <c r="BE535"/>
  <c r="BE538"/>
  <c r="BE547"/>
  <c r="BE551"/>
  <c r="BE560"/>
  <c r="BE566"/>
  <c r="BE603"/>
  <c r="BE607"/>
  <c r="BE611"/>
  <c r="BE620"/>
  <c r="BE623"/>
  <c r="BE643"/>
  <c r="BE651"/>
  <c r="BE661"/>
  <c r="BE665"/>
  <c i="1" r="BB55"/>
  <c i="2" r="BE115"/>
  <c r="BE121"/>
  <c r="BE131"/>
  <c r="BE141"/>
  <c r="BE159"/>
  <c r="BE164"/>
  <c r="BE165"/>
  <c r="BE194"/>
  <c r="BE196"/>
  <c r="BE208"/>
  <c r="BE210"/>
  <c r="BE217"/>
  <c r="BE233"/>
  <c r="BE241"/>
  <c r="BE261"/>
  <c r="BE296"/>
  <c r="BE342"/>
  <c r="BE348"/>
  <c r="BE350"/>
  <c r="BE367"/>
  <c r="BE371"/>
  <c r="BE404"/>
  <c r="BE457"/>
  <c r="BE478"/>
  <c r="BE494"/>
  <c r="BE499"/>
  <c r="BE670"/>
  <c r="BE672"/>
  <c i="1" r="BD55"/>
  <c i="5" r="F35"/>
  <c i="1" r="BB58"/>
  <c i="6" r="F35"/>
  <c i="1" r="BB59"/>
  <c i="3" r="J30"/>
  <c i="6" r="F37"/>
  <c i="1" r="BD59"/>
  <c i="6" r="F36"/>
  <c i="1" r="BC59"/>
  <c i="4" r="F37"/>
  <c i="1" r="BD57"/>
  <c i="4" r="F34"/>
  <c i="1" r="BA57"/>
  <c i="4" r="F36"/>
  <c i="1" r="BC57"/>
  <c i="3" r="F37"/>
  <c i="1" r="BD56"/>
  <c i="3" r="F35"/>
  <c i="1" r="BB56"/>
  <c i="3" r="F34"/>
  <c i="1" r="BA56"/>
  <c i="5" r="F34"/>
  <c i="1" r="BA58"/>
  <c i="4" r="J30"/>
  <c r="J34"/>
  <c i="1" r="AW57"/>
  <c i="3" r="J34"/>
  <c i="1" r="AW56"/>
  <c i="4" r="F35"/>
  <c i="1" r="BB57"/>
  <c i="6" r="F34"/>
  <c i="1" r="BA59"/>
  <c i="5" r="J34"/>
  <c i="1" r="AW58"/>
  <c i="3" r="F36"/>
  <c i="1" r="BC56"/>
  <c i="6" r="J34"/>
  <c i="1" r="AW59"/>
  <c i="5" r="F36"/>
  <c i="1" r="BC58"/>
  <c i="5" r="F37"/>
  <c i="1" r="BD58"/>
  <c i="4" l="1" r="T85"/>
  <c i="6" r="T86"/>
  <c r="T85"/>
  <c i="3" r="T83"/>
  <c i="2" r="P105"/>
  <c i="5" r="T88"/>
  <c i="2" r="P483"/>
  <c i="6" r="P86"/>
  <c r="P85"/>
  <c i="1" r="AU59"/>
  <c i="2" r="T105"/>
  <c r="T483"/>
  <c i="5" r="T339"/>
  <c i="3" r="P83"/>
  <c i="1" r="AU56"/>
  <c i="5" r="R88"/>
  <c r="R87"/>
  <c i="4" r="P86"/>
  <c r="P85"/>
  <c i="1" r="AU57"/>
  <c i="2" r="R483"/>
  <c r="R104"/>
  <c i="5" r="P88"/>
  <c r="P87"/>
  <c i="1" r="AU58"/>
  <c i="3" r="R83"/>
  <c i="5" r="J89"/>
  <c r="J61"/>
  <c i="2" r="BK483"/>
  <c r="J483"/>
  <c r="J71"/>
  <c i="6" r="BK86"/>
  <c r="J86"/>
  <c r="J60"/>
  <c i="5" r="BK87"/>
  <c r="J87"/>
  <c r="J59"/>
  <c i="1" r="AG57"/>
  <c i="4" r="J59"/>
  <c r="J86"/>
  <c r="J60"/>
  <c i="1" r="AG56"/>
  <c i="3" r="J59"/>
  <c i="2" r="J33"/>
  <c i="1" r="AV55"/>
  <c r="AT55"/>
  <c i="3" r="F33"/>
  <c i="1" r="AZ56"/>
  <c i="6" r="F33"/>
  <c i="1" r="AZ59"/>
  <c i="5" r="J33"/>
  <c i="1" r="AV58"/>
  <c r="AT58"/>
  <c i="4" r="F33"/>
  <c i="1" r="AZ57"/>
  <c i="4" r="J33"/>
  <c i="1" r="AV57"/>
  <c r="AT57"/>
  <c r="AN57"/>
  <c i="3" r="J33"/>
  <c i="1" r="AV56"/>
  <c r="AT56"/>
  <c r="AN56"/>
  <c r="BB54"/>
  <c r="W31"/>
  <c r="BD54"/>
  <c r="W33"/>
  <c i="2" r="F33"/>
  <c i="1" r="AZ55"/>
  <c i="5" r="F33"/>
  <c i="1" r="AZ58"/>
  <c i="6" r="J33"/>
  <c i="1" r="AV59"/>
  <c r="AT59"/>
  <c r="BA54"/>
  <c r="AW54"/>
  <c r="AK30"/>
  <c r="BC54"/>
  <c r="W32"/>
  <c i="5" l="1" r="T87"/>
  <c i="2" r="T104"/>
  <c r="P104"/>
  <c i="1" r="AU55"/>
  <c i="2" r="BK104"/>
  <c r="J104"/>
  <c i="6" r="BK85"/>
  <c r="J85"/>
  <c r="J59"/>
  <c i="4" r="J39"/>
  <c i="2" r="J59"/>
  <c i="3" r="J39"/>
  <c i="1" r="AY54"/>
  <c r="AU54"/>
  <c i="5" r="J30"/>
  <c i="1" r="AG58"/>
  <c r="W30"/>
  <c r="AZ54"/>
  <c r="W29"/>
  <c i="2" r="J30"/>
  <c i="1" r="AG55"/>
  <c r="AN55"/>
  <c r="AX54"/>
  <c i="2" l="1" r="J39"/>
  <c i="5" r="J39"/>
  <c i="1" r="AN58"/>
  <c i="6" r="J30"/>
  <c i="1" r="AG59"/>
  <c r="AV54"/>
  <c r="AK29"/>
  <c i="6" l="1" r="J39"/>
  <c i="1" r="AN59"/>
  <c r="AG54"/>
  <c r="AK26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<sst xmlns="http://schemas.openxmlformats.org/spreadsheetml/2006/main">
  <si>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</si>
  <si>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</si>
  <si>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</si>
  <si>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</si>
  <si>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</si>
  <si>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{143aea9a-cf31-42bc-ace8-908da253d39c}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</si>
  <si>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</si>
  <si>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</si>
  <si>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</si>
  <si>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</si>
  <si>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</si>
  <si>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</si>
  <si>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</si>
  <si>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</si>
  <si>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Z250052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</si>
  <si>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</si>
  <si>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</si>
  <si>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Technická pomoc na opravu plaveckého bazénu letního koupaliště Litvínov</t>
  </si>
  <si>
    <t>KSO:</t>
  </si>
  <si>
    <t/>
  </si>
  <si>
    <t>CC-CZ:</t>
  </si>
  <si>
    <t>Místo:</t>
  </si>
  <si>
    <t xml:space="preserve"> </t>
  </si>
  <si>
    <t>Datum:</t>
  </si>
  <si>
    <t>12. 8. 2025</t>
  </si>
  <si>
    <t>Zadavatel:</t>
  </si>
  <si>
    <t>IČ:</t>
  </si>
  <si>
    <t>25005430</t>
  </si>
  <si>
    <t>SPORTaS, s.r.o.</t>
  </si>
  <si>
    <t>DIČ:</t>
  </si>
  <si>
    <t>CZ25005430</t>
  </si>
  <si>
    <t>Účastník:</t>
  </si>
  <si>
    <t>Vyplň údaj</t>
  </si>
  <si>
    <t>Projektant:</t>
  </si>
  <si>
    <t>65912535</t>
  </si>
  <si>
    <t>Michal Pospíšil</t>
  </si>
  <si>
    <t>CZ7404195678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</si>
  <si>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</si>
  <si>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</si>
  <si>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</si>
  <si>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</si>
  <si>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</si>
  <si>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</si>
  <si>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</si>
  <si>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</si>
  <si>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</si>
  <si>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</si>
  <si>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</si>
  <si>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</si>
  <si>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</si>
  <si>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</si>
  <si>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</si>
  <si>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</si>
  <si>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</si>
  <si>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</si>
  <si>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</si>
  <si>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</si>
  <si>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</si>
  <si>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</si>
  <si>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</si>
  <si>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</si>
  <si>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</si>
  <si>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</si>
  <si>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</si>
  <si>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</si>
  <si>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</si>
  <si>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</si>
  <si>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</si>
  <si>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</si>
  <si>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</si>
  <si>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</si>
  <si>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</si>
  <si>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</si>
  <si>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</si>
  <si>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</si>
  <si>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</si>
  <si>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</si>
  <si>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</si>
  <si>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</si>
  <si>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</si>
  <si>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</si>
  <si>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Stavební část</t>
  </si>
  <si>
    <t>STA</t>
  </si>
  <si>
    <t>1</t>
  </si>
  <si>
    <t>{bc883456-2cba-4819-ab0d-fc068e3ce40f}</t>
  </si>
  <si>
    <t>2</t>
  </si>
  <si>
    <t>SO02</t>
  </si>
  <si>
    <t>Rozvod a dávkování plynného chloru</t>
  </si>
  <si>
    <t>{0f226f78-39fa-4bcf-9756-734f86fa1ee2}</t>
  </si>
  <si>
    <t>SO03</t>
  </si>
  <si>
    <t>Silnoproudá elektrotechnika</t>
  </si>
  <si>
    <t>{c5e6f2f0-82c3-4209-a0da-19a591d7deb2}</t>
  </si>
  <si>
    <t>SO04</t>
  </si>
  <si>
    <t>Technologie</t>
  </si>
  <si>
    <t>{3dc89e58-e22b-4a6e-85ed-50cc42a7fa10}</t>
  </si>
  <si>
    <t>VRN</t>
  </si>
  <si>
    <t>Vedlejší rozpočtové náklady</t>
  </si>
  <si>
    <t>{cddbefd1-52a4-4b83-89a9-982c35c00448}</t>
  </si>
  <si>
    <t>KRYCÍ LIST SOUPISU PRACÍ</t>
  </si>
  <si>
    <t>Objekt:</t>
  </si>
  <si>
    <t>SO01 -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</si>
  <si>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</si>
  <si>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</si>
  <si>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</si>
  <si>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</si>
  <si>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</si>
  <si>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</si>
  <si>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</si>
  <si>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</si>
  <si>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</si>
  <si>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</si>
  <si>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</si>
  <si>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</si>
  <si>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</si>
  <si>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</si>
  <si>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</si>
  <si>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</si>
  <si>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</si>
  <si>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</si>
  <si>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715 - Izolace proti chemickým vlivům</t>
  </si>
  <si>
    <t xml:space="preserve">    751 - Vzduchotechnika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</si>
  <si>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</si>
  <si>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</si>
  <si>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</si>
  <si>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</si>
  <si>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</si>
  <si>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</si>
  <si>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</si>
  <si>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</si>
  <si>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</si>
  <si>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</si>
  <si>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</si>
  <si>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</si>
  <si>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</si>
  <si>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</si>
  <si>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</si>
  <si>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</si>
  <si>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</si>
  <si>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</si>
  <si>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</si>
  <si>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</si>
  <si>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</si>
  <si>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</si>
  <si>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</si>
  <si>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</si>
  <si>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</si>
  <si>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</si>
  <si>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</si>
  <si>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</si>
  <si>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</si>
  <si>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m2</t>
  </si>
  <si>
    <t>CS ÚRS 2025 02</t>
  </si>
  <si>
    <t>4</t>
  </si>
  <si>
    <t>64696752</t>
  </si>
  <si>
    <t>Online PSC</t>
  </si>
  <si>
    <t>https://podminky.urs.cz/item/CS_URS_2025_02/113106123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</si>
  <si>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</si>
  <si>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</si>
  <si>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1438089441</t>
  </si>
  <si>
    <t>https://podminky.urs.cz/item/CS_URS_2025_02/113107222</t>
  </si>
  <si>
    <t>3</t>
  </si>
  <si>
    <t>113107322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</si>
  <si>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</si>
  <si>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-219133229</t>
  </si>
  <si>
    <t>https://podminky.urs.cz/item/CS_URS_2025_02/113107322</t>
  </si>
  <si>
    <t>113151111</t>
  </si>
  <si>
    <t>Rozebírání zpevněných ploch s přemístěním na skládku na vzdálenost do 20 m nebo s naložením na dopravní prostředek ze silničních panelů</t>
  </si>
  <si>
    <t>1456007523</t>
  </si>
  <si>
    <t>https://podminky.urs.cz/item/CS_URS_2025_02/113151111</t>
  </si>
  <si>
    <t>5</t>
  </si>
  <si>
    <t>113152112</t>
  </si>
  <si>
    <t>Odstranění podkladů zpevněných ploch s přemístěním na skládku na vzdálenost do 20 m nebo s naložením na dopravní prostředek z kameniva drceného</t>
  </si>
  <si>
    <t>m3</t>
  </si>
  <si>
    <t>-813873586</t>
  </si>
  <si>
    <t>https://podminky.urs.cz/item/CS_URS_2025_02/113152112</t>
  </si>
  <si>
    <t>6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</si>
  <si>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</si>
  <si>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</si>
  <si>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</si>
  <si>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326614915</t>
  </si>
  <si>
    <t>https://podminky.urs.cz/item/CS_URS_2025_02/113202111</t>
  </si>
  <si>
    <t>7</t>
  </si>
  <si>
    <t>113204111</t>
  </si>
  <si>
    <t>Vytrhání obrub s vybouráním lože, s přemístěním hmot na skládku na vzdálenost do 3 m nebo s naložením na dopravní prostředek záhonových</t>
  </si>
  <si>
    <t>-849185508</t>
  </si>
  <si>
    <t>https://podminky.urs.cz/item/CS_URS_2025_02/113204111</t>
  </si>
  <si>
    <t>8</t>
  </si>
  <si>
    <t>121151115</t>
  </si>
  <si>
    <t>Sejmutí ornice strojně při souvislé ploše přes 100 do 500 m2, tl. vrstvy přes 250 do 300 mm</t>
  </si>
  <si>
    <t>-2133980427</t>
  </si>
  <si>
    <t>https://podminky.urs.cz/item/CS_URS_2025_02/121151115</t>
  </si>
  <si>
    <t>9</t>
  </si>
  <si>
    <t>122211101</t>
  </si>
  <si>
    <t>Odkopávky a prokopávky ručně zapažené i nezapažené v hornině třídy těžitelnosti I skupiny 3</t>
  </si>
  <si>
    <t>-208056425</t>
  </si>
  <si>
    <t>https://podminky.urs.cz/item/CS_URS_2025_02/122211101</t>
  </si>
  <si>
    <t>10</t>
  </si>
  <si>
    <t>122251103</t>
  </si>
  <si>
    <t>Odkopávky a prokopávky nezapažené strojně v hornině třídy těžitelnosti I skupiny 3 přes 50 do 100 m3</t>
  </si>
  <si>
    <t>241256053</t>
  </si>
  <si>
    <t>https://podminky.urs.cz/item/CS_URS_2025_02/122251103</t>
  </si>
  <si>
    <t>11</t>
  </si>
  <si>
    <t>131251105</t>
  </si>
  <si>
    <t>Hloubení nezapažených jam a zářezů strojně s urovnáním dna do předepsaného profilu a spádu v hornině třídy těžitelnosti I skupiny 3 přes 500 do 1 000 m3</t>
  </si>
  <si>
    <t>-10022447</t>
  </si>
  <si>
    <t>https://podminky.urs.cz/item/CS_URS_2025_02/131251105</t>
  </si>
  <si>
    <t>12</t>
  </si>
  <si>
    <t>132212121</t>
  </si>
  <si>
    <t>Hloubení zapažených rýh šířky do 800 mm ručně s urovnáním dna do předepsaného profilu a spádu v hornině třídy těžitelnosti I skupiny 3 soudržných</t>
  </si>
  <si>
    <t>-567612989</t>
  </si>
  <si>
    <t>https://podminky.urs.cz/item/CS_URS_2025_02/132212121</t>
  </si>
  <si>
    <t>13</t>
  </si>
  <si>
    <t>132251101</t>
  </si>
  <si>
    <t>Hloubení nezapažených rýh šířky do 800 mm strojně s urovnáním dna do předepsaného profilu a spádu v hornině třídy těžitelnosti I skupiny 3 do 20 m3</t>
  </si>
  <si>
    <t>1074082657</t>
  </si>
  <si>
    <t>https://podminky.urs.cz/item/CS_URS_2025_02/132251101</t>
  </si>
  <si>
    <t>14</t>
  </si>
  <si>
    <t>132251104</t>
  </si>
  <si>
    <t>Hloubení nezapažených rýh šířky do 800 mm strojně s urovnáním dna do předepsaného profilu a spádu v hornině třídy těžitelnosti I skupiny 3 přes 100 m3</t>
  </si>
  <si>
    <t>-1871382815</t>
  </si>
  <si>
    <t>https://podminky.urs.cz/item/CS_URS_2025_02/132251104</t>
  </si>
  <si>
    <t>132251255</t>
  </si>
  <si>
    <t>Hloubení nezapažených rýh šířky přes 800 do 2 000 mm strojně s urovnáním dna do předepsaného profilu a spádu v hornině třídy těžitelnosti I skupiny 3 přes 500 do 1 000 m3</t>
  </si>
  <si>
    <t>-305637640</t>
  </si>
  <si>
    <t>https://podminky.urs.cz/item/CS_URS_2025_02/132251255</t>
  </si>
  <si>
    <t>16</t>
  </si>
  <si>
    <t>133212811</t>
  </si>
  <si>
    <t>Hloubení nezapažených šachet ručně v horninách třídy těžitelnosti I skupiny 3, půdorysná plocha výkopu do 4 m2</t>
  </si>
  <si>
    <t>581372026</t>
  </si>
  <si>
    <t>https://podminky.urs.cz/item/CS_URS_2025_02/133212811</t>
  </si>
  <si>
    <t>17</t>
  </si>
  <si>
    <t>133251101</t>
  </si>
  <si>
    <t>Hloubení nezapažených šachet strojně v hornině třídy těžitelnosti I skupiny 3 do 20 m3</t>
  </si>
  <si>
    <t>-227167743</t>
  </si>
  <si>
    <t>https://podminky.urs.cz/item/CS_URS_2025_02/133251101</t>
  </si>
  <si>
    <t>18</t>
  </si>
  <si>
    <t>151101202</t>
  </si>
  <si>
    <t>Zřízení pažení stěn výkopu bez rozepření nebo vzepření příložné, hloubky přes 4 do 8 m</t>
  </si>
  <si>
    <t>-2018587760</t>
  </si>
  <si>
    <t>https://podminky.urs.cz/item/CS_URS_2025_02/151101202</t>
  </si>
  <si>
    <t>19</t>
  </si>
  <si>
    <t>151101212</t>
  </si>
  <si>
    <t>Odstranění pažení stěn výkopu bez rozepření nebo vzepření s uložením pažin na vzdálenost do 3 m od okraje výkopu příložné, hloubky přes 4 do 8 m</t>
  </si>
  <si>
    <t>348265328</t>
  </si>
  <si>
    <t>https://podminky.urs.cz/item/CS_URS_2025_02/151101212</t>
  </si>
  <si>
    <t>20</t>
  </si>
  <si>
    <t>151101302</t>
  </si>
  <si>
    <t>Zřízení rozepření zapažených stěn výkopů s potřebným přepažováním při pažení příložném, hloubky přes 4 do 8 m</t>
  </si>
  <si>
    <t>1333840442</t>
  </si>
  <si>
    <t>https://podminky.urs.cz/item/CS_URS_2025_02/151101302</t>
  </si>
  <si>
    <t>151101312</t>
  </si>
  <si>
    <t>Odstranění rozepření stěn výkopů s uložením materiálu na vzdálenost do 3 m od okraje výkopu pažení příložného, hloubky přes 4 do 8 m</t>
  </si>
  <si>
    <t>-1348664848</t>
  </si>
  <si>
    <t>https://podminky.urs.cz/item/CS_URS_2025_02/151101312</t>
  </si>
  <si>
    <t>22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</si>
  <si>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</si>
  <si>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</si>
  <si>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-2005040214</t>
  </si>
  <si>
    <t>https://podminky.urs.cz/item/CS_URS_2025_02/162751117</t>
  </si>
  <si>
    <t>23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</si>
  <si>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</si>
  <si>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</si>
  <si>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-601475169</t>
  </si>
  <si>
    <t>https://podminky.urs.cz/item/CS_URS_2025_02/162751119</t>
  </si>
  <si>
    <t>24</t>
  </si>
  <si>
    <t>167151111</t>
  </si>
  <si>
    <t>Nakládání, skládání a překládání neulehlého výkopku nebo sypaniny strojně nakládání, množství přes 100 m3, z hornin třídy těžitelnosti I, skupiny 1 až 3</t>
  </si>
  <si>
    <t>-1851244397</t>
  </si>
  <si>
    <t>https://podminky.urs.cz/item/CS_URS_2025_02/167151111</t>
  </si>
  <si>
    <t>25</t>
  </si>
  <si>
    <t>171201221</t>
  </si>
  <si>
    <t>Poplatek za uložení stavebního odpadu na skládce (skládkovné) zeminy a kamení zatříděného do Katalogu odpadů pod kódem 17 05 04</t>
  </si>
  <si>
    <t>t</t>
  </si>
  <si>
    <t>1245412440</t>
  </si>
  <si>
    <t>https://podminky.urs.cz/item/CS_URS_2025_02/171201221</t>
  </si>
  <si>
    <t>26</t>
  </si>
  <si>
    <t>174151101</t>
  </si>
  <si>
    <t>Zásyp sypaninou z jakékoliv horniny strojně s uložením výkopku ve vrstvách se zhutněním jam, šachet, rýh nebo kolem objektů v těchto vykopávkách</t>
  </si>
  <si>
    <t>-1541918587</t>
  </si>
  <si>
    <t>https://podminky.urs.cz/item/CS_URS_2025_02/174151101</t>
  </si>
  <si>
    <t>27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</si>
  <si>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</si>
  <si>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</si>
  <si>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1462826233</t>
  </si>
  <si>
    <t>https://podminky.urs.cz/item/CS_URS_2025_02/175111101</t>
  </si>
  <si>
    <t>28</t>
  </si>
  <si>
    <t>M</t>
  </si>
  <si>
    <t>58331200</t>
  </si>
  <si>
    <t>štěrkopísek netříděný</t>
  </si>
  <si>
    <t>1452946906</t>
  </si>
  <si>
    <t>29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</si>
  <si>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</si>
  <si>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</si>
  <si>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-1891932193</t>
  </si>
  <si>
    <t>https://podminky.urs.cz/item/CS_URS_2025_02/175151101</t>
  </si>
  <si>
    <t>30</t>
  </si>
  <si>
    <t>58337308</t>
  </si>
  <si>
    <t>štěrkopísek frakce 0/2</t>
  </si>
  <si>
    <t>-1882298164</t>
  </si>
  <si>
    <t>31</t>
  </si>
  <si>
    <t>181351103</t>
  </si>
  <si>
    <t>Rozprostření a urovnání ornice v rovině nebo ve svahu sklonu do 1:5 strojně při souvislé ploše přes 100 do 500 m2, tl. vrstvy do 200 mm</t>
  </si>
  <si>
    <t>-1774271444</t>
  </si>
  <si>
    <t>https://podminky.urs.cz/item/CS_URS_2025_02/181351103</t>
  </si>
  <si>
    <t>32</t>
  </si>
  <si>
    <t>10364101</t>
  </si>
  <si>
    <t>zemina pro terénní úpravy - ornice</t>
  </si>
  <si>
    <t>14646188</t>
  </si>
  <si>
    <t>33</t>
  </si>
  <si>
    <t>181411131</t>
  </si>
  <si>
    <t>Založení trávníku na půdě předem připravené plochy do 1000 m2 výsevem včetně utažení parkového v rovině nebo na svahu do 1:5</t>
  </si>
  <si>
    <t>1145808543</t>
  </si>
  <si>
    <t>https://podminky.urs.cz/item/CS_URS_2025_02/181411131</t>
  </si>
  <si>
    <t>34</t>
  </si>
  <si>
    <t>00572410</t>
  </si>
  <si>
    <t>osivo směs travní parková</t>
  </si>
  <si>
    <t>kg</t>
  </si>
  <si>
    <t>-251354916</t>
  </si>
  <si>
    <t>35</t>
  </si>
  <si>
    <t>181911102</t>
  </si>
  <si>
    <t>Úprava pláně vyrovnáním výškových rozdílů ručně v hornině třídy těžitelnosti I skupiny 1 a 2 se zhutněním</t>
  </si>
  <si>
    <t>-2004840889</t>
  </si>
  <si>
    <t>https://podminky.urs.cz/item/CS_URS_2025_02/181911102</t>
  </si>
  <si>
    <t>36</t>
  </si>
  <si>
    <t>181951112</t>
  </si>
  <si>
    <t>Úprava pláně vyrovnáním výškových rozdílů strojně v hornině třídy těžitelnosti I, skupiny 1 až 3 se zhutněním</t>
  </si>
  <si>
    <t>415592656</t>
  </si>
  <si>
    <t>https://podminky.urs.cz/item/CS_URS_2025_02/181951112</t>
  </si>
  <si>
    <t>Zakládání</t>
  </si>
  <si>
    <t>37</t>
  </si>
  <si>
    <t>271562211</t>
  </si>
  <si>
    <t>Podsyp pod základové konstrukce se zhutněním a urovnáním povrchu z kameniva drobného, frakce 0 - 4 mm</t>
  </si>
  <si>
    <t>1751836732</t>
  </si>
  <si>
    <t>https://podminky.urs.cz/item/CS_URS_2025_02/271562211</t>
  </si>
  <si>
    <t>38</t>
  </si>
  <si>
    <t>271572211</t>
  </si>
  <si>
    <t>Podsyp pod základové konstrukce se zhutněním a urovnáním povrchu ze štěrkopísku netříděného</t>
  </si>
  <si>
    <t>1819527489</t>
  </si>
  <si>
    <t>https://podminky.urs.cz/item/CS_URS_2025_02/271572211</t>
  </si>
  <si>
    <t>39</t>
  </si>
  <si>
    <t>273321411</t>
  </si>
  <si>
    <t>Základy z betonu železového (bez výztuže) desky z betonu bez zvláštních nároků na prostředí tř. C 20/25</t>
  </si>
  <si>
    <t>1160950898</t>
  </si>
  <si>
    <t>https://podminky.urs.cz/item/CS_URS_2025_02/273321411</t>
  </si>
  <si>
    <t>40</t>
  </si>
  <si>
    <t>273321611</t>
  </si>
  <si>
    <t>Základy z betonu železového (bez výztuže) desky z betonu bez zvláštních nároků na prostředí tř. C 30/37</t>
  </si>
  <si>
    <t>1400904859</t>
  </si>
  <si>
    <t>https://podminky.urs.cz/item/CS_URS_2025_02/273321611</t>
  </si>
  <si>
    <t>41</t>
  </si>
  <si>
    <t>273351121</t>
  </si>
  <si>
    <t>Bednění základů desek zřízení</t>
  </si>
  <si>
    <t>-54522906</t>
  </si>
  <si>
    <t>https://podminky.urs.cz/item/CS_URS_2025_02/273351121</t>
  </si>
  <si>
    <t>42</t>
  </si>
  <si>
    <t>273351122</t>
  </si>
  <si>
    <t>Bednění základů desek odstranění</t>
  </si>
  <si>
    <t>42326572</t>
  </si>
  <si>
    <t>https://podminky.urs.cz/item/CS_URS_2025_02/273351122</t>
  </si>
  <si>
    <t>43</t>
  </si>
  <si>
    <t>273362021</t>
  </si>
  <si>
    <t>Výztuž základů desek ze svařovaných sítí z drátů typu KARI</t>
  </si>
  <si>
    <t>-1243243526</t>
  </si>
  <si>
    <t>https://podminky.urs.cz/item/CS_URS_2025_02/273362021</t>
  </si>
  <si>
    <t>44</t>
  </si>
  <si>
    <t>274313611</t>
  </si>
  <si>
    <t>Základy z betonu prostého pasy betonu kamenem neprokládaného tř. C 16/20</t>
  </si>
  <si>
    <t>529344958</t>
  </si>
  <si>
    <t>https://podminky.urs.cz/item/CS_URS_2025_02/274313611</t>
  </si>
  <si>
    <t>45</t>
  </si>
  <si>
    <t>274313711</t>
  </si>
  <si>
    <t>Základy z betonu prostého pasy betonu kamenem neprokládaného tř. C 20/25</t>
  </si>
  <si>
    <t>-1555438769</t>
  </si>
  <si>
    <t>https://podminky.urs.cz/item/CS_URS_2025_02/274313711</t>
  </si>
  <si>
    <t>46</t>
  </si>
  <si>
    <t>274351121</t>
  </si>
  <si>
    <t>Bednění základů pasů rovné zřízení</t>
  </si>
  <si>
    <t>-1084147147</t>
  </si>
  <si>
    <t>https://podminky.urs.cz/item/CS_URS_2025_02/274351121</t>
  </si>
  <si>
    <t>47</t>
  </si>
  <si>
    <t>274351122</t>
  </si>
  <si>
    <t>Bednění základů pasů rovné odstranění</t>
  </si>
  <si>
    <t>1524903432</t>
  </si>
  <si>
    <t>https://podminky.urs.cz/item/CS_URS_2025_02/274351122</t>
  </si>
  <si>
    <t>48</t>
  </si>
  <si>
    <t>275313911</t>
  </si>
  <si>
    <t>Základy z betonu prostého patky a bloky z betonu kamenem neprokládaného tř. C 30/37</t>
  </si>
  <si>
    <t>205416082</t>
  </si>
  <si>
    <t>https://podminky.urs.cz/item/CS_URS_2025_02/275313911</t>
  </si>
  <si>
    <t>49</t>
  </si>
  <si>
    <t>275351121</t>
  </si>
  <si>
    <t>Bednění základů patek zřízení</t>
  </si>
  <si>
    <t>-1541860647</t>
  </si>
  <si>
    <t>https://podminky.urs.cz/item/CS_URS_2025_02/275351121</t>
  </si>
  <si>
    <t>50</t>
  </si>
  <si>
    <t>275351122</t>
  </si>
  <si>
    <t>Bednění základů patek odstranění</t>
  </si>
  <si>
    <t>-353309212</t>
  </si>
  <si>
    <t>https://podminky.urs.cz/item/CS_URS_2025_02/275351122</t>
  </si>
  <si>
    <t>51</t>
  </si>
  <si>
    <t>291111111</t>
  </si>
  <si>
    <t>Podklad pro zpevněné plochy s rozprostřením a s hutněním z kameniva drceného frakce 0 - 63 mm</t>
  </si>
  <si>
    <t>-1501172235</t>
  </si>
  <si>
    <t>https://podminky.urs.cz/item/CS_URS_2025_02/291111111</t>
  </si>
  <si>
    <t>52</t>
  </si>
  <si>
    <t>291211111</t>
  </si>
  <si>
    <t>Zřízení zpevněné plochy ze silničních panelů osazených do lože tl. 50 mm z kameniva</t>
  </si>
  <si>
    <t>-2018269270</t>
  </si>
  <si>
    <t>https://podminky.urs.cz/item/CS_URS_2025_02/291211111</t>
  </si>
  <si>
    <t>53</t>
  </si>
  <si>
    <t>59381004</t>
  </si>
  <si>
    <t>panel silniční 3,00x2,00x0,15m</t>
  </si>
  <si>
    <t>kus</t>
  </si>
  <si>
    <t>-131076241</t>
  </si>
  <si>
    <t>Svislé a kompletní konstrukce</t>
  </si>
  <si>
    <t>54</t>
  </si>
  <si>
    <t>310001101</t>
  </si>
  <si>
    <t>Vytvoření prostupů ve zdech z monolitického betonu nebo železobetonu osazením trub, prefabrikovaných dílců, dutinových tvarovek, apod., do bednění vnější průřezové plochy do 0,02 m2, tloušťky zdi do 0,5 m</t>
  </si>
  <si>
    <t>962652078</t>
  </si>
  <si>
    <t>https://podminky.urs.cz/item/CS_URS_2025_02/310001101</t>
  </si>
  <si>
    <t>55</t>
  </si>
  <si>
    <t>28614201</t>
  </si>
  <si>
    <t>trubka kanalizační PP plnostěnná jednovrstvá DN 110x500mm SN10</t>
  </si>
  <si>
    <t>395934397</t>
  </si>
  <si>
    <t>56</t>
  </si>
  <si>
    <t>311113141</t>
  </si>
  <si>
    <t>Nadzákladové zdi z betonových tvárnic ztraceného bednění hladkých včetně výplně z betonu C 20/25, tloušťky zdiva přes 100 do 150 mm</t>
  </si>
  <si>
    <t>1970265078</t>
  </si>
  <si>
    <t>https://podminky.urs.cz/item/CS_URS_2025_02/311113141</t>
  </si>
  <si>
    <t>57</t>
  </si>
  <si>
    <t>311113142</t>
  </si>
  <si>
    <t>Nadzákladové zdi z betonových tvárnic ztraceného bednění hladkých včetně výplně z betonu C 20/25, tloušťky zdiva přes 150 do 200 mm</t>
  </si>
  <si>
    <t>1654034054</t>
  </si>
  <si>
    <t>https://podminky.urs.cz/item/CS_URS_2025_02/311113142</t>
  </si>
  <si>
    <t>58</t>
  </si>
  <si>
    <t>311113143</t>
  </si>
  <si>
    <t>Nadzákladové zdi z betonových tvárnic ztraceného bednění hladkých včetně výplně z betonu C 20/25, tloušťky zdiva přes 200 do 250 mm</t>
  </si>
  <si>
    <t>-1649562518</t>
  </si>
  <si>
    <t>https://podminky.urs.cz/item/CS_URS_2025_02/311113143</t>
  </si>
  <si>
    <t>59</t>
  </si>
  <si>
    <t>311113144</t>
  </si>
  <si>
    <t>Nadzákladové zdi z betonových tvárnic ztraceného bednění hladkých včetně výplně z betonu C 20/25, tloušťky zdiva přes 250 do 300 mm</t>
  </si>
  <si>
    <t>943580374</t>
  </si>
  <si>
    <t>https://podminky.urs.cz/item/CS_URS_2025_02/311113144</t>
  </si>
  <si>
    <t>60</t>
  </si>
  <si>
    <t>311321611</t>
  </si>
  <si>
    <t>Nadzákladové zdi z betonu železového (bez výztuže) nosné bez zvláštních nároků na vliv prostředí tř. C 30/37</t>
  </si>
  <si>
    <t>-30164678</t>
  </si>
  <si>
    <t>https://podminky.urs.cz/item/CS_URS_2025_02/311321611</t>
  </si>
  <si>
    <t>61</t>
  </si>
  <si>
    <t>311351121</t>
  </si>
  <si>
    <t>Bednění nadzákladových zdí nosných rovné oboustranné za každou stranu zřízení</t>
  </si>
  <si>
    <t>-1771989593</t>
  </si>
  <si>
    <t>https://podminky.urs.cz/item/CS_URS_2025_02/311351121</t>
  </si>
  <si>
    <t>62</t>
  </si>
  <si>
    <t>311351122</t>
  </si>
  <si>
    <t>Bednění nadzákladových zdí nosných rovné oboustranné za každou stranu odstranění</t>
  </si>
  <si>
    <t>-152920364</t>
  </si>
  <si>
    <t>https://podminky.urs.cz/item/CS_URS_2025_02/311351122</t>
  </si>
  <si>
    <t>63</t>
  </si>
  <si>
    <t>311361821</t>
  </si>
  <si>
    <t>Výztuž nadzákladových zdí nosných svislých nebo odkloněných od svislice, rovných nebo oblých z betonářské oceli 10 505 (R) nebo BSt 500</t>
  </si>
  <si>
    <t>1078173773</t>
  </si>
  <si>
    <t>https://podminky.urs.cz/item/CS_URS_2025_02/311361821</t>
  </si>
  <si>
    <t>64</t>
  </si>
  <si>
    <t>342321610</t>
  </si>
  <si>
    <t>Stěny a příčky z betonu železového (bez výztuže) výplňové a oddělovací pevné, ochranné přizdívky tř. C 30/37</t>
  </si>
  <si>
    <t>-35306659</t>
  </si>
  <si>
    <t>https://podminky.urs.cz/item/CS_URS_2025_02/342321610</t>
  </si>
  <si>
    <t>65</t>
  </si>
  <si>
    <t>342351311</t>
  </si>
  <si>
    <t>Bednění stěn a příček výplňových a oddělovacích pevných rovné jednostranné zřízení</t>
  </si>
  <si>
    <t>-1454872818</t>
  </si>
  <si>
    <t>https://podminky.urs.cz/item/CS_URS_2025_02/342351311</t>
  </si>
  <si>
    <t>66</t>
  </si>
  <si>
    <t>342351312</t>
  </si>
  <si>
    <t>Bednění stěn a příček výplňových a oddělovacích pevných rovné jednostranné odstranění</t>
  </si>
  <si>
    <t>858601201</t>
  </si>
  <si>
    <t>https://podminky.urs.cz/item/CS_URS_2025_02/342351312</t>
  </si>
  <si>
    <t>67</t>
  </si>
  <si>
    <t>342361821</t>
  </si>
  <si>
    <t>Výztuž stěn a příček výplňových a oddělovacích pevných svislých nebo šikmých, rovných nebo oblých z betonářské oceli 10 505 (R) nebo BSt 500</t>
  </si>
  <si>
    <t>-1527381357</t>
  </si>
  <si>
    <t>https://podminky.urs.cz/item/CS_URS_2025_02/342361821</t>
  </si>
  <si>
    <t>68</t>
  </si>
  <si>
    <t>342362021</t>
  </si>
  <si>
    <t>Výztuž stěn a příček výplňových a oddělovacích pevných svislých nebo šikmých, rovných nebo oblých ze svařovaných sítí z drátů typu KARI</t>
  </si>
  <si>
    <t>-383523053</t>
  </si>
  <si>
    <t>https://podminky.urs.cz/item/CS_URS_2025_02/342362021</t>
  </si>
  <si>
    <t>69</t>
  </si>
  <si>
    <t>382413122</t>
  </si>
  <si>
    <t>Osazení plastové jímky z polypropylenu PP na obetonování objemu 20000 l</t>
  </si>
  <si>
    <t>-1899713592</t>
  </si>
  <si>
    <t>https://podminky.urs.cz/item/CS_URS_2025_02/382413122</t>
  </si>
  <si>
    <t>70</t>
  </si>
  <si>
    <t>56241623</t>
  </si>
  <si>
    <t>nádrž akumulační podzemní samostatná 6500L PE poklop</t>
  </si>
  <si>
    <t>-646537796</t>
  </si>
  <si>
    <t>Vodorovné konstrukce</t>
  </si>
  <si>
    <t>71</t>
  </si>
  <si>
    <t>417321414</t>
  </si>
  <si>
    <t>Ztužující pásy a věnce z betonu železového (bez výztuže) tř. C 20/25</t>
  </si>
  <si>
    <t>308730606</t>
  </si>
  <si>
    <t>https://podminky.urs.cz/item/CS_URS_2025_02/417321414</t>
  </si>
  <si>
    <t>72</t>
  </si>
  <si>
    <t>417351115</t>
  </si>
  <si>
    <t>Bednění bočnic ztužujících pásů a věnců včetně vzpěr zřízení</t>
  </si>
  <si>
    <t>-478126502</t>
  </si>
  <si>
    <t>https://podminky.urs.cz/item/CS_URS_2025_02/417351115</t>
  </si>
  <si>
    <t>73</t>
  </si>
  <si>
    <t>417351116</t>
  </si>
  <si>
    <t>Bednění bočnic ztužujících pásů a věnců včetně vzpěr odstranění</t>
  </si>
  <si>
    <t>215975432</t>
  </si>
  <si>
    <t>https://podminky.urs.cz/item/CS_URS_2025_02/417351116</t>
  </si>
  <si>
    <t>74</t>
  </si>
  <si>
    <t>430321616</t>
  </si>
  <si>
    <t>Schodišťové konstrukce a rampy z betonu železového (bez výztuže) stupně, schodnice, ramena, podesty s nosníky tř. C 30/37</t>
  </si>
  <si>
    <t>-1280580</t>
  </si>
  <si>
    <t>https://podminky.urs.cz/item/CS_URS_2025_02/430321616</t>
  </si>
  <si>
    <t>75</t>
  </si>
  <si>
    <t>430362021</t>
  </si>
  <si>
    <t>Výztuž schodišťových konstrukcí a ramp stupňů, schodnic, ramen, podest s nosníky ze svařovaných sítí z drátů typu KARI</t>
  </si>
  <si>
    <t>83016997</t>
  </si>
  <si>
    <t>https://podminky.urs.cz/item/CS_URS_2025_02/430362021</t>
  </si>
  <si>
    <t>76</t>
  </si>
  <si>
    <t>434311115</t>
  </si>
  <si>
    <t>Stupně dusané z betonu prostého nebo prokládaného kamenem na terén nebo na desku bez potěru, se zahlazením povrchu tř. C 20/25</t>
  </si>
  <si>
    <t>-1181352680</t>
  </si>
  <si>
    <t>https://podminky.urs.cz/item/CS_URS_2025_02/434311115</t>
  </si>
  <si>
    <t>77</t>
  </si>
  <si>
    <t>434351141</t>
  </si>
  <si>
    <t>Bednění stupňů betonovaných na podstupňové desce nebo na terénu půdorysně přímočarých zřízení</t>
  </si>
  <si>
    <t>-949012139</t>
  </si>
  <si>
    <t>https://podminky.urs.cz/item/CS_URS_2025_02/434351141</t>
  </si>
  <si>
    <t>78</t>
  </si>
  <si>
    <t>434351142</t>
  </si>
  <si>
    <t>Bednění stupňů betonovaných na podstupňové desce nebo na terénu půdorysně přímočarých odstranění</t>
  </si>
  <si>
    <t>-651115010</t>
  </si>
  <si>
    <t>https://podminky.urs.cz/item/CS_URS_2025_02/434351142</t>
  </si>
  <si>
    <t>79</t>
  </si>
  <si>
    <t>451573111</t>
  </si>
  <si>
    <t>Lože pod potrubí, stoky a drobné objekty v otevřeném výkopu z písku a štěrkopísku do 63 mm</t>
  </si>
  <si>
    <t>-2108775201</t>
  </si>
  <si>
    <t>https://podminky.urs.cz/item/CS_URS_2025_02/451573111</t>
  </si>
  <si>
    <t>80</t>
  </si>
  <si>
    <t>452112122</t>
  </si>
  <si>
    <t>Osazení betonových dílců prstenců nebo rámů pod poklopy a mříže do malty, výšky přes 100 do 200 mm</t>
  </si>
  <si>
    <t>825893622</t>
  </si>
  <si>
    <t>https://podminky.urs.cz/item/CS_URS_2025_02/452112122</t>
  </si>
  <si>
    <t>81</t>
  </si>
  <si>
    <t>59224188</t>
  </si>
  <si>
    <t>prstenec šachtový vyrovnávací betonový 625x120x120mm</t>
  </si>
  <si>
    <t>1126442637</t>
  </si>
  <si>
    <t>82</t>
  </si>
  <si>
    <t>452311141</t>
  </si>
  <si>
    <t>Podkladní a zajišťovací konstrukce z betonu prostého v otevřeném výkopu bez zvýšených nároků na prostředí desky pod potrubí, stoky a drobné objekty z betonu tř. C 16/20</t>
  </si>
  <si>
    <t>-833094293</t>
  </si>
  <si>
    <t>https://podminky.urs.cz/item/CS_URS_2025_02/452311141</t>
  </si>
  <si>
    <t>83</t>
  </si>
  <si>
    <t>452351111</t>
  </si>
  <si>
    <t>Bednění podkladních a zajišťovacích konstrukcí v otevřeném výkopu desek nebo sedlových loží pod potrubí, stoky a drobné objekty zřízení</t>
  </si>
  <si>
    <t>1546236853</t>
  </si>
  <si>
    <t>https://podminky.urs.cz/item/CS_URS_2025_02/452351111</t>
  </si>
  <si>
    <t>84</t>
  </si>
  <si>
    <t>452351112</t>
  </si>
  <si>
    <t>Bednění podkladních a zajišťovacích konstrukcí v otevřeném výkopu desek nebo sedlových loží pod potrubí, stoky a drobné objekty odstranění</t>
  </si>
  <si>
    <t>1883224554</t>
  </si>
  <si>
    <t>https://podminky.urs.cz/item/CS_URS_2025_02/452351112</t>
  </si>
  <si>
    <t>Komunikace pozemní</t>
  </si>
  <si>
    <t>85</t>
  </si>
  <si>
    <t>564710001</t>
  </si>
  <si>
    <t>Podklad nebo kryt z kameniva hrubého drceného vel. 8-16 mm s rozprostřením a zhutněním plochy jednotlivě do 100 m2, po zhutnění tl. 50 mm</t>
  </si>
  <si>
    <t>1853794325</t>
  </si>
  <si>
    <t>https://podminky.urs.cz/item/CS_URS_2025_02/564710001</t>
  </si>
  <si>
    <t>86</t>
  </si>
  <si>
    <t>564750101</t>
  </si>
  <si>
    <t>Podklad nebo kryt z kameniva hrubého drceného vel. 16-32 mm s rozprostřením a zhutněním plochy jednotlivě do 100 m2, po zhutnění tl. 150 mm</t>
  </si>
  <si>
    <t>-1443516499</t>
  </si>
  <si>
    <t>https://podminky.urs.cz/item/CS_URS_2025_02/564750101</t>
  </si>
  <si>
    <t>87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</si>
  <si>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</si>
  <si>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</si>
  <si>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619863001</t>
  </si>
  <si>
    <t>https://podminky.urs.cz/item/CS_URS_2025_02/596211111</t>
  </si>
  <si>
    <t>88</t>
  </si>
  <si>
    <t>59245015</t>
  </si>
  <si>
    <t>dlažba zámková betonová tvaru I 200x165mm tl 60mm přírodní</t>
  </si>
  <si>
    <t>-1375054425</t>
  </si>
  <si>
    <t>Úpravy povrchů, podlahy a osazování výplní</t>
  </si>
  <si>
    <t>89</t>
  </si>
  <si>
    <t>612131121</t>
  </si>
  <si>
    <t>Podkladní a spojovací vrstva vnitřních omítaných ploch penetrace disperzní nanášená ručně stěn</t>
  </si>
  <si>
    <t>-1022576685</t>
  </si>
  <si>
    <t>https://podminky.urs.cz/item/CS_URS_2025_02/612131121</t>
  </si>
  <si>
    <t>90</t>
  </si>
  <si>
    <t>612142001</t>
  </si>
  <si>
    <t>Pletivo vnitřních ploch v ploše nebo pruzích, na plném podkladu sklovláknité vtlačené do tmelu včetně tmelu stěn</t>
  </si>
  <si>
    <t>-1386620655</t>
  </si>
  <si>
    <t>https://podminky.urs.cz/item/CS_URS_2025_02/612142001</t>
  </si>
  <si>
    <t>91</t>
  </si>
  <si>
    <t>622131121</t>
  </si>
  <si>
    <t>Podkladní a spojovací vrstva vnějších omítaných ploch penetrace nanášená ručně stěn</t>
  </si>
  <si>
    <t>298441861</t>
  </si>
  <si>
    <t>https://podminky.urs.cz/item/CS_URS_2025_02/622131121</t>
  </si>
  <si>
    <t>92</t>
  </si>
  <si>
    <t>622142001</t>
  </si>
  <si>
    <t>Pletivo vnějších ploch v ploše nebo pruzích, na plném podkladu sklovláknité vtlačené do tmelu stěn</t>
  </si>
  <si>
    <t>1618104139</t>
  </si>
  <si>
    <t>https://podminky.urs.cz/item/CS_URS_2025_02/622142001</t>
  </si>
  <si>
    <t>93</t>
  </si>
  <si>
    <t>622143003</t>
  </si>
  <si>
    <t>Montáž omítkových profilů plastových, pozinkovaných nebo dřevěných upevněných vtlačením do podkladní vrstvy nebo přibitím rohových s tkaninou</t>
  </si>
  <si>
    <t>-1165747862</t>
  </si>
  <si>
    <t>https://podminky.urs.cz/item/CS_URS_2025_02/622143003</t>
  </si>
  <si>
    <t>94</t>
  </si>
  <si>
    <t>63127464</t>
  </si>
  <si>
    <t>profil rohový Al s výztužnou tkaninou š 100/100mm</t>
  </si>
  <si>
    <t>-1140342345</t>
  </si>
  <si>
    <t>95</t>
  </si>
  <si>
    <t>622151021</t>
  </si>
  <si>
    <t>Penetrační nátěr vnějších pastovitých tenkovrstvých omítek mozaikových akrylátový stěn</t>
  </si>
  <si>
    <t>-698696036</t>
  </si>
  <si>
    <t>https://podminky.urs.cz/item/CS_URS_2025_02/622151021</t>
  </si>
  <si>
    <t>96</t>
  </si>
  <si>
    <t>622511112</t>
  </si>
  <si>
    <t>Omítka tenkovrstvá akrylátová vnějších ploch probarvená bez penetrace mozaiková střednězrnná stěn</t>
  </si>
  <si>
    <t>1365502618</t>
  </si>
  <si>
    <t>https://podminky.urs.cz/item/CS_URS_2025_02/622511112</t>
  </si>
  <si>
    <t>97</t>
  </si>
  <si>
    <t>631311125</t>
  </si>
  <si>
    <t>Mazanina z betonu prostého bez zvýšených nároků na prostředí tl. přes 80 do 120 mm tř. C 20/25</t>
  </si>
  <si>
    <t>-93083493</t>
  </si>
  <si>
    <t>https://podminky.urs.cz/item/CS_URS_2025_02/631311125</t>
  </si>
  <si>
    <t>98</t>
  </si>
  <si>
    <t>631312141</t>
  </si>
  <si>
    <t>Doplnění dosavadních mazanin prostým betonem s dodáním hmot, bez potěru, plochy jednotlivě rýh v dosavadních mazaninách</t>
  </si>
  <si>
    <t>-296103795</t>
  </si>
  <si>
    <t>https://podminky.urs.cz/item/CS_URS_2025_02/631312141</t>
  </si>
  <si>
    <t>99</t>
  </si>
  <si>
    <t>631319012</t>
  </si>
  <si>
    <t>Příplatek k cenám mazanin za úpravu povrchu mazaniny přehlazením, mazanina tl. přes 80 do 120 mm</t>
  </si>
  <si>
    <t>-1698698572</t>
  </si>
  <si>
    <t>https://podminky.urs.cz/item/CS_URS_2025_02/631319012</t>
  </si>
  <si>
    <t>100</t>
  </si>
  <si>
    <t>631319173</t>
  </si>
  <si>
    <t>Příplatek k cenám mazanin za stržení povrchu spodní vrstvy mazaniny latí před vložením výztuže nebo pletiva pro tl. obou vrstev mazaniny přes 80 do 120 mm</t>
  </si>
  <si>
    <t>1714259134</t>
  </si>
  <si>
    <t>https://podminky.urs.cz/item/CS_URS_2025_02/631319173</t>
  </si>
  <si>
    <t>101</t>
  </si>
  <si>
    <t>631362021</t>
  </si>
  <si>
    <t>Výztuž mazanin ze svařovaných sítí z drátů typu KARI</t>
  </si>
  <si>
    <t>1910514899</t>
  </si>
  <si>
    <t>https://podminky.urs.cz/item/CS_URS_2025_02/631362021</t>
  </si>
  <si>
    <t>102</t>
  </si>
  <si>
    <t>632902221</t>
  </si>
  <si>
    <t>Příprava zatvrdlého povrchu betonových mazanin pro cementový potěr spojovacím (adhezním) můstkem</t>
  </si>
  <si>
    <t>-1916724551</t>
  </si>
  <si>
    <t>https://podminky.urs.cz/item/CS_URS_2025_02/632902221</t>
  </si>
  <si>
    <t>103</t>
  </si>
  <si>
    <t>634662111</t>
  </si>
  <si>
    <t>Výplň dilatačních spar mazanin akrylátovým tmelem, šířka spáry do 10 mm</t>
  </si>
  <si>
    <t>-1166477809</t>
  </si>
  <si>
    <t>https://podminky.urs.cz/item/CS_URS_2025_02/634662111</t>
  </si>
  <si>
    <t>104</t>
  </si>
  <si>
    <t>635111115</t>
  </si>
  <si>
    <t>Násyp ze štěrkopísku, písku nebo kameniva pod podlahy s udusáním a urovnáním povrchu ze štěrkopísku</t>
  </si>
  <si>
    <t>481759420</t>
  </si>
  <si>
    <t>https://podminky.urs.cz/item/CS_URS_2025_02/635111115</t>
  </si>
  <si>
    <t>Trubní vedení</t>
  </si>
  <si>
    <t>105</t>
  </si>
  <si>
    <t>871365811</t>
  </si>
  <si>
    <t>Bourání stávajícího potrubí z PVC nebo polypropylenu PP v otevřeném výkopu DN přes 150 do 250</t>
  </si>
  <si>
    <t>-1228908021</t>
  </si>
  <si>
    <t>https://podminky.urs.cz/item/CS_URS_2025_02/871365811</t>
  </si>
  <si>
    <t>106</t>
  </si>
  <si>
    <t>877260341</t>
  </si>
  <si>
    <t>Montáž tvarovek na kanalizačním plastovém potrubí z PP nebo PVC-U hladkého plnostěnného lapačů střešních splavenin DN 100</t>
  </si>
  <si>
    <t>-398134653</t>
  </si>
  <si>
    <t>https://podminky.urs.cz/item/CS_URS_2025_02/877260341</t>
  </si>
  <si>
    <t>107</t>
  </si>
  <si>
    <t>56231163</t>
  </si>
  <si>
    <t>lapač střešních splavenin se zápachovou klapkou a lapacím košem DN 125/110</t>
  </si>
  <si>
    <t>-2121735272</t>
  </si>
  <si>
    <t>108</t>
  </si>
  <si>
    <t>890351851</t>
  </si>
  <si>
    <t>Bourání šachet a jímek strojně velikosti obestavěného prostoru přes 3 do 5 m3 ze železobetonu</t>
  </si>
  <si>
    <t>-1474999709</t>
  </si>
  <si>
    <t>https://podminky.urs.cz/item/CS_URS_2025_02/890351851</t>
  </si>
  <si>
    <t>109</t>
  </si>
  <si>
    <t>894411311</t>
  </si>
  <si>
    <t>Osazení betonových nebo železobetonových dílců pro šachty skruží rovných</t>
  </si>
  <si>
    <t>-1966003003</t>
  </si>
  <si>
    <t>https://podminky.urs.cz/item/CS_URS_2025_02/894411311</t>
  </si>
  <si>
    <t>110</t>
  </si>
  <si>
    <t>59224162</t>
  </si>
  <si>
    <t>skruž betonová kanalizační se stupadly 100x100x12cm</t>
  </si>
  <si>
    <t>-863810635</t>
  </si>
  <si>
    <t>111</t>
  </si>
  <si>
    <t>59224160</t>
  </si>
  <si>
    <t>skruž betonová kanalizační se stupadly 100x25x12cm</t>
  </si>
  <si>
    <t>-182422792</t>
  </si>
  <si>
    <t>112</t>
  </si>
  <si>
    <t>894414211</t>
  </si>
  <si>
    <t>Osazení betonových nebo železobetonových dílců pro šachty desek zákrytových</t>
  </si>
  <si>
    <t>1278447989</t>
  </si>
  <si>
    <t>https://podminky.urs.cz/item/CS_URS_2025_02/894414211</t>
  </si>
  <si>
    <t>113</t>
  </si>
  <si>
    <t>59225776</t>
  </si>
  <si>
    <t>deska betonová zákrytová na skruž celá s otvorem 118x7,5cm</t>
  </si>
  <si>
    <t>-1752298099</t>
  </si>
  <si>
    <t>114</t>
  </si>
  <si>
    <t>899101211</t>
  </si>
  <si>
    <t>Demontáž poklopů litinových a ocelových včetně rámů, hmotnosti jednotlivě do 50 kg</t>
  </si>
  <si>
    <t>502979287</t>
  </si>
  <si>
    <t>https://podminky.urs.cz/item/CS_URS_2025_02/899101211</t>
  </si>
  <si>
    <t>115</t>
  </si>
  <si>
    <t>899102112</t>
  </si>
  <si>
    <t>Osazení poklopů šachtových litinových, ocelových nebo železobetonových včetně rámů pro třídu zatížení A15, A50</t>
  </si>
  <si>
    <t>2140251373</t>
  </si>
  <si>
    <t>https://podminky.urs.cz/item/CS_URS_2025_02/899102112</t>
  </si>
  <si>
    <t>116</t>
  </si>
  <si>
    <t>55241020</t>
  </si>
  <si>
    <t>poklop šachtový třída D400, čtvercový rám 850, vstup 600mm, bez ventilace</t>
  </si>
  <si>
    <t>1174476588</t>
  </si>
  <si>
    <t>117</t>
  </si>
  <si>
    <t>28661932</t>
  </si>
  <si>
    <t>poklop šachtový litinový DN 600 pro třídu zatížení A15</t>
  </si>
  <si>
    <t>-1329407474</t>
  </si>
  <si>
    <t>118</t>
  </si>
  <si>
    <t>899501221</t>
  </si>
  <si>
    <t>Stupadla do šachet a drobných objektů ocelová s PE povlakem vidlicová pro přímé zabudování do hmoždinek</t>
  </si>
  <si>
    <t>-2134606366</t>
  </si>
  <si>
    <t>https://podminky.urs.cz/item/CS_URS_2025_02/899501221</t>
  </si>
  <si>
    <t>119</t>
  </si>
  <si>
    <t>460751111</t>
  </si>
  <si>
    <t>Osazení kabelových kanálů včetně utěsnění, vyspárování a zakrytí víkem z prefabrikovaných betonových žlabů do rýhy, bez výkopových prací vnější šířky do 20 cm</t>
  </si>
  <si>
    <t>-358582576</t>
  </si>
  <si>
    <t>https://podminky.urs.cz/item/CS_URS_2025_02/460751111</t>
  </si>
  <si>
    <t>120</t>
  </si>
  <si>
    <t>59213009</t>
  </si>
  <si>
    <t>žlab kabelový betonový k ochraně zemního drátovodného vedení 100x17x14cm</t>
  </si>
  <si>
    <t>128</t>
  </si>
  <si>
    <t>-2093273420</t>
  </si>
  <si>
    <t>121</t>
  </si>
  <si>
    <t>899-R01</t>
  </si>
  <si>
    <t>Vodovodní šachta skružová, betonová pr. 1000mm, s kónickým přechodem a plastovým pochůzím poklopem pr. 600mm, pro objekt občerstvení</t>
  </si>
  <si>
    <t>soubor</t>
  </si>
  <si>
    <t>vlastní</t>
  </si>
  <si>
    <t>1356898862</t>
  </si>
  <si>
    <t>Ostatní konstrukce a práce, bourání</t>
  </si>
  <si>
    <t>122</t>
  </si>
  <si>
    <t>781731810</t>
  </si>
  <si>
    <t>Demontáž obkladů z obkladaček cihelných kladených do malty</t>
  </si>
  <si>
    <t>-101696112</t>
  </si>
  <si>
    <t>https://podminky.urs.cz/item/CS_URS_2025_02/781731810</t>
  </si>
  <si>
    <t>123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</si>
  <si>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</si>
  <si>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</si>
  <si>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-2137662305</t>
  </si>
  <si>
    <t>https://podminky.urs.cz/item/CS_URS_2025_02/916231213</t>
  </si>
  <si>
    <t>124</t>
  </si>
  <si>
    <t>59217017</t>
  </si>
  <si>
    <t>obrubník betonový chodníkový 1000x100x250mm</t>
  </si>
  <si>
    <t>-980664672</t>
  </si>
  <si>
    <t>125</t>
  </si>
  <si>
    <t>916331112</t>
  </si>
  <si>
    <t>Osazení zahradního obrubníku betonového s ložem tl. od 50 do 100 mm z betonu prostého tř. C 12/15 s boční opěrou z betonu prostého tř. C 12/15</t>
  </si>
  <si>
    <t>2077703763</t>
  </si>
  <si>
    <t>https://podminky.urs.cz/item/CS_URS_2025_02/916331112</t>
  </si>
  <si>
    <t>126</t>
  </si>
  <si>
    <t>59217001</t>
  </si>
  <si>
    <t>obrubník zahradní betonový 1000x50x250mm</t>
  </si>
  <si>
    <t>122568670</t>
  </si>
  <si>
    <t>127</t>
  </si>
  <si>
    <t>919726122</t>
  </si>
  <si>
    <t>Geotextilie netkaná pro ochranu, separaci nebo filtraci měrná hmotnost přes 200 do 300 g/m2</t>
  </si>
  <si>
    <t>485859039</t>
  </si>
  <si>
    <t>https://podminky.urs.cz/item/CS_URS_2025_02/919726122</t>
  </si>
  <si>
    <t>931945112</t>
  </si>
  <si>
    <t>Úprava dilatační spáry konstrukcí z prostého nebo železového betonu nerezovým plechem tl. 3 mm</t>
  </si>
  <si>
    <t>-1304497842</t>
  </si>
  <si>
    <t>https://podminky.urs.cz/item/CS_URS_2025_02/931945112</t>
  </si>
  <si>
    <t>129</t>
  </si>
  <si>
    <t>935933111</t>
  </si>
  <si>
    <t>Odvodňovací retenční plastový žlab pro třídu zatížení A 15 až D 400 uložený do betonu C 20/25 DN 150 s vtokovým štěrbinovým roštem z kompozitu</t>
  </si>
  <si>
    <t>640352466</t>
  </si>
  <si>
    <t>https://podminky.urs.cz/item/CS_URS_2025_02/935933111</t>
  </si>
  <si>
    <t>130</t>
  </si>
  <si>
    <t>943311111</t>
  </si>
  <si>
    <t>Lešení prostorové modulové lehké pracovní bez podlah s provozním zatížením tř. 3 do 200 kg/m2 výšky do 10 m montáž</t>
  </si>
  <si>
    <t>-641522399</t>
  </si>
  <si>
    <t>https://podminky.urs.cz/item/CS_URS_2025_02/943311111</t>
  </si>
  <si>
    <t>131</t>
  </si>
  <si>
    <t>943311211</t>
  </si>
  <si>
    <t>Lešení prostorové modulové lehké pracovní bez podlah s provozním zatížením tř. 3 do 200 kg/m2 výšky do 10 m příplatek k ceně za každý den použití</t>
  </si>
  <si>
    <t>1900814335</t>
  </si>
  <si>
    <t>https://podminky.urs.cz/item/CS_URS_2025_02/943311211</t>
  </si>
  <si>
    <t>132</t>
  </si>
  <si>
    <t>943311811</t>
  </si>
  <si>
    <t>Lešení prostorové modulové lehké pracovní bez podlah s provozním zatížením tř. 3 do 200 kg/m2 výšky do 10 m demontáž</t>
  </si>
  <si>
    <t>-278223078</t>
  </si>
  <si>
    <t>https://podminky.urs.cz/item/CS_URS_2025_02/943311811</t>
  </si>
  <si>
    <t>133</t>
  </si>
  <si>
    <t>949101111</t>
  </si>
  <si>
    <t>Lešení pomocné pracovní pro objekty pozemních staveb pro zatížení do 150 kg/m2, o výšce lešeňové podlahy do 1,9 m</t>
  </si>
  <si>
    <t>1154706871</t>
  </si>
  <si>
    <t>https://podminky.urs.cz/item/CS_URS_2025_02/949101111</t>
  </si>
  <si>
    <t>134</t>
  </si>
  <si>
    <t>953171031</t>
  </si>
  <si>
    <t>Osazování kovových předmětů stupadel z betonářské oceli nebo litinových</t>
  </si>
  <si>
    <t>2015483167</t>
  </si>
  <si>
    <t>https://podminky.urs.cz/item/CS_URS_2025_02/953171031</t>
  </si>
  <si>
    <t>135</t>
  </si>
  <si>
    <t>55243802</t>
  </si>
  <si>
    <t>stupadlo ocelové s PE povlakem forma C - P152mm</t>
  </si>
  <si>
    <t>252114316</t>
  </si>
  <si>
    <t>136</t>
  </si>
  <si>
    <t>953961111</t>
  </si>
  <si>
    <t>Kotva chemická s vyvrtáním otvoru do betonu, železobetonu nebo tvrdého kamene tmel, velikost M 8, hloubka 80 mm</t>
  </si>
  <si>
    <t>-520813604</t>
  </si>
  <si>
    <t>https://podminky.urs.cz/item/CS_URS_2025_02/953961111</t>
  </si>
  <si>
    <t>137</t>
  </si>
  <si>
    <t>953961112</t>
  </si>
  <si>
    <t>Kotva chemická s vyvrtáním otvoru do betonu, železobetonu nebo tvrdého kamene tmel, velikost M 10, hloubka 90 mm</t>
  </si>
  <si>
    <t>-1356538609</t>
  </si>
  <si>
    <t>https://podminky.urs.cz/item/CS_URS_2025_02/953961112</t>
  </si>
  <si>
    <t>138</t>
  </si>
  <si>
    <t>961044111</t>
  </si>
  <si>
    <t>Bourání základů z betonu prostého</t>
  </si>
  <si>
    <t>327411823</t>
  </si>
  <si>
    <t>https://podminky.urs.cz/item/CS_URS_2025_02/961044111</t>
  </si>
  <si>
    <t>139</t>
  </si>
  <si>
    <t>961055111</t>
  </si>
  <si>
    <t>Bourání základů z betonu železového</t>
  </si>
  <si>
    <t>1625976053</t>
  </si>
  <si>
    <t>https://podminky.urs.cz/item/CS_URS_2025_02/961055111</t>
  </si>
  <si>
    <t>140</t>
  </si>
  <si>
    <t>962031133</t>
  </si>
  <si>
    <t>Bourání příček nebo přizdívek z cihel pálených plných, tl. přes 100 do 150 mm</t>
  </si>
  <si>
    <t>-1256906639</t>
  </si>
  <si>
    <t>https://podminky.urs.cz/item/CS_URS_2025_02/962031133</t>
  </si>
  <si>
    <t>141</t>
  </si>
  <si>
    <t>962032241</t>
  </si>
  <si>
    <t>Bourání zdiva nadzákladového z cihel pálených plných nebo lícových nebo vápenopískových cementovou, objemu přes 1 m3</t>
  </si>
  <si>
    <t>48295693</t>
  </si>
  <si>
    <t>https://podminky.urs.cz/item/CS_URS_2025_02/962032241</t>
  </si>
  <si>
    <t>142</t>
  </si>
  <si>
    <t>962042321</t>
  </si>
  <si>
    <t>Bourání zdiva z betonu prostého nadzákladového objemu přes 1 m3</t>
  </si>
  <si>
    <t>-2088290459</t>
  </si>
  <si>
    <t>https://podminky.urs.cz/item/CS_URS_2025_02/962042321</t>
  </si>
  <si>
    <t>143</t>
  </si>
  <si>
    <t>962052211</t>
  </si>
  <si>
    <t>Bourání zdiva železobetonového nadzákladového, objemu přes 1 m3</t>
  </si>
  <si>
    <t>750712672</t>
  </si>
  <si>
    <t>https://podminky.urs.cz/item/CS_URS_2025_02/962052211</t>
  </si>
  <si>
    <t>144</t>
  </si>
  <si>
    <t>963023712</t>
  </si>
  <si>
    <t>Vybourání schodišťových stupňů oblých, rovných nebo kosých ze zdi cihelné oboustranně</t>
  </si>
  <si>
    <t>-1182436667</t>
  </si>
  <si>
    <t>https://podminky.urs.cz/item/CS_URS_2025_02/963023712</t>
  </si>
  <si>
    <t>145</t>
  </si>
  <si>
    <t>963042819</t>
  </si>
  <si>
    <t>Bourání schodišťových stupňů betonových zhotovených na místě</t>
  </si>
  <si>
    <t>-1526087235</t>
  </si>
  <si>
    <t>https://podminky.urs.cz/item/CS_URS_2025_02/963042819</t>
  </si>
  <si>
    <t>146</t>
  </si>
  <si>
    <t>963053935</t>
  </si>
  <si>
    <t>Bourání železobetonových monolitických schodišťových ramen zazděných oboustranně</t>
  </si>
  <si>
    <t>1191067629</t>
  </si>
  <si>
    <t>https://podminky.urs.cz/item/CS_URS_2025_02/963053935</t>
  </si>
  <si>
    <t>147</t>
  </si>
  <si>
    <t>965042241</t>
  </si>
  <si>
    <t>Bourání mazanin betonových nebo z litého asfaltu tl. přes 100 mm, plochy přes 4 m2</t>
  </si>
  <si>
    <t>-1950910786</t>
  </si>
  <si>
    <t>https://podminky.urs.cz/item/CS_URS_2025_02/965042241</t>
  </si>
  <si>
    <t>148</t>
  </si>
  <si>
    <t>965049112</t>
  </si>
  <si>
    <t>Bourání mazanin Příplatek k cenám za bourání mazanin betonových se svařovanou sítí, tl. přes 100 mm</t>
  </si>
  <si>
    <t>-329997070</t>
  </si>
  <si>
    <t>https://podminky.urs.cz/item/CS_URS_2025_02/965049112</t>
  </si>
  <si>
    <t>149</t>
  </si>
  <si>
    <t>965081213</t>
  </si>
  <si>
    <t>Bourání podlah z dlaždic bez podkladního lože nebo mazaniny, s jakoukoliv výplní spár keramických nebo xylolitových tl. do 10 mm, plochy přes 1 m2</t>
  </si>
  <si>
    <t>1342855323</t>
  </si>
  <si>
    <t>https://podminky.urs.cz/item/CS_URS_2025_02/965081213</t>
  </si>
  <si>
    <t>150</t>
  </si>
  <si>
    <t>965081353</t>
  </si>
  <si>
    <t>Bourání podlah z dlaždic bez podkladního lože nebo mazaniny, s jakoukoliv výplní spár betonových, teracových nebo čedičových tl. přes 40 mm, plochy přes 1 m2</t>
  </si>
  <si>
    <t>-930447275</t>
  </si>
  <si>
    <t>https://podminky.urs.cz/item/CS_URS_2025_02/965081353</t>
  </si>
  <si>
    <t>151</t>
  </si>
  <si>
    <t>965-R01</t>
  </si>
  <si>
    <t>Demontáž a zpětná montáž části tobogovánu v délce cca 7 m</t>
  </si>
  <si>
    <t>-993397799</t>
  </si>
  <si>
    <t>152</t>
  </si>
  <si>
    <t>965-R02</t>
  </si>
  <si>
    <t>Vybourání stávajícího odvětrání strojovny</t>
  </si>
  <si>
    <t>-2060126818</t>
  </si>
  <si>
    <t>153</t>
  </si>
  <si>
    <t>965-R03</t>
  </si>
  <si>
    <t>Demontáž stávajícího ocelového schodiště vč. likvidace</t>
  </si>
  <si>
    <t>-61163925</t>
  </si>
  <si>
    <t>154</t>
  </si>
  <si>
    <t>965-R04</t>
  </si>
  <si>
    <t>Vybourání stávající dřevěné konstrukce přestřešení filtrů vč. likvidace</t>
  </si>
  <si>
    <t>336915636</t>
  </si>
  <si>
    <t>155</t>
  </si>
  <si>
    <t>965-R05</t>
  </si>
  <si>
    <t>Vybourání a likvidace bazénových schůdků</t>
  </si>
  <si>
    <t>ks</t>
  </si>
  <si>
    <t>-226229304</t>
  </si>
  <si>
    <t>156</t>
  </si>
  <si>
    <t>965-R07</t>
  </si>
  <si>
    <t>Vybourání stávající skluzavky vč. základů, likvidace</t>
  </si>
  <si>
    <t>560455443</t>
  </si>
  <si>
    <t>157</t>
  </si>
  <si>
    <t>965-R08</t>
  </si>
  <si>
    <t>Vybourání stávající atrakce - vodní hřib, vč. likvidace</t>
  </si>
  <si>
    <t>-764013861</t>
  </si>
  <si>
    <t>158</t>
  </si>
  <si>
    <t>965-R09</t>
  </si>
  <si>
    <t>Zhotovení a zapravení montážních otvorů pro montáž technologických rozvodů</t>
  </si>
  <si>
    <t>1338385345</t>
  </si>
  <si>
    <t>159</t>
  </si>
  <si>
    <t>965-R10</t>
  </si>
  <si>
    <t>stavební úpravy na patě provozní budovy pro napojení na stávající rozvody (voda, elektro, kanalizace)</t>
  </si>
  <si>
    <t>216410319</t>
  </si>
  <si>
    <t>160</t>
  </si>
  <si>
    <t>968072455</t>
  </si>
  <si>
    <t>Vybourání kovových rámů oken s křídly, dveřních zárubní, vrat, stěn, ostění nebo obkladů dveřních zárubní, plochy do 2 m2</t>
  </si>
  <si>
    <t>-329013388</t>
  </si>
  <si>
    <t>https://podminky.urs.cz/item/CS_URS_2025_02/968072455</t>
  </si>
  <si>
    <t>161</t>
  </si>
  <si>
    <t>973042251</t>
  </si>
  <si>
    <t>Vysekání výklenků nebo kapes ve zdivu betonovém kapes, plochy do 0,10 m2, hl. do 300 mm</t>
  </si>
  <si>
    <t>1261368280</t>
  </si>
  <si>
    <t>https://podminky.urs.cz/item/CS_URS_2025_02/973042251</t>
  </si>
  <si>
    <t>162</t>
  </si>
  <si>
    <t>7664118</t>
  </si>
  <si>
    <t>Demontáž dřevěné desky na opěrných stěnách ochozů</t>
  </si>
  <si>
    <t>566517799</t>
  </si>
  <si>
    <t>163</t>
  </si>
  <si>
    <t>977151111</t>
  </si>
  <si>
    <t>Jádrové vrty diamantovými korunkami do stavebních materiálů (železobetonu, betonu, cihel, obkladů, dlažeb, kamene) průměru do 35 mm</t>
  </si>
  <si>
    <t>2032944993</t>
  </si>
  <si>
    <t>https://podminky.urs.cz/item/CS_URS_2025_02/977151111</t>
  </si>
  <si>
    <t>164</t>
  </si>
  <si>
    <t>977151113</t>
  </si>
  <si>
    <t>Jádrové vrty diamantovými korunkami do stavebních materiálů (železobetonu, betonu, cihel, obkladů, dlažeb, kamene) průměru přes 40 do 50 mm</t>
  </si>
  <si>
    <t>-1322845733</t>
  </si>
  <si>
    <t>https://podminky.urs.cz/item/CS_URS_2025_02/977151113</t>
  </si>
  <si>
    <t>165</t>
  </si>
  <si>
    <t>977151114</t>
  </si>
  <si>
    <t>Jádrové vrty diamantovými korunkami do stavebních materiálů (železobetonu, betonu, cihel, obkladů, dlažeb, kamene) průměru přes 50 do 60 mm</t>
  </si>
  <si>
    <t>-1320180440</t>
  </si>
  <si>
    <t>https://podminky.urs.cz/item/CS_URS_2025_02/977151114</t>
  </si>
  <si>
    <t>166</t>
  </si>
  <si>
    <t>977151115</t>
  </si>
  <si>
    <t>Jádrové vrty diamantovými korunkami do stavebních materiálů (železobetonu, betonu, cihel, obkladů, dlažeb, kamene) průměru přes 60 do 70 mm</t>
  </si>
  <si>
    <t>-985498497</t>
  </si>
  <si>
    <t>https://podminky.urs.cz/item/CS_URS_2025_02/977151115</t>
  </si>
  <si>
    <t>167</t>
  </si>
  <si>
    <t>977151116</t>
  </si>
  <si>
    <t>Jádrové vrty diamantovými korunkami do stavebních materiálů (železobetonu, betonu, cihel, obkladů, dlažeb, kamene) průměru přes 70 do 80 mm</t>
  </si>
  <si>
    <t>-90833516</t>
  </si>
  <si>
    <t>https://podminky.urs.cz/item/CS_URS_2025_02/977151116</t>
  </si>
  <si>
    <t>168</t>
  </si>
  <si>
    <t>977151119</t>
  </si>
  <si>
    <t>Jádrové vrty diamantovými korunkami do stavebních materiálů (železobetonu, betonu, cihel, obkladů, dlažeb, kamene) průměru přes 100 do 110 mm</t>
  </si>
  <si>
    <t>-1222350891</t>
  </si>
  <si>
    <t>https://podminky.urs.cz/item/CS_URS_2025_02/977151119</t>
  </si>
  <si>
    <t>169</t>
  </si>
  <si>
    <t>977151121</t>
  </si>
  <si>
    <t>Jádrové vrty diamantovými korunkami do stavebních materiálů (železobetonu, betonu, cihel, obkladů, dlažeb, kamene) průměru přes 110 do 120 mm</t>
  </si>
  <si>
    <t>-1679476804</t>
  </si>
  <si>
    <t>https://podminky.urs.cz/item/CS_URS_2025_02/977151121</t>
  </si>
  <si>
    <t>170</t>
  </si>
  <si>
    <t>977151122</t>
  </si>
  <si>
    <t>Jádrové vrty diamantovými korunkami do stavebních materiálů (železobetonu, betonu, cihel, obkladů, dlažeb, kamene) průměru přes 120 do 130 mm</t>
  </si>
  <si>
    <t>-1323498191</t>
  </si>
  <si>
    <t>https://podminky.urs.cz/item/CS_URS_2025_02/977151122</t>
  </si>
  <si>
    <t>171</t>
  </si>
  <si>
    <t>977151124</t>
  </si>
  <si>
    <t>Jádrové vrty diamantovými korunkami do stavebních materiálů (železobetonu, betonu, cihel, obkladů, dlažeb, kamene) průměru přes 150 do 180 mm</t>
  </si>
  <si>
    <t>-2070062826</t>
  </si>
  <si>
    <t>https://podminky.urs.cz/item/CS_URS_2025_02/977151124</t>
  </si>
  <si>
    <t>172</t>
  </si>
  <si>
    <t>977151126</t>
  </si>
  <si>
    <t>Jádrové vrty diamantovými korunkami do stavebních materiálů (železobetonu, betonu, cihel, obkladů, dlažeb, kamene) průměru přes 200 do 225 mm</t>
  </si>
  <si>
    <t>691483579</t>
  </si>
  <si>
    <t>https://podminky.urs.cz/item/CS_URS_2025_02/977151126</t>
  </si>
  <si>
    <t>173</t>
  </si>
  <si>
    <t>977151127</t>
  </si>
  <si>
    <t>Jádrové vrty diamantovými korunkami do stavebních materiálů (železobetonu, betonu, cihel, obkladů, dlažeb, kamene) průměru přes 225 do 250 mm</t>
  </si>
  <si>
    <t>-1386396436</t>
  </si>
  <si>
    <t>https://podminky.urs.cz/item/CS_URS_2025_02/977151127</t>
  </si>
  <si>
    <t>174</t>
  </si>
  <si>
    <t>977151128</t>
  </si>
  <si>
    <t>Jádrové vrty diamantovými korunkami do stavebních materiálů (železobetonu, betonu, cihel, obkladů, dlažeb, kamene) průměru přes 250 do 300 mm</t>
  </si>
  <si>
    <t>1779289038</t>
  </si>
  <si>
    <t>https://podminky.urs.cz/item/CS_URS_2025_02/977151128</t>
  </si>
  <si>
    <t>175</t>
  </si>
  <si>
    <t>977151129</t>
  </si>
  <si>
    <t>Jádrové vrty diamantovými korunkami do stavebních materiálů (železobetonu, betonu, cihel, obkladů, dlažeb, kamene) průměru přes 300 do 350 mm</t>
  </si>
  <si>
    <t>-1009298442</t>
  </si>
  <si>
    <t>https://podminky.urs.cz/item/CS_URS_2025_02/977151129</t>
  </si>
  <si>
    <t>176</t>
  </si>
  <si>
    <t>977211113</t>
  </si>
  <si>
    <t>Řezání konstrukcí stěnovou pilou betonových nebo železobetonových průměru řezané výztuže do 16 mm hloubka řezu přes 350 do 420 mm</t>
  </si>
  <si>
    <t>-1564621043</t>
  </si>
  <si>
    <t>https://podminky.urs.cz/item/CS_URS_2025_02/977211113</t>
  </si>
  <si>
    <t>177</t>
  </si>
  <si>
    <t>977211114</t>
  </si>
  <si>
    <t>Řezání konstrukcí stěnovou pilou betonových nebo železobetonových průměru řezané výztuže do 16 mm hloubka řezu přes 420 do 520 mm</t>
  </si>
  <si>
    <t>1963311079</t>
  </si>
  <si>
    <t>https://podminky.urs.cz/item/CS_URS_2025_02/977211114</t>
  </si>
  <si>
    <t>178</t>
  </si>
  <si>
    <t>977312114</t>
  </si>
  <si>
    <t>Řezání stávajících betonových mazanin s vyztužením hloubky přes 150 do 200 mm</t>
  </si>
  <si>
    <t>-1567251315</t>
  </si>
  <si>
    <t>https://podminky.urs.cz/item/CS_URS_2025_02/977312114</t>
  </si>
  <si>
    <t>179</t>
  </si>
  <si>
    <t>978057351</t>
  </si>
  <si>
    <t>Odsekání obkladů schodišťových konstrukcí z dlaždic keramických stupnic</t>
  </si>
  <si>
    <t>-1879729641</t>
  </si>
  <si>
    <t>https://podminky.urs.cz/item/CS_URS_2025_02/978057351</t>
  </si>
  <si>
    <t>180</t>
  </si>
  <si>
    <t>978057361</t>
  </si>
  <si>
    <t>Odsekání obkladů schodišťových konstrukcí z dlaždic keramických podstupnic</t>
  </si>
  <si>
    <t>-222779464</t>
  </si>
  <si>
    <t>https://podminky.urs.cz/item/CS_URS_2025_02/978057361</t>
  </si>
  <si>
    <t>181</t>
  </si>
  <si>
    <t>978059641</t>
  </si>
  <si>
    <t>Odsekání obkladů stěn včetně otlučení podkladní omítky až na zdivo z obkládaček vnějších, z jakýchkoliv materiálů, plochy přes 1 m2</t>
  </si>
  <si>
    <t>1155451357</t>
  </si>
  <si>
    <t>https://podminky.urs.cz/item/CS_URS_2025_02/978059641</t>
  </si>
  <si>
    <t>182</t>
  </si>
  <si>
    <t>985121122</t>
  </si>
  <si>
    <t>Tryskání degradovaného betonu stěn, rubu kleneb a podlah vodou pod tlakem přes 300 do 1 250 barů</t>
  </si>
  <si>
    <t>-179435977</t>
  </si>
  <si>
    <t>https://podminky.urs.cz/item/CS_URS_2025_02/985121122</t>
  </si>
  <si>
    <t>183</t>
  </si>
  <si>
    <t>985311113</t>
  </si>
  <si>
    <t>Reprofilace betonu sanačními maltami na cementové bázi ručně stěn, tloušťky přes 20 do 30 mm</t>
  </si>
  <si>
    <t>571447310</t>
  </si>
  <si>
    <t>https://podminky.urs.cz/item/CS_URS_2025_02/985311113</t>
  </si>
  <si>
    <t>184</t>
  </si>
  <si>
    <t>985311213</t>
  </si>
  <si>
    <t>Reprofilace betonu sanačními maltami na cementové bázi ručně líce kleneb a podhledů, tloušťky přes 20 do 30 mm</t>
  </si>
  <si>
    <t>-719067599</t>
  </si>
  <si>
    <t>https://podminky.urs.cz/item/CS_URS_2025_02/985311213</t>
  </si>
  <si>
    <t>185</t>
  </si>
  <si>
    <t>985321111</t>
  </si>
  <si>
    <t>Ochranný nátěr betonářské výztuže 1 vrstva tloušťky 1 mm na cementové bázi stěn, líce kleneb a podhledů</t>
  </si>
  <si>
    <t>-1016372378</t>
  </si>
  <si>
    <t>https://podminky.urs.cz/item/CS_URS_2025_02/985321111</t>
  </si>
  <si>
    <t>186</t>
  </si>
  <si>
    <t>985323111</t>
  </si>
  <si>
    <t>Spojovací (adhezní) můstek reprofilovaného betonu na cementové bázi, tloušťky 1 mm</t>
  </si>
  <si>
    <t>-1625335681</t>
  </si>
  <si>
    <t>https://podminky.urs.cz/item/CS_URS_2025_02/985323111</t>
  </si>
  <si>
    <t>187</t>
  </si>
  <si>
    <t>985331111</t>
  </si>
  <si>
    <t>Dodatečné vlepování betonářské výztuže včetně vyvrtání a vyčištění otvoru cementovou aktivovanou maltou průměr výztuže 8 mm</t>
  </si>
  <si>
    <t>1037947989</t>
  </si>
  <si>
    <t>https://podminky.urs.cz/item/CS_URS_2025_02/985331111</t>
  </si>
  <si>
    <t>188</t>
  </si>
  <si>
    <t>13021011</t>
  </si>
  <si>
    <t>tyč ocelová kruhová žebírková DIN 488 jakost B500B (10 505) výztuž do betonu D 8mm</t>
  </si>
  <si>
    <t>1012376912</t>
  </si>
  <si>
    <t>P</t>
  </si>
  <si>
    <t>Poznámka k položce:_x000d_
Hmotnost: 0,40 kg/m</t>
  </si>
  <si>
    <t>997</t>
  </si>
  <si>
    <t>Přesun sutě</t>
  </si>
  <si>
    <t>189</t>
  </si>
  <si>
    <t>997002611</t>
  </si>
  <si>
    <t>Nakládání suti a vybouraných hmot na dopravní prostředek pro vodorovné přemístění</t>
  </si>
  <si>
    <t>-248700939</t>
  </si>
  <si>
    <t>https://podminky.urs.cz/item/CS_URS_2025_02/997002611</t>
  </si>
  <si>
    <t>190</t>
  </si>
  <si>
    <t>997013501</t>
  </si>
  <si>
    <t>Odvoz suti a vybouraných hmot na skládku nebo meziskládku se složením, na vzdálenost do 1 km</t>
  </si>
  <si>
    <t>-319455423</t>
  </si>
  <si>
    <t>https://podminky.urs.cz/item/CS_URS_2025_02/997013501</t>
  </si>
  <si>
    <t>191</t>
  </si>
  <si>
    <t>997013509</t>
  </si>
  <si>
    <t>Odvoz suti a vybouraných hmot na skládku nebo meziskládku se složením, na vzdálenost Příplatek k ceně za každý další započatý 1 km přes 1 km</t>
  </si>
  <si>
    <t>-521683202</t>
  </si>
  <si>
    <t>https://podminky.urs.cz/item/CS_URS_2025_02/997013509</t>
  </si>
  <si>
    <t>192</t>
  </si>
  <si>
    <t>997013601</t>
  </si>
  <si>
    <t>Poplatek za uložení stavebního odpadu na skládce (skládkovné) z prostého betonu zatříděného do Katalogu odpadů pod kódem 17 01 01</t>
  </si>
  <si>
    <t>1688951233</t>
  </si>
  <si>
    <t>https://podminky.urs.cz/item/CS_URS_2025_02/997013601</t>
  </si>
  <si>
    <t>193</t>
  </si>
  <si>
    <t>997013602</t>
  </si>
  <si>
    <t>Poplatek za uložení stavebního odpadu na skládce (skládkovné) z armovaného betonu zatříděného do Katalogu odpadů pod kódem 17 01 01</t>
  </si>
  <si>
    <t>2058776079</t>
  </si>
  <si>
    <t>https://podminky.urs.cz/item/CS_URS_2025_02/997013602</t>
  </si>
  <si>
    <t>194</t>
  </si>
  <si>
    <t>997013603</t>
  </si>
  <si>
    <t>Poplatek za uložení stavebního odpadu na skládce (skládkovné) cihelného zatříděného do Katalogu odpadů pod kódem 17 01 02</t>
  </si>
  <si>
    <t>736175851</t>
  </si>
  <si>
    <t>https://podminky.urs.cz/item/CS_URS_2025_02/997013603</t>
  </si>
  <si>
    <t>195</t>
  </si>
  <si>
    <t>997013607</t>
  </si>
  <si>
    <t>Poplatek za uložení stavebního odpadu na skládce (skládkovné) z tašek a keramických výrobků zatříděného do Katalogu odpadů pod kódem 17 01 03</t>
  </si>
  <si>
    <t>1472573703</t>
  </si>
  <si>
    <t>https://podminky.urs.cz/item/CS_URS_2025_02/997013607</t>
  </si>
  <si>
    <t>196</t>
  </si>
  <si>
    <t>997013631</t>
  </si>
  <si>
    <t>Poplatek za uložení stavebního odpadu na skládce (skládkovné) směsného stavebního a demoličního zatříděného do Katalogu odpadů pod kódem 17 09 04</t>
  </si>
  <si>
    <t>462189161</t>
  </si>
  <si>
    <t>https://podminky.urs.cz/item/CS_URS_2025_02/997013631</t>
  </si>
  <si>
    <t>197</t>
  </si>
  <si>
    <t>997013655</t>
  </si>
  <si>
    <t>-1236599167</t>
  </si>
  <si>
    <t>https://podminky.urs.cz/item/CS_URS_2025_02/997013655</t>
  </si>
  <si>
    <t>198</t>
  </si>
  <si>
    <t>997013811</t>
  </si>
  <si>
    <t>Poplatek za uložení stavebního odpadu na skládce (skládkovné) dřevěného zatříděného do Katalogu odpadů pod kódem 17 02 01</t>
  </si>
  <si>
    <t>-650601753</t>
  </si>
  <si>
    <t>https://podminky.urs.cz/item/CS_URS_2025_02/997013811</t>
  </si>
  <si>
    <t>998</t>
  </si>
  <si>
    <t>Přesun hmot</t>
  </si>
  <si>
    <t>199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</si>
  <si>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</si>
  <si>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</si>
  <si>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-687067732</t>
  </si>
  <si>
    <t>https://podminky.urs.cz/item/CS_URS_2025_02/998011001</t>
  </si>
  <si>
    <t>PSV</t>
  </si>
  <si>
    <t>Práce a dodávky PSV</t>
  </si>
  <si>
    <t>711</t>
  </si>
  <si>
    <t>Izolace proti vodě, vlhkosti a plynům</t>
  </si>
  <si>
    <t>200</t>
  </si>
  <si>
    <t>711111001</t>
  </si>
  <si>
    <t>Provedení izolace proti zemní vlhkosti natěradly a tmely za studena na ploše vodorovné V jednonásobným nátěrem penetračním</t>
  </si>
  <si>
    <t>966794313</t>
  </si>
  <si>
    <t>https://podminky.urs.cz/item/CS_URS_2025_02/711111001</t>
  </si>
  <si>
    <t>201</t>
  </si>
  <si>
    <t>11163150</t>
  </si>
  <si>
    <t>lak penetrační asfaltový</t>
  </si>
  <si>
    <t>1537857567</t>
  </si>
  <si>
    <t>202</t>
  </si>
  <si>
    <t>711111133</t>
  </si>
  <si>
    <t>Provedení izolace proti zemní vlhkosti natěradly a tmely za studena na ploše vodorovné V nástřikem nebo plastickým nátěrem, tl. 5 mm</t>
  </si>
  <si>
    <t>1500816852</t>
  </si>
  <si>
    <t>https://podminky.urs.cz/item/CS_URS_2025_02/711111133</t>
  </si>
  <si>
    <t>203</t>
  </si>
  <si>
    <t>58581001</t>
  </si>
  <si>
    <t>stěrka hydroizolační cementová síranovzdorná pro dodatečné utěsnění sklepa a zasolených podkladů</t>
  </si>
  <si>
    <t>-609682010</t>
  </si>
  <si>
    <t>204</t>
  </si>
  <si>
    <t>711112001</t>
  </si>
  <si>
    <t>Provedení izolace proti zemní vlhkosti natěradly a tmely za studena na ploše svislé S jednonásobným nátěrem penetračním</t>
  </si>
  <si>
    <t>-863052131</t>
  </si>
  <si>
    <t>https://podminky.urs.cz/item/CS_URS_2025_02/711112001</t>
  </si>
  <si>
    <t>205</t>
  </si>
  <si>
    <t>-1069508415</t>
  </si>
  <si>
    <t>206</t>
  </si>
  <si>
    <t>711112052</t>
  </si>
  <si>
    <t>Provedení izolace proti zemní vlhkosti natěradly a tmely za studena na ploše svislé S dvojnásobným nátěrem tekutou lepenkou</t>
  </si>
  <si>
    <t>336861789</t>
  </si>
  <si>
    <t>https://podminky.urs.cz/item/CS_URS_2025_02/711112052</t>
  </si>
  <si>
    <t>207</t>
  </si>
  <si>
    <t>24551030</t>
  </si>
  <si>
    <t>stěrka hydroizolační dvousložková cemento-polymerová vlákny vyztužená proti zemní vlhkosti</t>
  </si>
  <si>
    <t>1961822778</t>
  </si>
  <si>
    <t>208</t>
  </si>
  <si>
    <t>711112133</t>
  </si>
  <si>
    <t>Provedení izolace proti zemní vlhkosti natěradly a tmely za studena na ploše svislé S nástřikem nebo plastickým nátěrem, tl. 5 mm</t>
  </si>
  <si>
    <t>502762992</t>
  </si>
  <si>
    <t>https://podminky.urs.cz/item/CS_URS_2025_02/711112133</t>
  </si>
  <si>
    <t>209</t>
  </si>
  <si>
    <t>-742488435</t>
  </si>
  <si>
    <t>210</t>
  </si>
  <si>
    <t>711141559</t>
  </si>
  <si>
    <t>Provedení izolace proti zemní vlhkosti pásy přitavením NAIP na ploše vodorovné V</t>
  </si>
  <si>
    <t>-1762045082</t>
  </si>
  <si>
    <t>https://podminky.urs.cz/item/CS_URS_2025_02/711141559</t>
  </si>
  <si>
    <t>211</t>
  </si>
  <si>
    <t>62832001</t>
  </si>
  <si>
    <t>pás asfaltový natavitelný oxidovaný s vložkou ze skleněné rohože typu V60 s jemnozrnným minerálním posypem tl 3,5mm</t>
  </si>
  <si>
    <t>-1898229586</t>
  </si>
  <si>
    <t>212</t>
  </si>
  <si>
    <t>711142559</t>
  </si>
  <si>
    <t>Provedení izolace proti zemní vlhkosti pásy přitavením NAIP na ploše svislé S</t>
  </si>
  <si>
    <t>1815357307</t>
  </si>
  <si>
    <t>https://podminky.urs.cz/item/CS_URS_2025_02/711142559</t>
  </si>
  <si>
    <t>213</t>
  </si>
  <si>
    <t>1337458622</t>
  </si>
  <si>
    <t>214</t>
  </si>
  <si>
    <t>711161274</t>
  </si>
  <si>
    <t>Provedení izolace proti zemní vlhkosti nopovou fólií na ploše svislé S výška nopu do 20 mm</t>
  </si>
  <si>
    <t>-1549380038</t>
  </si>
  <si>
    <t>https://podminky.urs.cz/item/CS_URS_2025_02/711161274</t>
  </si>
  <si>
    <t>215</t>
  </si>
  <si>
    <t>28323005</t>
  </si>
  <si>
    <t>fólie profilovaná (nopová) drenážní HDPE s výškou nopů 8mm</t>
  </si>
  <si>
    <t>-1042367813</t>
  </si>
  <si>
    <t>216</t>
  </si>
  <si>
    <t>711161383</t>
  </si>
  <si>
    <t>Izolace proti zemní vlhkosti a beztlakové vodě nopovými fóliemi ostatní ukončení izolace lištou</t>
  </si>
  <si>
    <t>1553879553</t>
  </si>
  <si>
    <t>https://podminky.urs.cz/item/CS_URS_2025_02/711161383</t>
  </si>
  <si>
    <t>217</t>
  </si>
  <si>
    <t>711747067</t>
  </si>
  <si>
    <t>Provedení detailů pásy přitavením opracování trubních prostupů pod těsnící objímkou, průměru do 300 mm, NAIP</t>
  </si>
  <si>
    <t>2101756385</t>
  </si>
  <si>
    <t>https://podminky.urs.cz/item/CS_URS_2025_02/711747067</t>
  </si>
  <si>
    <t>218</t>
  </si>
  <si>
    <t>-2041773156</t>
  </si>
  <si>
    <t>219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</si>
  <si>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</si>
  <si>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</si>
  <si>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</si>
  <si>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-1031178356</t>
  </si>
  <si>
    <t>https://podminky.urs.cz/item/CS_URS_2025_02/998711201</t>
  </si>
  <si>
    <t>712</t>
  </si>
  <si>
    <t>Povlakové krytiny</t>
  </si>
  <si>
    <t>220</t>
  </si>
  <si>
    <t>712340832</t>
  </si>
  <si>
    <t>Odstranění povlakové krytiny střech plochých do 10° z přitavených pásů NAIP v plné ploše dvouvrstvé</t>
  </si>
  <si>
    <t>-180377934</t>
  </si>
  <si>
    <t>https://podminky.urs.cz/item/CS_URS_2025_02/712340832</t>
  </si>
  <si>
    <t>221</t>
  </si>
  <si>
    <t>997013501.1</t>
  </si>
  <si>
    <t>-859601892</t>
  </si>
  <si>
    <t>https://podminky.urs.cz/item/CS_URS_2025_02/997013501.1</t>
  </si>
  <si>
    <t>222</t>
  </si>
  <si>
    <t>997013509.1</t>
  </si>
  <si>
    <t>-254363671</t>
  </si>
  <si>
    <t>https://podminky.urs.cz/item/CS_URS_2025_02/997013509.1</t>
  </si>
  <si>
    <t>223</t>
  </si>
  <si>
    <t>997013814</t>
  </si>
  <si>
    <t>Poplatek za uložení stavebního odpadu na skládce (skládkovné) z izolačních materiálů zatříděného do Katalogu odpadů pod kódem 17 06 04</t>
  </si>
  <si>
    <t>-275813787</t>
  </si>
  <si>
    <t>https://podminky.urs.cz/item/CS_URS_2025_02/997013814</t>
  </si>
  <si>
    <t>715</t>
  </si>
  <si>
    <t>Izolace proti chemickým vlivům</t>
  </si>
  <si>
    <t>224</t>
  </si>
  <si>
    <t>715101813</t>
  </si>
  <si>
    <t>Odstranění izolací v ploše přes 1 m2 fólií</t>
  </si>
  <si>
    <t>-460913554</t>
  </si>
  <si>
    <t>https://podminky.urs.cz/item/CS_URS_2025_02/715101813</t>
  </si>
  <si>
    <t>751</t>
  </si>
  <si>
    <t>Vzduchotechnika</t>
  </si>
  <si>
    <t>225</t>
  </si>
  <si>
    <t>751398012</t>
  </si>
  <si>
    <t>Montáž ostatních zařízení větrací mřížky na kruhové potrubí, průměru přes 100 do 200 mm</t>
  </si>
  <si>
    <t>-561891937</t>
  </si>
  <si>
    <t>https://podminky.urs.cz/item/CS_URS_2025_02/751398012</t>
  </si>
  <si>
    <t>226</t>
  </si>
  <si>
    <t>42972567</t>
  </si>
  <si>
    <t>mřížka větrací plastová na kruhové potrubí D 200mm</t>
  </si>
  <si>
    <t>-214788995</t>
  </si>
  <si>
    <t>762</t>
  </si>
  <si>
    <t>Konstrukce tesařské</t>
  </si>
  <si>
    <t>227</t>
  </si>
  <si>
    <t>762083122</t>
  </si>
  <si>
    <t>Impregnace řeziva máčením proti dřevokaznému hmyzu, houbám a plísním, třída ohrožení 3 a 4 (dřevo v exteriéru)</t>
  </si>
  <si>
    <t>-682305588</t>
  </si>
  <si>
    <t>https://podminky.urs.cz/item/CS_URS_2025_02/762083122</t>
  </si>
  <si>
    <t>228</t>
  </si>
  <si>
    <t>762085103</t>
  </si>
  <si>
    <t>Montáž ocelových spojovacích prostředků (materiál ve specifikaci) kotevních želez příložek, patek, táhel</t>
  </si>
  <si>
    <t>-1759762652</t>
  </si>
  <si>
    <t>https://podminky.urs.cz/item/CS_URS_2025_02/762085103</t>
  </si>
  <si>
    <t>229</t>
  </si>
  <si>
    <t>54825003</t>
  </si>
  <si>
    <t>kotevní patka tvaru U široká 140x120x4,0 20x250mm</t>
  </si>
  <si>
    <t>690167073</t>
  </si>
  <si>
    <t>230</t>
  </si>
  <si>
    <t>762332641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</si>
  <si>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přes 50 do 120 cm2</t>
  </si>
  <si>
    <t>-1091636407</t>
  </si>
  <si>
    <t>https://podminky.urs.cz/item/CS_URS_2025_02/762332641</t>
  </si>
  <si>
    <t>231</t>
  </si>
  <si>
    <t>61223268</t>
  </si>
  <si>
    <t>hranol konstrukční KVH lepený průřezu 60x60-280mm pohledový</t>
  </si>
  <si>
    <t>1208276208</t>
  </si>
  <si>
    <t>232</t>
  </si>
  <si>
    <t>762332642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</si>
  <si>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přes 120 do 224 cm2</t>
  </si>
  <si>
    <t>-1643898898</t>
  </si>
  <si>
    <t>https://podminky.urs.cz/item/CS_URS_2025_02/762332642</t>
  </si>
  <si>
    <t>233</t>
  </si>
  <si>
    <t>61223270</t>
  </si>
  <si>
    <t>hranol konstrukční KVH lepený průřezu 100x100-280mm pohledový</t>
  </si>
  <si>
    <t>809632600</t>
  </si>
  <si>
    <t>234</t>
  </si>
  <si>
    <t>762332643</t>
  </si>
  <si>
    <t>Montáž vázaných konstrukcí krovů střech pultových, sedlových, valbových, stanových čtvercového nebo obdélníkového půdorysu z lepených hranolů pomocí tesařských spojů s vyztužením ocelovými spojkami (spojky ve specifikaci) průřezové plochy přes 224 do 288 cm2</t>
  </si>
  <si>
    <t>-1560777206</t>
  </si>
  <si>
    <t>https://podminky.urs.cz/item/CS_URS_2025_02/762332643</t>
  </si>
  <si>
    <t>235</t>
  </si>
  <si>
    <t>61223272</t>
  </si>
  <si>
    <t>hranol konstrukční KVH lepený průřezu 140x140-240mm pohledový</t>
  </si>
  <si>
    <t>878263941</t>
  </si>
  <si>
    <t>236</t>
  </si>
  <si>
    <t>762341027</t>
  </si>
  <si>
    <t>Bednění střech střech rovných sklonu do 60° s vyřezáním otvorů z dřevoštěpkových desek OSB šroubovaných na krokve na pero a drážku, tloušťky desky 25 mm</t>
  </si>
  <si>
    <t>-920634072</t>
  </si>
  <si>
    <t>https://podminky.urs.cz/item/CS_URS_2025_02/762341027</t>
  </si>
  <si>
    <t>237</t>
  </si>
  <si>
    <t>762395000</t>
  </si>
  <si>
    <t>Spojovací prostředky krovů, bednění a laťování, nadstřešních konstrukcí svorníky, prkna, hřebíky, pásová ocel, vruty</t>
  </si>
  <si>
    <t>1863943740</t>
  </si>
  <si>
    <t>https://podminky.urs.cz/item/CS_URS_2025_02/762395000</t>
  </si>
  <si>
    <t>238</t>
  </si>
  <si>
    <t>998762201</t>
  </si>
  <si>
    <t>Přesun hmot pro konstrukce tesařské stanovený procentní sazbou (%) z ceny vodorovná dopravní vzdálenost do 50 m základní v objektech výšky do 6 m</t>
  </si>
  <si>
    <t>-919164737</t>
  </si>
  <si>
    <t>https://podminky.urs.cz/item/CS_URS_2025_02/998762201</t>
  </si>
  <si>
    <t>763</t>
  </si>
  <si>
    <t>Konstrukce suché výstavby</t>
  </si>
  <si>
    <t>239</t>
  </si>
  <si>
    <t>7638111</t>
  </si>
  <si>
    <t>Dodávka a montáž montované dřevostavby</t>
  </si>
  <si>
    <t>-1241526270</t>
  </si>
  <si>
    <t>764</t>
  </si>
  <si>
    <t>Konstrukce klempířské</t>
  </si>
  <si>
    <t>240</t>
  </si>
  <si>
    <t>764212634</t>
  </si>
  <si>
    <t>Oplechování střešních prvků z pozinkovaného plechu s povrchovou úpravou štítu závětrnou lištou rš 330 mm</t>
  </si>
  <si>
    <t>170242435</t>
  </si>
  <si>
    <t>https://podminky.urs.cz/item/CS_URS_2025_02/764212634</t>
  </si>
  <si>
    <t>241</t>
  </si>
  <si>
    <t>764212661</t>
  </si>
  <si>
    <t>Oplechování střešních prvků z pozinkovaného plechu s povrchovou úpravou okapu střechy rovné okapovým plechem rš 150 mm</t>
  </si>
  <si>
    <t>-1094333710</t>
  </si>
  <si>
    <t>https://podminky.urs.cz/item/CS_URS_2025_02/764212661</t>
  </si>
  <si>
    <t>242</t>
  </si>
  <si>
    <t>764511444</t>
  </si>
  <si>
    <t>Žlab podokapní z pozinkovaného plechu kotlík oválný (trychtýřový), rš žlabu/průměr svodu 330/100 mm</t>
  </si>
  <si>
    <t>-1727545459</t>
  </si>
  <si>
    <t>https://podminky.urs.cz/item/CS_URS_2025_02/764511444</t>
  </si>
  <si>
    <t>243</t>
  </si>
  <si>
    <t>764511602</t>
  </si>
  <si>
    <t>Žlab podokapní z pozinkovaného plechu s povrchovou úpravou včetně háků a čel půlkruhový rš 330 mm</t>
  </si>
  <si>
    <t>1275196281</t>
  </si>
  <si>
    <t>https://podminky.urs.cz/item/CS_URS_2025_02/764511602</t>
  </si>
  <si>
    <t>244</t>
  </si>
  <si>
    <t>764518623</t>
  </si>
  <si>
    <t>Svod z pozinkovaného plechu s upraveným povrchem včetně objímek, kolen a odskoků kruhový, průměru 120 mm</t>
  </si>
  <si>
    <t>901642725</t>
  </si>
  <si>
    <t>https://podminky.urs.cz/item/CS_URS_2025_02/764518623</t>
  </si>
  <si>
    <t>245</t>
  </si>
  <si>
    <t>998764201</t>
  </si>
  <si>
    <t>Přesun hmot pro konstrukce klempířské stanovený procentní sazbou (%) z ceny vodorovná dopravní vzdálenost do 50 m s užitím mechanizace v objektech výšky do 6 m</t>
  </si>
  <si>
    <t>1276375522</t>
  </si>
  <si>
    <t>https://podminky.urs.cz/item/CS_URS_2025_02/998764201</t>
  </si>
  <si>
    <t>765</t>
  </si>
  <si>
    <t>Krytina skládaná</t>
  </si>
  <si>
    <t>246</t>
  </si>
  <si>
    <t>712331101</t>
  </si>
  <si>
    <t>Provedení povlakové krytiny střech plochých do 10° pásy na sucho AIP nebo NAIP</t>
  </si>
  <si>
    <t>-1979236958</t>
  </si>
  <si>
    <t>https://podminky.urs.cz/item/CS_URS_2025_02/712331101</t>
  </si>
  <si>
    <t>247</t>
  </si>
  <si>
    <t>62866522</t>
  </si>
  <si>
    <t>pás podkladní tl 0,5mm s Al fólií asfaltového šindele</t>
  </si>
  <si>
    <t>-642855693</t>
  </si>
  <si>
    <t>248</t>
  </si>
  <si>
    <t>712391587</t>
  </si>
  <si>
    <t>Provedení povlakové krytiny střech plochých do 10° -ostatní práce přibití pásů AIP, NAIP nebo folie hřebíky (drátěnkami)</t>
  </si>
  <si>
    <t>-389682477</t>
  </si>
  <si>
    <t>https://podminky.urs.cz/item/CS_URS_2025_02/712391587</t>
  </si>
  <si>
    <t>249</t>
  </si>
  <si>
    <t>31411510</t>
  </si>
  <si>
    <t>hřebík do krytiny s velkou hlavou 2x20mm</t>
  </si>
  <si>
    <t>470583462</t>
  </si>
  <si>
    <t>250</t>
  </si>
  <si>
    <t>765151001</t>
  </si>
  <si>
    <t>Montáž krytiny bitumenové ze šindelů na bednění, sklonu do 20°</t>
  </si>
  <si>
    <t>-1976963976</t>
  </si>
  <si>
    <t>https://podminky.urs.cz/item/CS_URS_2025_02/765151001</t>
  </si>
  <si>
    <t>251</t>
  </si>
  <si>
    <t>62866502</t>
  </si>
  <si>
    <t>šindel asfaltový na skelné vložce tvar bobrovka</t>
  </si>
  <si>
    <t>1682262003</t>
  </si>
  <si>
    <t>252</t>
  </si>
  <si>
    <t>765151021</t>
  </si>
  <si>
    <t>Montáž krytiny bitumenové ze šindelů okapové hrany na plech</t>
  </si>
  <si>
    <t>-1930528713</t>
  </si>
  <si>
    <t>https://podminky.urs.cz/item/CS_URS_2025_02/765151021</t>
  </si>
  <si>
    <t>253</t>
  </si>
  <si>
    <t>765151061</t>
  </si>
  <si>
    <t>Montáž krytiny bitumenové ze šindelů štítové hrany plechem</t>
  </si>
  <si>
    <t>-96378698</t>
  </si>
  <si>
    <t>https://podminky.urs.cz/item/CS_URS_2025_02/765151061</t>
  </si>
  <si>
    <t>254</t>
  </si>
  <si>
    <t>998765201</t>
  </si>
  <si>
    <t>Přesun hmot pro krytiny skládané stanovený procentní sazbou (%) z ceny vodorovná dopravní vzdálenost do 50 m základní v objektech výšky do 6 m</t>
  </si>
  <si>
    <t>1006431410</t>
  </si>
  <si>
    <t>https://podminky.urs.cz/item/CS_URS_2025_02/998765201</t>
  </si>
  <si>
    <t>767</t>
  </si>
  <si>
    <t>Konstrukce zámečnické</t>
  </si>
  <si>
    <t>255</t>
  </si>
  <si>
    <t>767161813</t>
  </si>
  <si>
    <t>Demontáž zábradlí do suti rovného nerozebíratelný spoj hmotnosti 1 m zábradlí do 20 kg</t>
  </si>
  <si>
    <t>1354896338</t>
  </si>
  <si>
    <t>https://podminky.urs.cz/item/CS_URS_2025_02/767161813</t>
  </si>
  <si>
    <t>256</t>
  </si>
  <si>
    <t>767161850</t>
  </si>
  <si>
    <t>Demontáž zábradlí do suti madel rovných</t>
  </si>
  <si>
    <t>1399302143</t>
  </si>
  <si>
    <t>https://podminky.urs.cz/item/CS_URS_2025_02/767161850</t>
  </si>
  <si>
    <t>257</t>
  </si>
  <si>
    <t>767590122</t>
  </si>
  <si>
    <t>Montáž podlahových konstrukcí podlahových roštů, podlah připevněných svařováním</t>
  </si>
  <si>
    <t>-527131750</t>
  </si>
  <si>
    <t>https://podminky.urs.cz/item/CS_URS_2025_02/767590122</t>
  </si>
  <si>
    <t>258</t>
  </si>
  <si>
    <t>55347051</t>
  </si>
  <si>
    <t>rošt podlahový svařovaný žárově zinkovaný velikost 30/3 mm 1500x1000mm</t>
  </si>
  <si>
    <t>1762433433</t>
  </si>
  <si>
    <t>259</t>
  </si>
  <si>
    <t>767640111</t>
  </si>
  <si>
    <t>Montáž dveří ocelových nebo hliníkových vchodových jednokřídlových bez nadsvětlíku</t>
  </si>
  <si>
    <t>1751876970</t>
  </si>
  <si>
    <t>https://podminky.urs.cz/item/CS_URS_2025_02/767640111</t>
  </si>
  <si>
    <t>260</t>
  </si>
  <si>
    <t>55341218</t>
  </si>
  <si>
    <t>dveře jednokřídlé ocelové vchodové plné hladké s polodrážkou 1000x2100mm</t>
  </si>
  <si>
    <t>-69312303</t>
  </si>
  <si>
    <t>261</t>
  </si>
  <si>
    <t>767691822</t>
  </si>
  <si>
    <t>Ostatní práce - vyvěšení nebo zavěšení kovových křídel dveří, plochy do 2 m2</t>
  </si>
  <si>
    <t>-895406710</t>
  </si>
  <si>
    <t>https://podminky.urs.cz/item/CS_URS_2025_02/767691822</t>
  </si>
  <si>
    <t>262</t>
  </si>
  <si>
    <t>767995113</t>
  </si>
  <si>
    <t>Montáž ostatních atypických zámečnických konstrukcí hmotnosti přes 10 do 20 kg</t>
  </si>
  <si>
    <t>2084952730</t>
  </si>
  <si>
    <t>https://podminky.urs.cz/item/CS_URS_2025_02/767995113</t>
  </si>
  <si>
    <t>263</t>
  </si>
  <si>
    <t>13010414</t>
  </si>
  <si>
    <t>úhelník ocelový rovnostranný jakost S235JR (11 375) 40x40x4mm</t>
  </si>
  <si>
    <t>-1709900888</t>
  </si>
  <si>
    <t>264</t>
  </si>
  <si>
    <t>628613611</t>
  </si>
  <si>
    <t>Žárové zinkování ponorem dílů ocelových konstrukcí mostů hmotnosti dílců do 100 kg</t>
  </si>
  <si>
    <t>-1190453231</t>
  </si>
  <si>
    <t>https://podminky.urs.cz/item/CS_URS_2025_02/628613611</t>
  </si>
  <si>
    <t>265</t>
  </si>
  <si>
    <t>767-B01</t>
  </si>
  <si>
    <t>Vybourání stávající posuvné mříže vč. likvidace - vstup do strojovny</t>
  </si>
  <si>
    <t>-1169025019</t>
  </si>
  <si>
    <t>266</t>
  </si>
  <si>
    <t>767-BROD.IM</t>
  </si>
  <si>
    <t>Dodávka a montáž nerezového brodítka 2000 x 2000 mm pro imobilní</t>
  </si>
  <si>
    <t>-974184328</t>
  </si>
  <si>
    <t>267</t>
  </si>
  <si>
    <t>767-BROD</t>
  </si>
  <si>
    <t>Dodávka a montáž nerezového brodítka 2000 x 1500 mm</t>
  </si>
  <si>
    <t>-128229648</t>
  </si>
  <si>
    <t>268</t>
  </si>
  <si>
    <t>767-Z1</t>
  </si>
  <si>
    <t>Dodávka a montáž nerezového atypického madla pro vstup do bazénu délky cca 2350 mm, podrobnější popis viz. výpis výrobků</t>
  </si>
  <si>
    <t>-566515872</t>
  </si>
  <si>
    <t>269</t>
  </si>
  <si>
    <t>767-Z2</t>
  </si>
  <si>
    <t>Dodávka a montáž nových nerezových atypických schůdku ( žebříků ) pro vstup do bazénu, podrobnější popis viz. výpis výrobků</t>
  </si>
  <si>
    <t>1537988501</t>
  </si>
  <si>
    <t>270</t>
  </si>
  <si>
    <t>767-Z3</t>
  </si>
  <si>
    <t>Dodávka a montáž roznášecího ocelového nosníku pro tobogán, podrobnější popis viz. výpis výrobků</t>
  </si>
  <si>
    <t>272445404</t>
  </si>
  <si>
    <t>Poznámka k položce:_x000d_
- svařovaný profil 2 x U160 délky 4,80 m</t>
  </si>
  <si>
    <t>271</t>
  </si>
  <si>
    <t>767-Z4</t>
  </si>
  <si>
    <t>Dodávka a montáž nového oplocené čistého prostoru, podrobnější popis viz. výpis prvků</t>
  </si>
  <si>
    <t>-323965352</t>
  </si>
  <si>
    <t>Poznámka k položce:_x000d_
- ocelové sloupky 38 mm délky 100 cm - 77 ks_x000d_
- lano mezi sloupky délky cca 215 m</t>
  </si>
  <si>
    <t>272</t>
  </si>
  <si>
    <t>767-Z5</t>
  </si>
  <si>
    <t>Dodávka a montáž nového ocelového zábradlí terénního schodiště, délka cca 4450 mm, povrchová úprava žárový zinek, viz. výpis prvků</t>
  </si>
  <si>
    <t>1492983893</t>
  </si>
  <si>
    <t>273</t>
  </si>
  <si>
    <t>767-Z6</t>
  </si>
  <si>
    <t>Dodávka a montáž nového nerezového zábradlí, madlo a sloupky s uzavřených profilů, výplň pásovina, popis viz. výpis výrobků</t>
  </si>
  <si>
    <t>1895039805</t>
  </si>
  <si>
    <t>274</t>
  </si>
  <si>
    <t>767-Z8</t>
  </si>
  <si>
    <t xml:space="preserve">Dodávka a montáž děleného ocelového poklopu 1500 x 1500 mm vč. rámu ( se zapuštěným madlem ), popis viz. výpis prvků </t>
  </si>
  <si>
    <t>1314536937</t>
  </si>
  <si>
    <t>275</t>
  </si>
  <si>
    <t>767-Z9</t>
  </si>
  <si>
    <t>Dodávka a montáž nerezového sacího boxu sání pro atrakce včetně nerez krycí mřížky, popis viz. výpis prvků</t>
  </si>
  <si>
    <t>-700491267</t>
  </si>
  <si>
    <t>276</t>
  </si>
  <si>
    <t>767-Z10</t>
  </si>
  <si>
    <t>Dodávka a montáž nerezového sacího boxu sání sání ode dna bazénu včetně nerez krycí mřížky, popis viz. výpis prvků</t>
  </si>
  <si>
    <t>-459620029</t>
  </si>
  <si>
    <t>277</t>
  </si>
  <si>
    <t>767-Z11</t>
  </si>
  <si>
    <t>Dodávka a montáž nerezových přelivných žlábků viz. výpis prvků</t>
  </si>
  <si>
    <t>-443383740</t>
  </si>
  <si>
    <t>278</t>
  </si>
  <si>
    <t>767-Z12</t>
  </si>
  <si>
    <t>Dodávka a montáž nového ocelového zábradlí terénního schodiště, délka cca 6050 mm, povrchová úprava žárový zinek, viz. výpis prvků</t>
  </si>
  <si>
    <t>-2010846958</t>
  </si>
  <si>
    <t>279</t>
  </si>
  <si>
    <t>767-Z23</t>
  </si>
  <si>
    <t>Ocelová madla pro vstup do šachty AŠ-1, popis viz. výpis výrobků</t>
  </si>
  <si>
    <t>1952513332</t>
  </si>
  <si>
    <t>280</t>
  </si>
  <si>
    <t>767-Z24</t>
  </si>
  <si>
    <t>Dodávka a montáž ocelového schodiště včetně pochůzích roštů a zábradlí, povrchová úprava žárové zinkování, popis viz. výpis výrobků</t>
  </si>
  <si>
    <t>-286086697</t>
  </si>
  <si>
    <t>281</t>
  </si>
  <si>
    <t>767-Z25</t>
  </si>
  <si>
    <t>Dodávka a montáž nového ocelového soklu pod čerpadla, svařená ocelová pozinkovaná konstrukce, popis viz. výpis výrobků</t>
  </si>
  <si>
    <t>-1753998421</t>
  </si>
  <si>
    <t>282</t>
  </si>
  <si>
    <t>767-Z26</t>
  </si>
  <si>
    <t>1259984320</t>
  </si>
  <si>
    <t>283</t>
  </si>
  <si>
    <t>767-Z28</t>
  </si>
  <si>
    <t>Dodávka a montáž konstrukce nového stanoviště plavčíka, popis viz. výpis výrobků</t>
  </si>
  <si>
    <t>1237675866</t>
  </si>
  <si>
    <t>284</t>
  </si>
  <si>
    <t>767-Z29</t>
  </si>
  <si>
    <t>Dodávka a montáž nového nerezového zábradlí, délka cca 2500 mm, popis viz. výpis výrobků</t>
  </si>
  <si>
    <t>331816680</t>
  </si>
  <si>
    <t>285</t>
  </si>
  <si>
    <t>998767201</t>
  </si>
  <si>
    <t>Přesun hmot pro zámečnické konstrukce stanovený procentní sazbou (%) z ceny vodorovná dopravní vzdálenost do 50 m základní v objektech výšky do 6 m</t>
  </si>
  <si>
    <t>-1006170023</t>
  </si>
  <si>
    <t>https://podminky.urs.cz/item/CS_URS_2025_02/998767201</t>
  </si>
  <si>
    <t>777</t>
  </si>
  <si>
    <t>Podlahy lité</t>
  </si>
  <si>
    <t>286</t>
  </si>
  <si>
    <t>777111111</t>
  </si>
  <si>
    <t>Příprava podkladu před provedením litých podlah vysátí</t>
  </si>
  <si>
    <t>489662535</t>
  </si>
  <si>
    <t>https://podminky.urs.cz/item/CS_URS_2025_02/777111111</t>
  </si>
  <si>
    <t>287</t>
  </si>
  <si>
    <t>777111121</t>
  </si>
  <si>
    <t>Příprava podkladu před provedením litých podlah obroušení ruční ( v místě styku se stěnou, v rozích apod.)</t>
  </si>
  <si>
    <t>438979781</t>
  </si>
  <si>
    <t>https://podminky.urs.cz/item/CS_URS_2025_02/777111121</t>
  </si>
  <si>
    <t>288</t>
  </si>
  <si>
    <t>777121105</t>
  </si>
  <si>
    <t>Vyrovnání podkladu epoxidovou stěrkou plněnou pískem, tloušťky do 3 mm, plochy přes 1,0 m2</t>
  </si>
  <si>
    <t>-199295939</t>
  </si>
  <si>
    <t>https://podminky.urs.cz/item/CS_URS_2025_02/777121105</t>
  </si>
  <si>
    <t>289</t>
  </si>
  <si>
    <t>777131111</t>
  </si>
  <si>
    <t>Penetrační nátěr podlahy epoxidový předem plněný pískem</t>
  </si>
  <si>
    <t>-619707837</t>
  </si>
  <si>
    <t>https://podminky.urs.cz/item/CS_URS_2025_02/777131111</t>
  </si>
  <si>
    <t>290</t>
  </si>
  <si>
    <t>777211011</t>
  </si>
  <si>
    <t>Podlahy z epoxidové pryskyřice a oblázků (kamenný koberec) křemičitých frakce 2 až 5 mm, tl. 10 mm</t>
  </si>
  <si>
    <t>-1538118730</t>
  </si>
  <si>
    <t>https://podminky.urs.cz/item/CS_URS_2025_02/777211011</t>
  </si>
  <si>
    <t>291</t>
  </si>
  <si>
    <t>777211711</t>
  </si>
  <si>
    <t>Podlahy z epoxidové pryskyřice a oblázků (kamenný koberec) ostatní práce plnící tmel pro vytvoření nepropustného povrchu</t>
  </si>
  <si>
    <t>1131981781</t>
  </si>
  <si>
    <t>https://podminky.urs.cz/item/CS_URS_2025_02/777211711</t>
  </si>
  <si>
    <t>292</t>
  </si>
  <si>
    <t>777211713</t>
  </si>
  <si>
    <t>Podlahy z epoxidové pryskyřice a oblázků (kamenný koberec) ostatní práce nátěr pro vytvoření protiskluzového povrchu</t>
  </si>
  <si>
    <t>-1375087310</t>
  </si>
  <si>
    <t>https://podminky.urs.cz/item/CS_URS_2025_02/777211713</t>
  </si>
  <si>
    <t>293</t>
  </si>
  <si>
    <t>777312013</t>
  </si>
  <si>
    <t>Podlahy na schodišťové stupně z epoxidové pryskyřice a oblázků (kamenný koberec) křemičitých frakce 2 až 5 mm stupnice, šířky do 300 mm</t>
  </si>
  <si>
    <t>-1269297104</t>
  </si>
  <si>
    <t>https://podminky.urs.cz/item/CS_URS_2025_02/777312013</t>
  </si>
  <si>
    <t>294</t>
  </si>
  <si>
    <t>777312023</t>
  </si>
  <si>
    <t>Podlahy na schodišťové stupně z epoxidové pryskyřice a oblázků (kamenný koberec) křemičitých frakce 2 až 5 mm podstupnice, výšky do 200 mm</t>
  </si>
  <si>
    <t>-1416843781</t>
  </si>
  <si>
    <t>https://podminky.urs.cz/item/CS_URS_2025_02/777312023</t>
  </si>
  <si>
    <t>295</t>
  </si>
  <si>
    <t>998777201</t>
  </si>
  <si>
    <t>Přesun hmot pro podlahy lité stanovený procentní sazbou (%) z ceny vodorovná dopravní vzdálenost do 50 m základní v objektech výšky do 6 m</t>
  </si>
  <si>
    <t>-212197231</t>
  </si>
  <si>
    <t>https://podminky.urs.cz/item/CS_URS_2025_02/998777201</t>
  </si>
  <si>
    <t>781</t>
  </si>
  <si>
    <t>Dokončovací práce - obklady</t>
  </si>
  <si>
    <t>296</t>
  </si>
  <si>
    <t>781473810</t>
  </si>
  <si>
    <t>Demontáž obkladů z dlaždic keramických lepených</t>
  </si>
  <si>
    <t>850809247</t>
  </si>
  <si>
    <t>https://podminky.urs.cz/item/CS_URS_2025_02/781473810</t>
  </si>
  <si>
    <t>783</t>
  </si>
  <si>
    <t>Dokončovací práce - nátěry</t>
  </si>
  <si>
    <t>297</t>
  </si>
  <si>
    <t>783201401</t>
  </si>
  <si>
    <t>Příprava podkladu tesařských konstrukcí před provedením nátěru ometení</t>
  </si>
  <si>
    <t>132689071</t>
  </si>
  <si>
    <t>https://podminky.urs.cz/item/CS_URS_2025_02/783201401</t>
  </si>
  <si>
    <t>298</t>
  </si>
  <si>
    <t>783264101</t>
  </si>
  <si>
    <t>Základní nátěr tesařských konstrukcí jednonásobný olejový</t>
  </si>
  <si>
    <t>-1596002804</t>
  </si>
  <si>
    <t>https://podminky.urs.cz/item/CS_URS_2025_02/783264101</t>
  </si>
  <si>
    <t>299</t>
  </si>
  <si>
    <t>783268111</t>
  </si>
  <si>
    <t>Lazurovací nátěr tesařských konstrukcí dvojnásobný olejový</t>
  </si>
  <si>
    <t>1273498566</t>
  </si>
  <si>
    <t>https://podminky.urs.cz/item/CS_URS_2025_02/783268111</t>
  </si>
  <si>
    <t>300</t>
  </si>
  <si>
    <t>783901453</t>
  </si>
  <si>
    <t>Příprava podkladu betonových podlah před provedením nátěru vysátím</t>
  </si>
  <si>
    <t>1646409900</t>
  </si>
  <si>
    <t>https://podminky.urs.cz/item/CS_URS_2025_02/783901453</t>
  </si>
  <si>
    <t>301</t>
  </si>
  <si>
    <t>783932171</t>
  </si>
  <si>
    <t>Vyrovnání podkladu betonových podlah celoplošně, tloušťky do 3 mm modifikovanou cementovou stěrkou</t>
  </si>
  <si>
    <t>869871465</t>
  </si>
  <si>
    <t>https://podminky.urs.cz/item/CS_URS_2025_02/783932171</t>
  </si>
  <si>
    <t>302</t>
  </si>
  <si>
    <t>783933161</t>
  </si>
  <si>
    <t>Penetrační nátěr betonových podlah pórovitých ( např. z cihelné dlažby, betonu apod.) epoxidový</t>
  </si>
  <si>
    <t>-1248764143</t>
  </si>
  <si>
    <t>https://podminky.urs.cz/item/CS_URS_2025_02/783933161</t>
  </si>
  <si>
    <t>303</t>
  </si>
  <si>
    <t>783937163</t>
  </si>
  <si>
    <t>Krycí (uzavírací) nátěr betonových podlah dvojnásobný epoxidový rozpouštědlový</t>
  </si>
  <si>
    <t>2053598167</t>
  </si>
  <si>
    <t>https://podminky.urs.cz/item/CS_URS_2025_02/783937163</t>
  </si>
  <si>
    <t>304</t>
  </si>
  <si>
    <t>783943161</t>
  </si>
  <si>
    <t>Penetrační nátěr betonových podlah pórovitých ( např. z cihelné dlažby, betonu apod.) polyuretanový</t>
  </si>
  <si>
    <t>-109932525</t>
  </si>
  <si>
    <t>https://podminky.urs.cz/item/CS_URS_2025_02/783943161</t>
  </si>
  <si>
    <t>305</t>
  </si>
  <si>
    <t>783947161</t>
  </si>
  <si>
    <t>Krycí (uzavírací) nátěr betonových podlah dvojnásobný polyuretanový vodou ředitelný</t>
  </si>
  <si>
    <t>-836636443</t>
  </si>
  <si>
    <t>https://podminky.urs.cz/item/CS_URS_2025_02/783947161</t>
  </si>
  <si>
    <t>784</t>
  </si>
  <si>
    <t>Dokončovací práce - malby a tapety</t>
  </si>
  <si>
    <t>306</t>
  </si>
  <si>
    <t>784181131</t>
  </si>
  <si>
    <t>Penetrace podkladu jednonásobná fungicidní akrylátová bezbarvá v místnostech výšky do 3,80 m</t>
  </si>
  <si>
    <t>575472767</t>
  </si>
  <si>
    <t>https://podminky.urs.cz/item/CS_URS_2025_02/784181131</t>
  </si>
  <si>
    <t>307</t>
  </si>
  <si>
    <t>784181133</t>
  </si>
  <si>
    <t>Penetrace podkladu jednonásobná fungicidní akrylátová bezbarvá v místnostech výšky přes 3,80 do 5,00 m</t>
  </si>
  <si>
    <t>636690186</t>
  </si>
  <si>
    <t>https://podminky.urs.cz/item/CS_URS_2025_02/784181133</t>
  </si>
  <si>
    <t>308</t>
  </si>
  <si>
    <t>784331001</t>
  </si>
  <si>
    <t>Malby protiplísňové dvojnásobné, bílé v místnostech výšky do 3,80 m</t>
  </si>
  <si>
    <t>-195616255</t>
  </si>
  <si>
    <t>https://podminky.urs.cz/item/CS_URS_2025_02/784331001</t>
  </si>
  <si>
    <t>309</t>
  </si>
  <si>
    <t>784331003</t>
  </si>
  <si>
    <t>Malby protiplísňové dvojnásobné, bílé v místnostech výšky přes 3,80 do 5,00 m</t>
  </si>
  <si>
    <t>-1062266627</t>
  </si>
  <si>
    <t>https://podminky.urs.cz/item/CS_URS_2025_02/784331003</t>
  </si>
  <si>
    <t>SO02 - Rozvod a dávkování plynného chloru</t>
  </si>
  <si>
    <t xml:space="preserve">D1 - Chlorovna (maximální doporučený dlouhodobý odběr  2600g/h)</t>
  </si>
  <si>
    <t xml:space="preserve">D2 - Filtrační okruh A :  Plavecký bazén , objem – cca 1600 m3, teplota do 28°C, Q – 351 m3/h</t>
  </si>
  <si>
    <t xml:space="preserve">D3 - Filtrační okruh B :  Dětské bazény , celkový objem – cca 400m3, teplota do 28°C, Q – 185m3/h</t>
  </si>
  <si>
    <t>D4 - Ostatní náklady</t>
  </si>
  <si>
    <t>D1</t>
  </si>
  <si>
    <t xml:space="preserve">Chlorovna (maximální doporučený dlouhodobý odběr  2600g/h)</t>
  </si>
  <si>
    <t>Pol1</t>
  </si>
  <si>
    <t>Vakuový chlorátor pro montáž na chlorové láhve</t>
  </si>
  <si>
    <t>1566471888</t>
  </si>
  <si>
    <t>https://podminky.urs.cz/item/CS_URS_2025_02/Pol1</t>
  </si>
  <si>
    <t xml:space="preserve">Poznámka k položce:_x000d_
Integrovaný filtr chlorového plynu - manometr pro chlorový plyn -1..0..15 bar s tlakovou membránou – zabezpečení zbytkového tlaku ve  chlorové lahvi s vakuovým uzávěrem - vakuový regulátor pro zajištění rovnoměrného odběru chloru ze všech chlorových nádob zapojených a propojených v baterii - omezení průtoku chlorového plynu a zajištění aby chlorová láhev nezamrzala. - Materiál vstupního ventilu : Monel, mosaz,Hastelloy, tlakové připojení BSW 1”.</t>
  </si>
  <si>
    <t>Pol2</t>
  </si>
  <si>
    <t>Vakuový přepínač láhví s připojením 12/16mm s výstupem pro dálkové hlášení polohy</t>
  </si>
  <si>
    <t>1738847841</t>
  </si>
  <si>
    <t>https://podminky.urs.cz/item/CS_URS_2025_02/Pol2</t>
  </si>
  <si>
    <t xml:space="preserve">Poznámka k položce:_x000d_
Přepínač prázdných a plných chlorových lahví a sudů pro vakuové zapojení rozvodu plynného chloru pracující na základě poklesu tlaku v chlorové lahvi či sudu bez potřeby další pomocné energie jak pro samostatné chlorové lahve tak chlorové lahve zapojené do baterií,  materiál: PVC, FPM. S ukazatelem polohy přepnutí.</t>
  </si>
  <si>
    <t>Pol3</t>
  </si>
  <si>
    <t>Pojistný/odpouštěcí/ ventil s napojením 8/12 mm</t>
  </si>
  <si>
    <t>-803925052</t>
  </si>
  <si>
    <t>https://podminky.urs.cz/item/CS_URS_2025_02/Pol3</t>
  </si>
  <si>
    <t>Pol4</t>
  </si>
  <si>
    <t>Patrona s aktivním uhlím s napojením 8/12 mm</t>
  </si>
  <si>
    <t>2069853264</t>
  </si>
  <si>
    <t>https://podminky.urs.cz/item/CS_URS_2025_02/Pol4</t>
  </si>
  <si>
    <t>Poznámka k položce:_x000d_
Objem náplně min. 1,2L</t>
  </si>
  <si>
    <t>Pol5</t>
  </si>
  <si>
    <t>Bezpečnostní uzavírací ventil d 12/16 mm</t>
  </si>
  <si>
    <t>510176887</t>
  </si>
  <si>
    <t>https://podminky.urs.cz/item/CS_URS_2025_02/Pol5</t>
  </si>
  <si>
    <t>Poznámka k položce:_x000d_
Provedení PVC, Viton, Hastelloy</t>
  </si>
  <si>
    <t>Pol6</t>
  </si>
  <si>
    <t>držák chlorátoru na štěnu</t>
  </si>
  <si>
    <t>490159891</t>
  </si>
  <si>
    <t>https://podminky.urs.cz/item/CS_URS_2025_02/Pol6</t>
  </si>
  <si>
    <t>Pol7</t>
  </si>
  <si>
    <t>sběrné potrubí PVC (10 x hadičkové připojení d16 – 8/12mm a 2 x hadičkové připojení d 16 – 12/16mm)</t>
  </si>
  <si>
    <t>1013626498</t>
  </si>
  <si>
    <t>https://podminky.urs.cz/item/CS_URS_2025_02/Pol7</t>
  </si>
  <si>
    <t>Pol8</t>
  </si>
  <si>
    <t>PVC – Tkus 8/12 mm</t>
  </si>
  <si>
    <t>-1081951852</t>
  </si>
  <si>
    <t>https://podminky.urs.cz/item/CS_URS_2025_02/Pol8</t>
  </si>
  <si>
    <t>Poznámka k položce:_x000d_
Pro připojení pojistného ventilu</t>
  </si>
  <si>
    <t>Pol9</t>
  </si>
  <si>
    <t>rozvod plynného Cl transparentní hadičkou PE 8/12 mm</t>
  </si>
  <si>
    <t>-192396697</t>
  </si>
  <si>
    <t>https://podminky.urs.cz/item/CS_URS_2025_02/Pol9</t>
  </si>
  <si>
    <t>Pol10</t>
  </si>
  <si>
    <t>rozvod plynného Cl transparentní hadičkou PE 12/16 mm</t>
  </si>
  <si>
    <t>2000790997</t>
  </si>
  <si>
    <t>https://podminky.urs.cz/item/CS_URS_2025_02/Pol10</t>
  </si>
  <si>
    <t>Pol11</t>
  </si>
  <si>
    <t>Hlásič úniku chloru s barevným dotykovým displejem – jeden senzor, včetně světelné a akustické signalizace (98dB). Vzdálenost senzorů a signalizace do 10-ti m od řídící jednotky.</t>
  </si>
  <si>
    <t>-1093354618</t>
  </si>
  <si>
    <t>https://podminky.urs.cz/item/CS_URS_2025_02/Pol11</t>
  </si>
  <si>
    <t>Poznámka k položce:_x000d_
Vyhodnocovací a zobrazovací jednotka až pro 4 senzory s propojovacím kabelem (10m).-2 volně nastavitelné stupně (úrovně) chlorového poplachu alarmu pro každý senzor.- 3 – 9 potenciálně volných relé výstupů.- 4 analogové výstupy 4 .. 20 mA. - Barevný dotykový displej pro zobrazení naměřených hodnot, hlášení a poplachů. IP 65, 230V AC. - Automatické upozornění na výměnu senzoru. - Bezúdržbové senzory s životností min. 24 měsíců. Senzor IP54.</t>
  </si>
  <si>
    <t>D2</t>
  </si>
  <si>
    <t xml:space="preserve">Filtrační okruh A :  Plavecký bazén , objem – cca 1600 m3, teplota do 28°C, Q – 351 m3/h</t>
  </si>
  <si>
    <t>Pol12</t>
  </si>
  <si>
    <t>injektor, typ E – výkon až 6,4 kg/h</t>
  </si>
  <si>
    <t>-503705970</t>
  </si>
  <si>
    <t>https://podminky.urs.cz/item/CS_URS_2025_02/Pol12</t>
  </si>
  <si>
    <t>Pol13</t>
  </si>
  <si>
    <t>zpětný ventil injektoru s kompenzací kolísání tlaku</t>
  </si>
  <si>
    <t>1201978428</t>
  </si>
  <si>
    <t>https://podminky.urs.cz/item/CS_URS_2025_02/Pol13</t>
  </si>
  <si>
    <t>Poznámka k položce:_x000d_
Provedení PVC, PVDF, Viton, Hastelloy</t>
  </si>
  <si>
    <t>Pol14</t>
  </si>
  <si>
    <t>rušič vakua</t>
  </si>
  <si>
    <t>-910973879</t>
  </si>
  <si>
    <t>https://podminky.urs.cz/item/CS_URS_2025_02/Pol14</t>
  </si>
  <si>
    <t>Pol15</t>
  </si>
  <si>
    <t>Rotametr 125 – 2500 g/h</t>
  </si>
  <si>
    <t>529854236</t>
  </si>
  <si>
    <t>https://podminky.urs.cz/item/CS_URS_2025_02/Pol15</t>
  </si>
  <si>
    <t>Pol16</t>
  </si>
  <si>
    <t>Elektricky ovládaný regulační ventil , 125 – 2500 g/h</t>
  </si>
  <si>
    <t>1319975020</t>
  </si>
  <si>
    <t>https://podminky.urs.cz/item/CS_URS_2025_02/Pol16</t>
  </si>
  <si>
    <t>Poznámka k položce:_x000d_
3 – krokové řízení, regulační ventil k zajištění přesnějšího a bezrázového dávkování plynného chloru. Lineární charakteristika. Manuálně aretovatelný. IP 65.</t>
  </si>
  <si>
    <t>Pol17</t>
  </si>
  <si>
    <t>zpětná klapka s kuličkou 8/12</t>
  </si>
  <si>
    <t>591574221</t>
  </si>
  <si>
    <t>https://podminky.urs.cz/item/CS_URS_2025_02/Pol17</t>
  </si>
  <si>
    <t>Pol18</t>
  </si>
  <si>
    <t>PVC – Redukovaný T-kus 12/16 – 8/12 – 12/16 mm</t>
  </si>
  <si>
    <t>-215200596</t>
  </si>
  <si>
    <t>https://podminky.urs.cz/item/CS_URS_2025_02/Pol18</t>
  </si>
  <si>
    <t>Pol19</t>
  </si>
  <si>
    <t>PE hadička 8/12 mm</t>
  </si>
  <si>
    <t>396902016</t>
  </si>
  <si>
    <t>https://podminky.urs.cz/item/CS_URS_2025_02/Pol19</t>
  </si>
  <si>
    <t>Pol20</t>
  </si>
  <si>
    <t>Okruh zrychlovacího čerpadla včetně navrtávek do výtlačného potrubí a kabeláže k propojení s deskou MaR.</t>
  </si>
  <si>
    <t>-666227154</t>
  </si>
  <si>
    <t>https://podminky.urs.cz/item/CS_URS_2025_02/Pol20</t>
  </si>
  <si>
    <t>Poznámka k položce:_x000d_
Zahrnuje vhodné zrychlovací čerpadlo navržené dle provozní charakteristiky vstřikovače, min. 4 uzavírací armatury, zpětnou klapku „Y“, diskový filtr s filtrační plochou min. 180cm2. Rozvod v provedení PVC-U, EPDM/Viton</t>
  </si>
  <si>
    <t>Pol21</t>
  </si>
  <si>
    <t>Automatická měřící a dávkovací jednotka určená pro veřejné bazény s desinfekcí plynným chlorem. Včetně dávkovacího čerpadla korekce pH.</t>
  </si>
  <si>
    <t>-144308000</t>
  </si>
  <si>
    <t>https://podminky.urs.cz/item/CS_URS_2025_02/Pol21</t>
  </si>
  <si>
    <t>Poznámka k položce:_x000d_
Měření a regulace volného chloru, redox potenciálu a hodnoty pH bazénové vody včetně měření teploty. Kompenzace měřené hodnoty Cl dle pH. Řídící jednotka s barevným digitálním dotykovým displejem min. 5,7" s  CZ menu, kompletní rozvod měřené vody uvnitř desky, hlídání a regulace průtoku, teplotní senzor, amperometrická Cu-Pt sonda na měření volného chloru, pH a Rx elektroda, 3 – krokové řízení RV, IP 65. 1 x nastavitelné magnetické čerpadlo s vestavěným displejem - výkon 15 l/h, 2x uzavírací ventil, kalibrační kohout, filtr vzorkové vody, 1 x sací košíček, 1 x  samočistící vstřikovací místo, kalibrační roztoky. Elektroda – volný chlor - depolarizační měřicí článek s rotujícími skleněnými kuličkami, kombinace platiny a mědi, měřicí rozsah 0…0,5 mg/l Cl2 až 0…20 mg/l Cl2. Hmotnost senzoru min. 0,2kg. Bezúdržbové provedení s životností min. 36 měsíců.</t>
  </si>
  <si>
    <t>D3</t>
  </si>
  <si>
    <t xml:space="preserve">Filtrační okruh B :  Dětské bazény , celkový objem – cca 400m3, teplota do 28°C, Q – 185m3/h</t>
  </si>
  <si>
    <t>Pol22</t>
  </si>
  <si>
    <t>injektor, typ B – výkon až 3,2 kg/h</t>
  </si>
  <si>
    <t>808757148</t>
  </si>
  <si>
    <t>https://podminky.urs.cz/item/CS_URS_2025_02/Pol22</t>
  </si>
  <si>
    <t>-81983016</t>
  </si>
  <si>
    <t>1727314955</t>
  </si>
  <si>
    <t>Pol23</t>
  </si>
  <si>
    <t>Rotametr 50 – 1000 g/h</t>
  </si>
  <si>
    <t>1374588079</t>
  </si>
  <si>
    <t>https://podminky.urs.cz/item/CS_URS_2025_02/Pol23</t>
  </si>
  <si>
    <t>Pol24</t>
  </si>
  <si>
    <t>Elektricky ovládaný regulační ventil , 50 – 1000 g/h</t>
  </si>
  <si>
    <t>-1008186465</t>
  </si>
  <si>
    <t>https://podminky.urs.cz/item/CS_URS_2025_02/Pol24</t>
  </si>
  <si>
    <t>587602696</t>
  </si>
  <si>
    <t>Pol25</t>
  </si>
  <si>
    <t>PVC – Redukovaná spojka 12/16 – 8/12 mm</t>
  </si>
  <si>
    <t>-2055264822</t>
  </si>
  <si>
    <t>https://podminky.urs.cz/item/CS_URS_2025_02/Pol25</t>
  </si>
  <si>
    <t>-2133356433</t>
  </si>
  <si>
    <t>28616877</t>
  </si>
  <si>
    <t>Pol26</t>
  </si>
  <si>
    <t>Automatická měřící a dávkovací jednotka určená pro veřejné bazény s desinfekcí plynným chlorem. Včetně dávkovacího čerpadla korekce pH .</t>
  </si>
  <si>
    <t>-171935025</t>
  </si>
  <si>
    <t>https://podminky.urs.cz/item/CS_URS_2025_02/Pol26</t>
  </si>
  <si>
    <t>Poznámka k položce:_x000d_
Měření a regulace volného chloru, redox potenciálu a hodnoty pH bazénové vody včetně měření teploty. Kompenzace měřené hodnoty Cl dle pH. Řídící jednotka s barevným digitálním dotykovým displejem min. 5,7" s  CZ menu, kompletní rozvod měřené vody uvnitř desky, hlídání a regulace průtoku, teplotní senzor, amperometrická Cu-Pt sonda na měření volného chloru, pH a Rx elektroda, 3 – krokové řízení RV, IP 65. 1 x nastavitelné magnetické čerpadlo s vestavěným displejem - výkon 10 l/h, 2x uzavírací ventil, kalibrační kohout, filtr vzorkové vody, 1 x sací košíček, 1 x  samočistící vstřikovací místo, kalibrační roztoky. Elektroda – volný chlor - depolarizační měřicí článek s rotujícími skleněnými kuličkami, kombinace platiny a mědi, měřicí rozsah 0…0,5 mg/l Cl2 až 0…20 mg/l Cl2. Hmotnost senzoru min. 0,2kg. Bezúdržbové provedení s životností min. 36 měsíců.</t>
  </si>
  <si>
    <t>D4</t>
  </si>
  <si>
    <t>Ostatní náklady</t>
  </si>
  <si>
    <t>OST1</t>
  </si>
  <si>
    <t>Celková montáž, tlak. zkouška systému, revize, zprovoznění, zaškolení obsluhy, doprava</t>
  </si>
  <si>
    <t>-10522255</t>
  </si>
  <si>
    <t>https://podminky.urs.cz/item/CS_URS_2025_02/OST1</t>
  </si>
  <si>
    <t>OST2</t>
  </si>
  <si>
    <t xml:space="preserve">Kotvící materiál: chlorovna a rozvody </t>
  </si>
  <si>
    <t>1967843410</t>
  </si>
  <si>
    <t>https://podminky.urs.cz/item/CS_URS_2025_02/OST2</t>
  </si>
  <si>
    <t>OST3</t>
  </si>
  <si>
    <t>Bezpečnostní vybavení pro obsluhu chlorovny (2osoby)</t>
  </si>
  <si>
    <t>-997861979</t>
  </si>
  <si>
    <t>https://podminky.urs.cz/item/CS_URS_2025_02/OST3</t>
  </si>
  <si>
    <t>SO03 - Silnoproudá elektrotechnika</t>
  </si>
  <si>
    <t xml:space="preserve">    741 - Elektroinstalace - silnoproud</t>
  </si>
  <si>
    <t xml:space="preserve">    743 - Elektromontáže - hrubá montáž</t>
  </si>
  <si>
    <t>M - Práce a dodávky M</t>
  </si>
  <si>
    <t xml:space="preserve">    21-M - Elektromontáže</t>
  </si>
  <si>
    <t xml:space="preserve">    46-M - Zemní práce při extr.mont.pracích</t>
  </si>
  <si>
    <t>741</t>
  </si>
  <si>
    <t>Elektroinstalace - silnoproud</t>
  </si>
  <si>
    <t>741110053</t>
  </si>
  <si>
    <t>Montáž trubka plastová ohebná D přes 35 mm uložená volně</t>
  </si>
  <si>
    <t>1346770891</t>
  </si>
  <si>
    <t>https://podminky.urs.cz/item/CS_URS_2025_02/741110053</t>
  </si>
  <si>
    <t>741210202</t>
  </si>
  <si>
    <t>Montáž rozváděč skříňový nebo panelový dělitelný pole do 300 kg</t>
  </si>
  <si>
    <t>612218638</t>
  </si>
  <si>
    <t>https://podminky.urs.cz/item/CS_URS_2025_02/741210202</t>
  </si>
  <si>
    <t>3571313501</t>
  </si>
  <si>
    <t xml:space="preserve">Rozvodnice  skříňová RH - pole č.1  - kompletní - dle schema, ( kompletně  ve stejném provedení s polem č.2 - prázdné pro MAR )</t>
  </si>
  <si>
    <t>-1487282171</t>
  </si>
  <si>
    <t>357131350361</t>
  </si>
  <si>
    <t xml:space="preserve">Sestava měření hladin s magnetickými spínači a přenosem hladin   ( vyhodnocovací jednotka, magnetický snímač hladiny v jímce )</t>
  </si>
  <si>
    <t>1310098061</t>
  </si>
  <si>
    <t>-1662030278</t>
  </si>
  <si>
    <t>3571313501.1</t>
  </si>
  <si>
    <t xml:space="preserve">Rozvodnice  skříňová RH - pole č.2 - prázdná pro MAR - kompletní</t>
  </si>
  <si>
    <t>-463548253</t>
  </si>
  <si>
    <t>741210002</t>
  </si>
  <si>
    <t>Montáž rozvodnice oceloplechová nebo plastová běžná do 50 kg</t>
  </si>
  <si>
    <t>-615909312</t>
  </si>
  <si>
    <t>https://podminky.urs.cz/item/CS_URS_2025_02/741210002</t>
  </si>
  <si>
    <t>3571313501.2</t>
  </si>
  <si>
    <t xml:space="preserve">Rozvodnice povrchová R1  dle schena - kompletní, IP55/20</t>
  </si>
  <si>
    <t>1564383714</t>
  </si>
  <si>
    <t>741210002.1</t>
  </si>
  <si>
    <t>Montáž rozvodnice oceloplechová nebo plastová datová rozhočovací</t>
  </si>
  <si>
    <t>-603910782</t>
  </si>
  <si>
    <t>https://podminky.urs.cz/item/CS_URS_2025_02/741210002.1</t>
  </si>
  <si>
    <t>3571313501.3</t>
  </si>
  <si>
    <t>Rozvodnice datová komlletní vč napájení</t>
  </si>
  <si>
    <t>-424062895</t>
  </si>
  <si>
    <t>-1490741137</t>
  </si>
  <si>
    <t>3571313501.4</t>
  </si>
  <si>
    <t>Rozvodnice povrchová R2 dle schena - kompletní, IP 55/20</t>
  </si>
  <si>
    <t>-1276788658</t>
  </si>
  <si>
    <t>1370052852</t>
  </si>
  <si>
    <t>3571313501.5</t>
  </si>
  <si>
    <t>Pílíř vč. základové části vč. náplně R3 dle schena a prostorovou rezervou - kompletní</t>
  </si>
  <si>
    <t>1675835101</t>
  </si>
  <si>
    <t>210191542</t>
  </si>
  <si>
    <t>Montáž pilířů - skříní komplet</t>
  </si>
  <si>
    <t>-225175051</t>
  </si>
  <si>
    <t>https://podminky.urs.cz/item/CS_URS_2025_02/210191542</t>
  </si>
  <si>
    <t>35711734</t>
  </si>
  <si>
    <t>Pilíř kompletní přípojkový plastový pro připojení do 400 A vč. pojistkých sad ( 2x )</t>
  </si>
  <si>
    <t>-2131099184</t>
  </si>
  <si>
    <t>7412102021</t>
  </si>
  <si>
    <t>357113671</t>
  </si>
  <si>
    <t>https://podminky.urs.cz/item/CS_URS_2025_02/7412102021</t>
  </si>
  <si>
    <t>741910513</t>
  </si>
  <si>
    <t>Montáž se zhotovením konstrukce pro upevnění přístrojů do 50 kg</t>
  </si>
  <si>
    <t>-1617985645</t>
  </si>
  <si>
    <t>https://podminky.urs.cz/item/CS_URS_2025_02/741910513</t>
  </si>
  <si>
    <t>15411085</t>
  </si>
  <si>
    <t>profil ocelový L ohýbaný rovnoramenný 20x20x3mm</t>
  </si>
  <si>
    <t>379624775</t>
  </si>
  <si>
    <t>742811110</t>
  </si>
  <si>
    <t>Popis štítků v rozváděči</t>
  </si>
  <si>
    <t>set</t>
  </si>
  <si>
    <t>1695279850</t>
  </si>
  <si>
    <t>https://podminky.urs.cz/item/CS_URS_2025_02/742811110</t>
  </si>
  <si>
    <t>741231012</t>
  </si>
  <si>
    <t>Montáž svorkovnice do rozvaděčů - ochranná</t>
  </si>
  <si>
    <t>-1875189486</t>
  </si>
  <si>
    <t>https://podminky.urs.cz/item/CS_URS_2025_02/741231012</t>
  </si>
  <si>
    <t>3457143101</t>
  </si>
  <si>
    <t>Svorkovnice HOP</t>
  </si>
  <si>
    <t>-2131717306</t>
  </si>
  <si>
    <t>741910411</t>
  </si>
  <si>
    <t>Montáž žlab kovový šířky do 50 mm bez víka</t>
  </si>
  <si>
    <t>2089744694</t>
  </si>
  <si>
    <t>https://podminky.urs.cz/item/CS_URS_2025_02/741910411</t>
  </si>
  <si>
    <t>345754910</t>
  </si>
  <si>
    <t>žlab kabelový pozinkovaný 2m/ks 50x62 vč. konzol - kompletní</t>
  </si>
  <si>
    <t>454457395</t>
  </si>
  <si>
    <t>741910412</t>
  </si>
  <si>
    <t>Montáž žlab kovový šířky do 100 mm bez víka</t>
  </si>
  <si>
    <t>-270192257</t>
  </si>
  <si>
    <t>https://podminky.urs.cz/item/CS_URS_2025_02/741910412</t>
  </si>
  <si>
    <t>345754920</t>
  </si>
  <si>
    <t>žlab kabelový pozinkovaný 2m/ks 50x125 vč. konzol, kompletní</t>
  </si>
  <si>
    <t>1211418329</t>
  </si>
  <si>
    <t>741110511</t>
  </si>
  <si>
    <t>Montáž lišta a kanálek vkládací šířky do 60 mm s víčkem</t>
  </si>
  <si>
    <t>-1041691569</t>
  </si>
  <si>
    <t>https://podminky.urs.cz/item/CS_URS_2025_02/741110511</t>
  </si>
  <si>
    <t>345718340</t>
  </si>
  <si>
    <t>lišta elektroinstalační vkládací 22 x 20 - bezhalogenidová</t>
  </si>
  <si>
    <t>-1811927082</t>
  </si>
  <si>
    <t>3457183601</t>
  </si>
  <si>
    <t>lišta elektroinstalační vkládací 40 x 15 - bezhalogenidová</t>
  </si>
  <si>
    <t>125862865</t>
  </si>
  <si>
    <t>741110041</t>
  </si>
  <si>
    <t>Montáž trubka plastová ohebná D přes 11 do 23 mm uložená pevně</t>
  </si>
  <si>
    <t>1892848781</t>
  </si>
  <si>
    <t>https://podminky.urs.cz/item/CS_URS_2025_02/741110041</t>
  </si>
  <si>
    <t>345710200</t>
  </si>
  <si>
    <t>trubka elektroinstalační ohebná kovová 3313</t>
  </si>
  <si>
    <t>700937439</t>
  </si>
  <si>
    <t>741110042</t>
  </si>
  <si>
    <t>Montáž trubka plastová ohebná D přes 23 do 35 mm uložená pevně</t>
  </si>
  <si>
    <t>-375372681</t>
  </si>
  <si>
    <t>https://podminky.urs.cz/item/CS_URS_2025_02/741110042</t>
  </si>
  <si>
    <t>345710220</t>
  </si>
  <si>
    <t xml:space="preserve">trubka elektroinstalační ohebná kovová  3323</t>
  </si>
  <si>
    <t>1032810291</t>
  </si>
  <si>
    <t>741110302</t>
  </si>
  <si>
    <t>Montáž trubka ochranná do krabic plastová tuhá D přes 40 do 110 mm uložená pevně</t>
  </si>
  <si>
    <t>-297491433</t>
  </si>
  <si>
    <t>https://podminky.urs.cz/item/CS_URS_2025_02/741110302</t>
  </si>
  <si>
    <t>34571355</t>
  </si>
  <si>
    <t>trubka elektroinstalační ohebná HDPE+LDPE 110</t>
  </si>
  <si>
    <t>-455992650</t>
  </si>
  <si>
    <t>345713551</t>
  </si>
  <si>
    <t>trubka elektroinstalační ohebná HDPE+LDPE 40</t>
  </si>
  <si>
    <t>544560032</t>
  </si>
  <si>
    <t>741122138</t>
  </si>
  <si>
    <t>Montáž kabel Cu plný kulatý žíla 3x150 až 185 mm2, 3x120+50 až 150+70 mm2 zatažený v trubkách (CYKY)</t>
  </si>
  <si>
    <t>943938424</t>
  </si>
  <si>
    <t>https://podminky.urs.cz/item/CS_URS_2025_02/741122138</t>
  </si>
  <si>
    <t>34111661</t>
  </si>
  <si>
    <t>kabel silový s Cu jádrem 1 kV 3x150+70mm2</t>
  </si>
  <si>
    <t>-2045744886</t>
  </si>
  <si>
    <t>910678668</t>
  </si>
  <si>
    <t>741122016</t>
  </si>
  <si>
    <t>Montáž kabel Cu bez ukončení uložený volně plný kulatý 3x2,5 až 6 mm2 (CYKY)</t>
  </si>
  <si>
    <t>-1431789689</t>
  </si>
  <si>
    <t>https://podminky.urs.cz/item/CS_URS_2025_02/741122016</t>
  </si>
  <si>
    <t>341110480</t>
  </si>
  <si>
    <t>kabel silový s Cu jádrem CYKY 3x6 mm2</t>
  </si>
  <si>
    <t>-169318335</t>
  </si>
  <si>
    <t>741122024</t>
  </si>
  <si>
    <t>Montáž kabel Cu bez ukončení uložený volně plný kulatý 4x10 mm2 (CYKY)</t>
  </si>
  <si>
    <t>996606393</t>
  </si>
  <si>
    <t>https://podminky.urs.cz/item/CS_URS_2025_02/741122024</t>
  </si>
  <si>
    <t>341110760</t>
  </si>
  <si>
    <t>kabel silový s Cu jádrem CYKY 5x6 mm2</t>
  </si>
  <si>
    <t>-729876722</t>
  </si>
  <si>
    <t>741122145</t>
  </si>
  <si>
    <t>Montáž kabel Cu plný kulatý žíla do 5x16 mm2 zatažený v trubkách (CYKY)</t>
  </si>
  <si>
    <t>-704939140</t>
  </si>
  <si>
    <t>https://podminky.urs.cz/item/CS_URS_2025_02/741122145</t>
  </si>
  <si>
    <t>34111080</t>
  </si>
  <si>
    <t>kabel silový s Cu jádrem 1 kV 4x16mm2</t>
  </si>
  <si>
    <t>305072601</t>
  </si>
  <si>
    <t>741122011</t>
  </si>
  <si>
    <t>Montáž kabel Cu bez ukončení uloženývolně plný kulatý 2x1,5 až 2,5 mm2 (CYKY)</t>
  </si>
  <si>
    <t>-1481433973</t>
  </si>
  <si>
    <t>https://podminky.urs.cz/item/CS_URS_2025_02/741122011</t>
  </si>
  <si>
    <t>341110050</t>
  </si>
  <si>
    <t>kabel silový s Cu jádrem CYKY 2x1,5 mm2</t>
  </si>
  <si>
    <t>733520248</t>
  </si>
  <si>
    <t>741122011.1</t>
  </si>
  <si>
    <t>Montáž kabel Cu datový</t>
  </si>
  <si>
    <t>-1089952975</t>
  </si>
  <si>
    <t>https://podminky.urs.cz/item/CS_URS_2025_02/741122011.1</t>
  </si>
  <si>
    <t>341110050.1</t>
  </si>
  <si>
    <t>kabel datovy např. CAT6, FTP, PVC</t>
  </si>
  <si>
    <t>-1659744863</t>
  </si>
  <si>
    <t>741122015</t>
  </si>
  <si>
    <t>Montáž kabel Cu bez ukončení uložený volně omítku plný kulatý 3x1,5 mm2 (CYKY)</t>
  </si>
  <si>
    <t>-575866993</t>
  </si>
  <si>
    <t>https://podminky.urs.cz/item/CS_URS_2025_02/741122015</t>
  </si>
  <si>
    <t>341110300</t>
  </si>
  <si>
    <t>kabel silový s Cu jádrem CYKY 3x1,5 mm2</t>
  </si>
  <si>
    <t>1503444774</t>
  </si>
  <si>
    <t>84023813</t>
  </si>
  <si>
    <t>341110360</t>
  </si>
  <si>
    <t>kabel silový s Cu jádrem CYKY 3x2,5 mm2</t>
  </si>
  <si>
    <t>-1599323054</t>
  </si>
  <si>
    <t>741122031</t>
  </si>
  <si>
    <t>Montáž kabel Cu bez ukončení uložený volně plný kulatý 5x1,5 až 2,5 mm2 (CYKY)</t>
  </si>
  <si>
    <t>-1309378359</t>
  </si>
  <si>
    <t>https://podminky.urs.cz/item/CS_URS_2025_02/741122031</t>
  </si>
  <si>
    <t>341110900</t>
  </si>
  <si>
    <t>kabel silový s Cu jádrem CYKY 5x1,5 mm2</t>
  </si>
  <si>
    <t>-1199087452</t>
  </si>
  <si>
    <t>7411220311</t>
  </si>
  <si>
    <t>Montáž kabel Cu bez ukončení uložený volněu plný kulatý 5x1,5 až 2,5 mm2 (CYKY)</t>
  </si>
  <si>
    <t>-697742465</t>
  </si>
  <si>
    <t>https://podminky.urs.cz/item/CS_URS_2025_02/7411220311</t>
  </si>
  <si>
    <t>341110940</t>
  </si>
  <si>
    <t>kabel silový s Cu jádrem CYKY 5x2,5 mm2</t>
  </si>
  <si>
    <t>-327746325</t>
  </si>
  <si>
    <t>741122146</t>
  </si>
  <si>
    <t>Montáž kabel Cu plný kulatý žíla 7x1,5 až 2,5 mm2 zatažený v trubkách (CYKY)</t>
  </si>
  <si>
    <t>1434526810</t>
  </si>
  <si>
    <t>https://podminky.urs.cz/item/CS_URS_2025_02/741122146</t>
  </si>
  <si>
    <t>34111110</t>
  </si>
  <si>
    <t>kabel silový s Cu jádrem 1 kV 7x1,5mm2</t>
  </si>
  <si>
    <t>-1116590758</t>
  </si>
  <si>
    <t>210800012</t>
  </si>
  <si>
    <t>Montáž měděných vodičů CYY 2,5 mm2 uložených v trubkách nebo lištách</t>
  </si>
  <si>
    <t>92535801</t>
  </si>
  <si>
    <t>https://podminky.urs.cz/item/CS_URS_2025_02/210800012</t>
  </si>
  <si>
    <t>341408410</t>
  </si>
  <si>
    <t>vodič izolovaný s Cu jádrem H07V-R 2,50 mm2</t>
  </si>
  <si>
    <t>1898449586</t>
  </si>
  <si>
    <t>741120001</t>
  </si>
  <si>
    <t>Montáž vodič Cu izolovaný plný a laněný žíla 0,35-6 mm2 pod omítku (CY)</t>
  </si>
  <si>
    <t>-1010905057</t>
  </si>
  <si>
    <t>https://podminky.urs.cz/item/CS_URS_2025_02/741120001</t>
  </si>
  <si>
    <t>341408440</t>
  </si>
  <si>
    <t>vodič izolovaný s Cu jádrem H07V-R 6 mm2</t>
  </si>
  <si>
    <t>-234622525</t>
  </si>
  <si>
    <t>741120003</t>
  </si>
  <si>
    <t>Montáž vodič Cu izolovaný plný a laněný žíla 10-16 mm2 pod omítku (CY)</t>
  </si>
  <si>
    <t>-1520328766</t>
  </si>
  <si>
    <t>https://podminky.urs.cz/item/CS_URS_2025_02/741120003</t>
  </si>
  <si>
    <t>341408280</t>
  </si>
  <si>
    <t>vodič silový s Cu jádrem CY H07 V-R 16 mm2</t>
  </si>
  <si>
    <t>-1399579937</t>
  </si>
  <si>
    <t>741130021</t>
  </si>
  <si>
    <t>Ukončení vodič izolovaný do 2,5 mm2 na svorkovnici</t>
  </si>
  <si>
    <t>1158430343</t>
  </si>
  <si>
    <t>https://podminky.urs.cz/item/CS_URS_2025_02/741130021</t>
  </si>
  <si>
    <t>741130023</t>
  </si>
  <si>
    <t>Ukončení vodič izolovaný do 6 mm2 na svorkovnici</t>
  </si>
  <si>
    <t>739446232</t>
  </si>
  <si>
    <t>https://podminky.urs.cz/item/CS_URS_2025_02/741130023</t>
  </si>
  <si>
    <t>741130024</t>
  </si>
  <si>
    <t>Ukončení vodič izolovaný do 35 mm2 na svorkovnici</t>
  </si>
  <si>
    <t>-430476611</t>
  </si>
  <si>
    <t>https://podminky.urs.cz/item/CS_URS_2025_02/741130024</t>
  </si>
  <si>
    <t>741310251</t>
  </si>
  <si>
    <t>Montáž vypínač (polo)zapuštěný šroubové připojení 1-jednopólových prostředí venkovní/mokré</t>
  </si>
  <si>
    <t>-1551616210</t>
  </si>
  <si>
    <t>https://podminky.urs.cz/item/CS_URS_2025_02/741310251</t>
  </si>
  <si>
    <t>345354030</t>
  </si>
  <si>
    <t xml:space="preserve">spínače jednopolový 10A  povrchový, IP44</t>
  </si>
  <si>
    <t>1689295395</t>
  </si>
  <si>
    <t>741310402</t>
  </si>
  <si>
    <t>Montáž spínač tří/čtyřpólový nástěnný do 25 A prostředí normální</t>
  </si>
  <si>
    <t>-1981946881</t>
  </si>
  <si>
    <t>https://podminky.urs.cz/item/CS_URS_2025_02/741310402</t>
  </si>
  <si>
    <t>345363980</t>
  </si>
  <si>
    <t>spínač vačkový 16A/400V, IP54</t>
  </si>
  <si>
    <t>-678787205</t>
  </si>
  <si>
    <t>-474521849</t>
  </si>
  <si>
    <t>345363980.1</t>
  </si>
  <si>
    <t>spínač vačkový 25A/400V, IP54</t>
  </si>
  <si>
    <t>-10282789</t>
  </si>
  <si>
    <t>741313002</t>
  </si>
  <si>
    <t>Montáž zásuvka (polo)zapuštěná bezšroubové připojení 2P+PE dvojí zapojení - průběžná</t>
  </si>
  <si>
    <t>-752300466</t>
  </si>
  <si>
    <t>https://podminky.urs.cz/item/CS_URS_2025_02/741313002</t>
  </si>
  <si>
    <t>345511400</t>
  </si>
  <si>
    <t>zásuvka s krytem 2P+PE, 10/16A IP44</t>
  </si>
  <si>
    <t>1679573147</t>
  </si>
  <si>
    <t>Vrtání prostupů vč. utěsnění</t>
  </si>
  <si>
    <t>909638855</t>
  </si>
  <si>
    <t>https://podminky.urs.cz/item/CS_URS_2025_02/15</t>
  </si>
  <si>
    <t>741370101</t>
  </si>
  <si>
    <t>Montáž svítidlo přisazené 1 zdroj s pohybovým spínačem</t>
  </si>
  <si>
    <t>-1195279157</t>
  </si>
  <si>
    <t>https://podminky.urs.cz/item/CS_URS_2025_02/741370101</t>
  </si>
  <si>
    <t>348331000</t>
  </si>
  <si>
    <t>svítidlo ivenkovní nástěnné, stropní LED, 18W, IP44</t>
  </si>
  <si>
    <t>1399171670</t>
  </si>
  <si>
    <t>7413700331</t>
  </si>
  <si>
    <t>Montáž svítidlo nouzové</t>
  </si>
  <si>
    <t>-733214074</t>
  </si>
  <si>
    <t>https://podminky.urs.cz/item/CS_URS_2025_02/7413700331</t>
  </si>
  <si>
    <t>348237350</t>
  </si>
  <si>
    <t>Nouzové svítidlo LED s vlastním zdrojem, 3 hoď IP65 a piktogramem</t>
  </si>
  <si>
    <t>150781553</t>
  </si>
  <si>
    <t>741371104</t>
  </si>
  <si>
    <t>Montáž svítidlo zářivkové průmyslové stropní přisazené 2 zdroje s krytem</t>
  </si>
  <si>
    <t>-1120129876</t>
  </si>
  <si>
    <t>https://podminky.urs.cz/item/CS_URS_2025_02/741371104</t>
  </si>
  <si>
    <t>3481443901</t>
  </si>
  <si>
    <t xml:space="preserve">svítidlo  stropní přisazené průmyslové LED  36W, IP65</t>
  </si>
  <si>
    <t>-1682445560</t>
  </si>
  <si>
    <t>743</t>
  </si>
  <si>
    <t>Elektromontáže - hrubá montáž</t>
  </si>
  <si>
    <t>210220021</t>
  </si>
  <si>
    <t>Montáž uzemňovacího vedení vodičů FeZn pomocí svorek v zemi páskou do 120 mm2 v průmyslové výstavbě</t>
  </si>
  <si>
    <t>-746228494</t>
  </si>
  <si>
    <t>https://podminky.urs.cz/item/CS_URS_2025_02/210220021</t>
  </si>
  <si>
    <t>354410730</t>
  </si>
  <si>
    <t>páska 30x4 mm FeZn</t>
  </si>
  <si>
    <t>982597409</t>
  </si>
  <si>
    <t>2102200021</t>
  </si>
  <si>
    <t>Montáž uzemňovacích vedení vodičů FeZn pomocí svorek na povrchu, v zemi drátem nebo lanem do 10 mm</t>
  </si>
  <si>
    <t>-932262146</t>
  </si>
  <si>
    <t>https://podminky.urs.cz/item/CS_URS_2025_02/2102200021</t>
  </si>
  <si>
    <t>354410730.1</t>
  </si>
  <si>
    <t>drát průměr 10 mm FeZn</t>
  </si>
  <si>
    <t>2118400596</t>
  </si>
  <si>
    <t>210220022</t>
  </si>
  <si>
    <t>Montáž uzemňovacího vedení vodičů FeZn pomocí svorek v zemi drátem do 10 mm ve městské zástavbě</t>
  </si>
  <si>
    <t>-139229460</t>
  </si>
  <si>
    <t>https://podminky.urs.cz/item/CS_URS_2025_02/210220022</t>
  </si>
  <si>
    <t>354410720</t>
  </si>
  <si>
    <t>drát průměr 8 mm FeZn</t>
  </si>
  <si>
    <t>852501555</t>
  </si>
  <si>
    <t>Montáž vodič HVI vč. certifikované montáže</t>
  </si>
  <si>
    <t>1430250272</t>
  </si>
  <si>
    <t>https://podminky.urs.cz/item/CS_URS_2025_02/743</t>
  </si>
  <si>
    <t>354410770</t>
  </si>
  <si>
    <t>Vodič HVI - kompletní s ukončením a hrotem , příchytkami - instalace na stěžeň nad strojovnou</t>
  </si>
  <si>
    <t>-1945830083</t>
  </si>
  <si>
    <t>743622100</t>
  </si>
  <si>
    <t>Montáž svorka hromosvodná typ SS, SR 03 se 2 šrouby</t>
  </si>
  <si>
    <t>337898460</t>
  </si>
  <si>
    <t>https://podminky.urs.cz/item/CS_URS_2025_02/743622100</t>
  </si>
  <si>
    <t>354418950</t>
  </si>
  <si>
    <t>svorka připojovací SP1 k připojení kovových částí</t>
  </si>
  <si>
    <t>1910625038</t>
  </si>
  <si>
    <t>354418850</t>
  </si>
  <si>
    <t>svorka spojovací SS pro lano D8-10 mm</t>
  </si>
  <si>
    <t>225245783</t>
  </si>
  <si>
    <t>354414150</t>
  </si>
  <si>
    <t>podpěra vedení PV do zdiva</t>
  </si>
  <si>
    <t>-2013284969</t>
  </si>
  <si>
    <t>210220302</t>
  </si>
  <si>
    <t>Montáž svorek hromosvodných typu ST, SJ, SK, SZ, SR 01, 02 se 3 a více šrouby</t>
  </si>
  <si>
    <t>1914816144</t>
  </si>
  <si>
    <t>https://podminky.urs.cz/item/CS_URS_2025_02/210220302</t>
  </si>
  <si>
    <t>-987323536</t>
  </si>
  <si>
    <t>2052932574</t>
  </si>
  <si>
    <t>743624300</t>
  </si>
  <si>
    <t>Montáž vedení hromosvodné-tvarování prvku</t>
  </si>
  <si>
    <t>1882649740</t>
  </si>
  <si>
    <t>https://podminky.urs.cz/item/CS_URS_2025_02/743624300</t>
  </si>
  <si>
    <t>743629300</t>
  </si>
  <si>
    <t>Montáž -štítek k označení svodu a připojení</t>
  </si>
  <si>
    <t>314474648</t>
  </si>
  <si>
    <t>https://podminky.urs.cz/item/CS_URS_2025_02/743629300</t>
  </si>
  <si>
    <t>562890200</t>
  </si>
  <si>
    <t>označovací štítek</t>
  </si>
  <si>
    <t>1899358618</t>
  </si>
  <si>
    <t>743629300.1</t>
  </si>
  <si>
    <t>Montáž upozorňujících a výstražných tabulek</t>
  </si>
  <si>
    <t>-1676109092</t>
  </si>
  <si>
    <t>https://podminky.urs.cz/item/CS_URS_2025_02/743629300.1</t>
  </si>
  <si>
    <t>562890200.1</t>
  </si>
  <si>
    <t>Výstražné a upozorňující tabulky plastové</t>
  </si>
  <si>
    <t>1537272937</t>
  </si>
  <si>
    <t>7439911001</t>
  </si>
  <si>
    <t>Napojení rozváděčů a neživých částí na uzemnění</t>
  </si>
  <si>
    <t>2060462375</t>
  </si>
  <si>
    <t>https://podminky.urs.cz/item/CS_URS_2025_02/7439911001</t>
  </si>
  <si>
    <t>Práce a dodávky M</t>
  </si>
  <si>
    <t>21-M</t>
  </si>
  <si>
    <t>Elektromontáže</t>
  </si>
  <si>
    <t>210110021</t>
  </si>
  <si>
    <t>Stop tlačítko s označením</t>
  </si>
  <si>
    <t>-1021753841</t>
  </si>
  <si>
    <t>https://podminky.urs.cz/item/CS_URS_2025_02/210110021</t>
  </si>
  <si>
    <t>345355430</t>
  </si>
  <si>
    <t>Stop tlačítko pos sklem s označením, IP44, 230V</t>
  </si>
  <si>
    <t>-236189730</t>
  </si>
  <si>
    <t>210160011</t>
  </si>
  <si>
    <t>Montáž spínačů</t>
  </si>
  <si>
    <t>1049547542</t>
  </si>
  <si>
    <t>https://podminky.urs.cz/item/CS_URS_2025_02/210160011</t>
  </si>
  <si>
    <t>3453590002</t>
  </si>
  <si>
    <t>spínač vlhkosti, teploty - HYG dle provedení</t>
  </si>
  <si>
    <t>-196269506</t>
  </si>
  <si>
    <t>741310411</t>
  </si>
  <si>
    <t>Montáž zásuvka nástěnná do 16 A venkovní nebo mokré</t>
  </si>
  <si>
    <t>2070377455</t>
  </si>
  <si>
    <t>https://podminky.urs.cz/item/CS_URS_2025_02/741310411</t>
  </si>
  <si>
    <t>35811071</t>
  </si>
  <si>
    <t>zásuvka nepropustná nástěnná 16A 400 V 5pólová</t>
  </si>
  <si>
    <t>1910981980</t>
  </si>
  <si>
    <t>741310412</t>
  </si>
  <si>
    <t>Montáž zásuvka nástěnná do 32 A venkovní nebo mokré</t>
  </si>
  <si>
    <t>-800143247</t>
  </si>
  <si>
    <t>https://podminky.urs.cz/item/CS_URS_2025_02/741310412</t>
  </si>
  <si>
    <t>35811134</t>
  </si>
  <si>
    <t>zásuvka nepropustná spojovací 32A 400 V 5pólová</t>
  </si>
  <si>
    <t>-1322029627</t>
  </si>
  <si>
    <t>741112111</t>
  </si>
  <si>
    <t>Montáž rozvodka nástěnná plastová čtyřhranná vodič D do 4mm2</t>
  </si>
  <si>
    <t>-719070037</t>
  </si>
  <si>
    <t>https://podminky.urs.cz/item/CS_URS_2025_02/741112111</t>
  </si>
  <si>
    <t>3457142601</t>
  </si>
  <si>
    <t>krabice elektroinstalační do 5x4, 4 vývody, IP44</t>
  </si>
  <si>
    <t>1696008803</t>
  </si>
  <si>
    <t>747211100</t>
  </si>
  <si>
    <t>Montáž pojistka závitová E 27 do 25 A se zapojením vodičů</t>
  </si>
  <si>
    <t>1926717360</t>
  </si>
  <si>
    <t>https://podminky.urs.cz/item/CS_URS_2025_02/747211100</t>
  </si>
  <si>
    <t>345231700</t>
  </si>
  <si>
    <t>spodek pojistkový E27 vestavný s porcelánovým kroužkem</t>
  </si>
  <si>
    <t>650186737</t>
  </si>
  <si>
    <t>748132300</t>
  </si>
  <si>
    <t>Montáž svítidlo výbojkové ( LED) na výložník do 15kg</t>
  </si>
  <si>
    <t>2002996851</t>
  </si>
  <si>
    <t>https://podminky.urs.cz/item/CS_URS_2025_02/748132300</t>
  </si>
  <si>
    <t>3484455001</t>
  </si>
  <si>
    <t xml:space="preserve">svítidlo venkovní  LED /16LED/500mA/20W horizontální uchycení O42-60 ( dle výpočtu osvětlení ) držáku a recyklace</t>
  </si>
  <si>
    <t>359491228</t>
  </si>
  <si>
    <t>748711200</t>
  </si>
  <si>
    <t>Montáž stožár osvětlení ocelový</t>
  </si>
  <si>
    <t>1011747733</t>
  </si>
  <si>
    <t>https://podminky.urs.cz/item/CS_URS_2025_02/748711200</t>
  </si>
  <si>
    <t>316740670</t>
  </si>
  <si>
    <t>stožár osvětlovací 6m (nad terénem ) žárově zinkovaný</t>
  </si>
  <si>
    <t>2141248819</t>
  </si>
  <si>
    <t>748741000</t>
  </si>
  <si>
    <t>Montáž elektrovýzbroj stožáru 1 okruh / 2 okruhy</t>
  </si>
  <si>
    <t>895352697</t>
  </si>
  <si>
    <t>https://podminky.urs.cz/item/CS_URS_2025_02/748741000</t>
  </si>
  <si>
    <t>345628000</t>
  </si>
  <si>
    <t>svorkovnice stožárová - kompletní, průběžná, odbočná</t>
  </si>
  <si>
    <t>2087473657</t>
  </si>
  <si>
    <t>345627750</t>
  </si>
  <si>
    <t>svorka stožárová - kompletní, odbočná</t>
  </si>
  <si>
    <t>-573948949</t>
  </si>
  <si>
    <t>210204002</t>
  </si>
  <si>
    <t>Montáž stožárů osvětlení parkových ocelových</t>
  </si>
  <si>
    <t>-508985234</t>
  </si>
  <si>
    <t>https://podminky.urs.cz/item/CS_URS_2025_02/210204002</t>
  </si>
  <si>
    <t>3167406702</t>
  </si>
  <si>
    <t xml:space="preserve">stožár osvětlovací  4m pro přechody žárově zinkovaný</t>
  </si>
  <si>
    <t>-1068882383</t>
  </si>
  <si>
    <t>7487410001</t>
  </si>
  <si>
    <t>Antikorozní nátěr vetknuté části do země</t>
  </si>
  <si>
    <t>-746100883</t>
  </si>
  <si>
    <t>https://podminky.urs.cz/item/CS_URS_2025_02/7487410001</t>
  </si>
  <si>
    <t>46-M</t>
  </si>
  <si>
    <t>Zemní práce při extr.mont.pracích</t>
  </si>
  <si>
    <t>460010024</t>
  </si>
  <si>
    <t>Vytyčení trasy vedení kabelového podzemního v zastavěném prostoru</t>
  </si>
  <si>
    <t>km</t>
  </si>
  <si>
    <t>-1809199570</t>
  </si>
  <si>
    <t>https://podminky.urs.cz/item/CS_URS_2025_02/460010024</t>
  </si>
  <si>
    <t>460050003</t>
  </si>
  <si>
    <t>Hloubení nezapažených jam pro stožáry jednoduché délky do 6 m na rovině ručně v hornině tř 3</t>
  </si>
  <si>
    <t>-2118552206</t>
  </si>
  <si>
    <t>https://podminky.urs.cz/item/CS_URS_2025_02/460050003</t>
  </si>
  <si>
    <t>460080012</t>
  </si>
  <si>
    <t>Základové konstrukce z monolitického betonu C 8/10 bez bednění</t>
  </si>
  <si>
    <t>-1990178264</t>
  </si>
  <si>
    <t>https://podminky.urs.cz/item/CS_URS_2025_02/460080012</t>
  </si>
  <si>
    <t>460120013</t>
  </si>
  <si>
    <t>Zásyp jam ručně v hornině třídy 3</t>
  </si>
  <si>
    <t>1868047572</t>
  </si>
  <si>
    <t>https://podminky.urs.cz/item/CS_URS_2025_02/460120013</t>
  </si>
  <si>
    <t>460150153</t>
  </si>
  <si>
    <t>Hloubení kabelových zapažených i nezapažených rýh ručně š 35 cm, hl 70 cm, v hornině tř 3</t>
  </si>
  <si>
    <t>-841785093</t>
  </si>
  <si>
    <t>https://podminky.urs.cz/item/CS_URS_2025_02/460150153</t>
  </si>
  <si>
    <t>460421082</t>
  </si>
  <si>
    <t>Lože kabelů z písku nebo štěrkopísku tl 5 cm nad kabel, kryté plastovou folií, š lože do 50 cm</t>
  </si>
  <si>
    <t>1975562516</t>
  </si>
  <si>
    <t>https://podminky.urs.cz/item/CS_URS_2025_02/460421082</t>
  </si>
  <si>
    <t>460560153</t>
  </si>
  <si>
    <t>Zásyp rýh ručně šířky 35 cm, hloubky 70 cm, z horniny třídy 3</t>
  </si>
  <si>
    <t>-574920128</t>
  </si>
  <si>
    <t>https://podminky.urs.cz/item/CS_URS_2025_02/460560153</t>
  </si>
  <si>
    <t>460680101</t>
  </si>
  <si>
    <t>Vybourání otvorů ve zdivu z lehkých betonů plochy do 0,09 m2, tloušťky do 15 cm</t>
  </si>
  <si>
    <t>-1676733969</t>
  </si>
  <si>
    <t>https://podminky.urs.cz/item/CS_URS_2025_02/460680101</t>
  </si>
  <si>
    <t>460690031</t>
  </si>
  <si>
    <t>Osazení hmoždinek včetně vyvrtání otvoru ve stěnách betonových průměru do 8 mm</t>
  </si>
  <si>
    <t>1180802027</t>
  </si>
  <si>
    <t>https://podminky.urs.cz/item/CS_URS_2025_02/460690031</t>
  </si>
  <si>
    <t>562810840</t>
  </si>
  <si>
    <t>hmoždinka HL 8</t>
  </si>
  <si>
    <t>tis kus</t>
  </si>
  <si>
    <t>-949701179</t>
  </si>
  <si>
    <t>7418100111</t>
  </si>
  <si>
    <t>Předání staveniště upřesnění stávajících sítí a pod.</t>
  </si>
  <si>
    <t>-1201036395</t>
  </si>
  <si>
    <t>https://podminky.urs.cz/item/CS_URS_2025_02/7418100111</t>
  </si>
  <si>
    <t>7418100112</t>
  </si>
  <si>
    <t>Prověření funkčnosti napojení na stávající uzemňovací soustavu</t>
  </si>
  <si>
    <t>-1186713991</t>
  </si>
  <si>
    <t>https://podminky.urs.cz/item/CS_URS_2025_02/7418100112</t>
  </si>
  <si>
    <t>741811021</t>
  </si>
  <si>
    <t>Koordinace s napojení uzemnění na stávající vyhovující části vč. přípravy pro uchycení, propojení vč. protokolu o měření</t>
  </si>
  <si>
    <t>-551693304</t>
  </si>
  <si>
    <t>https://podminky.urs.cz/item/CS_URS_2025_02/741811021</t>
  </si>
  <si>
    <t>741812043</t>
  </si>
  <si>
    <t>Hlavní a doplňující pospojování</t>
  </si>
  <si>
    <t>-59597477</t>
  </si>
  <si>
    <t>https://podminky.urs.cz/item/CS_URS_2025_02/741812043</t>
  </si>
  <si>
    <t>7418110291</t>
  </si>
  <si>
    <t>Koordinace se zapojením, odzkoušením provozu s MAR, poučení obsluhy vč. zaškolení</t>
  </si>
  <si>
    <t>1009190040</t>
  </si>
  <si>
    <t>https://podminky.urs.cz/item/CS_URS_2025_02/7418110291</t>
  </si>
  <si>
    <t>741811021.1</t>
  </si>
  <si>
    <t>Napojení VZT</t>
  </si>
  <si>
    <t>1604254432</t>
  </si>
  <si>
    <t>https://podminky.urs.cz/item/CS_URS_2025_02/741811021.1</t>
  </si>
  <si>
    <t>2100308038</t>
  </si>
  <si>
    <t>Montáž - jeřáb, plošina</t>
  </si>
  <si>
    <t>hod</t>
  </si>
  <si>
    <t>-1705686739</t>
  </si>
  <si>
    <t>https://podminky.urs.cz/item/CS_URS_2025_02/2100308038</t>
  </si>
  <si>
    <t>998741103</t>
  </si>
  <si>
    <t>Dokumentace skutečného stavu, předání prohlášení o shodě, kusové zkoušce a pod.</t>
  </si>
  <si>
    <t>735547834</t>
  </si>
  <si>
    <t>https://podminky.urs.cz/item/CS_URS_2025_02/998741103</t>
  </si>
  <si>
    <t>741810003</t>
  </si>
  <si>
    <t>Vychozí revize</t>
  </si>
  <si>
    <t>-1925301230</t>
  </si>
  <si>
    <t>https://podminky.urs.cz/item/CS_URS_2025_02/741810003</t>
  </si>
  <si>
    <t>741810011</t>
  </si>
  <si>
    <t>Spolupráce s revizním technikem</t>
  </si>
  <si>
    <t>1902242514</t>
  </si>
  <si>
    <t>https://podminky.urs.cz/item/CS_URS_2025_02/741810011</t>
  </si>
  <si>
    <t>SO04 - Technologie</t>
  </si>
  <si>
    <t xml:space="preserve">    8 - Vedení trubní dálková a přípojná</t>
  </si>
  <si>
    <t xml:space="preserve">    722 - Zdravotechnika - vnitřní vodovod</t>
  </si>
  <si>
    <t xml:space="preserve">    724 - Zdravotechnika - strojní vybavení</t>
  </si>
  <si>
    <t xml:space="preserve">    776 - Podlahy povlakové</t>
  </si>
  <si>
    <t>212751104</t>
  </si>
  <si>
    <t>Trativod z drenážních trubek flexibilních PVC-U SN 4 perforace 360° včetně lože otevřený výkop DN 100 pro meliorace</t>
  </si>
  <si>
    <t>257347974</t>
  </si>
  <si>
    <t>https://podminky.urs.cz/item/CS_URS_2025_02/212751104</t>
  </si>
  <si>
    <t>8515010</t>
  </si>
  <si>
    <t>gumový kompenzátor potrubí - přírubová armatura komplet 200 mm</t>
  </si>
  <si>
    <t>-1303761196</t>
  </si>
  <si>
    <t>https://podminky.urs.cz/item/CS_URS_2025_02/8515010</t>
  </si>
  <si>
    <t>85150101</t>
  </si>
  <si>
    <t>uzavírací klapka DN 100, s prodlouženým ovládáním, teleskopická zemní souprava l = 2,2 m, litinové tuhé uliční víčko</t>
  </si>
  <si>
    <t>1904132506</t>
  </si>
  <si>
    <t>https://podminky.urs.cz/item/CS_URS_2025_02/85150101</t>
  </si>
  <si>
    <t>85150102</t>
  </si>
  <si>
    <t>Přepojení na stávající rozvody PVC-U u filtrů</t>
  </si>
  <si>
    <t>kpl</t>
  </si>
  <si>
    <t>-907098638</t>
  </si>
  <si>
    <t>https://podminky.urs.cz/item/CS_URS_2025_02/85150102</t>
  </si>
  <si>
    <t>85150103</t>
  </si>
  <si>
    <t>úprava stávajícího potrubí u filtrů</t>
  </si>
  <si>
    <t>-1640833300</t>
  </si>
  <si>
    <t>https://podminky.urs.cz/item/CS_URS_2025_02/85150103</t>
  </si>
  <si>
    <t>85150106</t>
  </si>
  <si>
    <t>napojovací přechodky na žlábky</t>
  </si>
  <si>
    <t>518792882</t>
  </si>
  <si>
    <t>https://podminky.urs.cz/item/CS_URS_2025_02/85150106</t>
  </si>
  <si>
    <t>871265221</t>
  </si>
  <si>
    <t>Kanalizační potrubí z tvrdého PVC jednovrstvé tuhost třídy SN8 DN 110</t>
  </si>
  <si>
    <t>1224900032</t>
  </si>
  <si>
    <t>https://podminky.urs.cz/item/CS_URS_2025_02/871265221</t>
  </si>
  <si>
    <t>871315221</t>
  </si>
  <si>
    <t>Kanalizační potrubí z tvrdého PVC jednovrstvé tuhost třídy SN8 DN 160</t>
  </si>
  <si>
    <t>-195711126</t>
  </si>
  <si>
    <t>https://podminky.urs.cz/item/CS_URS_2025_02/871315221</t>
  </si>
  <si>
    <t>871355221</t>
  </si>
  <si>
    <t>Kanalizační potrubí z tvrdého PVC jednovrstvé tuhost třídy SN8 DN 200</t>
  </si>
  <si>
    <t>-1079640207</t>
  </si>
  <si>
    <t>https://podminky.urs.cz/item/CS_URS_2025_02/871355221</t>
  </si>
  <si>
    <t>8789.00.0160</t>
  </si>
  <si>
    <t>Průhled Netvitc 160</t>
  </si>
  <si>
    <t>Ks</t>
  </si>
  <si>
    <t>-918432555</t>
  </si>
  <si>
    <t>https://podminky.urs.cz/item/CS_URS_2025_02/8789.00.0160</t>
  </si>
  <si>
    <t>878LC1000T</t>
  </si>
  <si>
    <t>Čistidlo pro PVC U 1L</t>
  </si>
  <si>
    <t>1115556444</t>
  </si>
  <si>
    <t>https://podminky.urs.cz/item/CS_URS_2025_02/878LC1000T</t>
  </si>
  <si>
    <t>878LL1000T</t>
  </si>
  <si>
    <t>Lepidlo pro PVC U 1Kg</t>
  </si>
  <si>
    <t>-497352250</t>
  </si>
  <si>
    <t>https://podminky.urs.cz/item/CS_URS_2025_02/878LL1000T</t>
  </si>
  <si>
    <t>894811113</t>
  </si>
  <si>
    <t>Revizní šachta z PVC typ přímý, DN 315/160 hl od 1360 do 1730 mm</t>
  </si>
  <si>
    <t>1238523080</t>
  </si>
  <si>
    <t>https://podminky.urs.cz/item/CS_URS_2025_02/894811113</t>
  </si>
  <si>
    <t>894812501</t>
  </si>
  <si>
    <t>Revizní a čistící šachta z PP typ DN 1000/160 šachtové dno průtočné 90°</t>
  </si>
  <si>
    <t>-865760783</t>
  </si>
  <si>
    <t>https://podminky.urs.cz/item/CS_URS_2025_02/894812501</t>
  </si>
  <si>
    <t>894812524</t>
  </si>
  <si>
    <t>Revizní a čistící šachta z PP DN 1000 šachtová roura korugovaná světlé hloubky 6000 mm</t>
  </si>
  <si>
    <t>1525755750</t>
  </si>
  <si>
    <t>https://podminky.urs.cz/item/CS_URS_2025_02/894812524</t>
  </si>
  <si>
    <t>894812531</t>
  </si>
  <si>
    <t>Revizní a čistící šachta z PP DN 1000 poklop plastový pro třídu zatížení A15 s přechodovým konusem</t>
  </si>
  <si>
    <t>-1982560416</t>
  </si>
  <si>
    <t>https://podminky.urs.cz/item/CS_URS_2025_02/894812531</t>
  </si>
  <si>
    <t>89490101</t>
  </si>
  <si>
    <t>napjovací tvarovka in situ 200 mm vč. montáže</t>
  </si>
  <si>
    <t>1142473581</t>
  </si>
  <si>
    <t>https://podminky.urs.cz/item/CS_URS_2025_02/89490101</t>
  </si>
  <si>
    <t>89490102</t>
  </si>
  <si>
    <t>napjovací tvarovka in situ 160 mm vč. montáže</t>
  </si>
  <si>
    <t>1067271908</t>
  </si>
  <si>
    <t>https://podminky.urs.cz/item/CS_URS_2025_02/89490102</t>
  </si>
  <si>
    <t>89490103</t>
  </si>
  <si>
    <t>napjovací tvarovka in situ 125 mm vč. montáže</t>
  </si>
  <si>
    <t>-1645284900</t>
  </si>
  <si>
    <t>https://podminky.urs.cz/item/CS_URS_2025_02/89490103</t>
  </si>
  <si>
    <t>89490104</t>
  </si>
  <si>
    <t>liniové odvodnění - žlab s mřížkou l = 1 m</t>
  </si>
  <si>
    <t>804819966</t>
  </si>
  <si>
    <t>https://podminky.urs.cz/item/CS_URS_2025_02/89490104</t>
  </si>
  <si>
    <t>89490105</t>
  </si>
  <si>
    <t>čerpací jímka pro tlakovou kanalizaci - vybavená, kompletní</t>
  </si>
  <si>
    <t>375397127</t>
  </si>
  <si>
    <t>https://podminky.urs.cz/item/CS_URS_2025_02/89490105</t>
  </si>
  <si>
    <t>89490106</t>
  </si>
  <si>
    <t>US umyvadlo keramické s baterií s vytahovací sprškou, kompletní vč. montáže a napojení</t>
  </si>
  <si>
    <t>-1434522139</t>
  </si>
  <si>
    <t>https://podminky.urs.cz/item/CS_URS_2025_02/89490106</t>
  </si>
  <si>
    <t>89490107</t>
  </si>
  <si>
    <t>napojení stávajících rozvodů kolem strojovny do kanalizace</t>
  </si>
  <si>
    <t>-312918784</t>
  </si>
  <si>
    <t>https://podminky.urs.cz/item/CS_URS_2025_02/89490107</t>
  </si>
  <si>
    <t>Vedení trubní dálková a přípojná</t>
  </si>
  <si>
    <t>8.1.01.7208</t>
  </si>
  <si>
    <t>PVC-U Netvitc zátka 160</t>
  </si>
  <si>
    <t>-1355721108</t>
  </si>
  <si>
    <t>https://podminky.urs.cz/item/CS_URS_2025_02/8.1.01.7208</t>
  </si>
  <si>
    <t>8.2.01.1100</t>
  </si>
  <si>
    <t>PVC-U T-kus 90° 110x110x110</t>
  </si>
  <si>
    <t>1224152292</t>
  </si>
  <si>
    <t>https://podminky.urs.cz/item/CS_URS_2025_02/8.2.01.1100</t>
  </si>
  <si>
    <t>8.2.01.1600</t>
  </si>
  <si>
    <t>PVC-U T-kus 90° 160x160x160</t>
  </si>
  <si>
    <t>816720034</t>
  </si>
  <si>
    <t>https://podminky.urs.cz/item/CS_URS_2025_02/8.2.01.1600</t>
  </si>
  <si>
    <t>8.2.01.2000</t>
  </si>
  <si>
    <t>PVC-U T-kus 90° 200x200x200</t>
  </si>
  <si>
    <t>1680924421</t>
  </si>
  <si>
    <t>https://podminky.urs.cz/item/CS_URS_2025_02/8.2.01.2000</t>
  </si>
  <si>
    <t>8.2.01.2250</t>
  </si>
  <si>
    <t>PVC-U T-kus 90° 225x225x225</t>
  </si>
  <si>
    <t>-806711013</t>
  </si>
  <si>
    <t>https://podminky.urs.cz/item/CS_URS_2025_02/8.2.01.2250</t>
  </si>
  <si>
    <t>8.2.01.3150</t>
  </si>
  <si>
    <t>PVC-U T-kus 90° 315x315x315</t>
  </si>
  <si>
    <t>139232372</t>
  </si>
  <si>
    <t>https://podminky.urs.cz/item/CS_URS_2025_02/8.2.01.3150</t>
  </si>
  <si>
    <t>8.2.03.0650</t>
  </si>
  <si>
    <t>PVC-U T-kus 90° redukovaný 63x50x63</t>
  </si>
  <si>
    <t>2106398742</t>
  </si>
  <si>
    <t>https://podminky.urs.cz/item/CS_URS_2025_02/8.2.03.0650</t>
  </si>
  <si>
    <t>8.2.03.0800</t>
  </si>
  <si>
    <t>PVC-U T-kus 90° redukovaný 75x50x75</t>
  </si>
  <si>
    <t>-1677380685</t>
  </si>
  <si>
    <t>https://podminky.urs.cz/item/CS_URS_2025_02/8.2.03.0800</t>
  </si>
  <si>
    <t>8.2.03.0950</t>
  </si>
  <si>
    <t>PVC-U T-kus 90° redukovaný 90x50x90</t>
  </si>
  <si>
    <t>-1422806017</t>
  </si>
  <si>
    <t>https://podminky.urs.cz/item/CS_URS_2025_02/8.2.03.0950</t>
  </si>
  <si>
    <t>8.2.03.1100</t>
  </si>
  <si>
    <t>PVC-U T-kus 90° redukovaný 110x50x110</t>
  </si>
  <si>
    <t>1340348570</t>
  </si>
  <si>
    <t>https://podminky.urs.cz/item/CS_URS_2025_02/8.2.03.1100</t>
  </si>
  <si>
    <t>8.2.03.1200V</t>
  </si>
  <si>
    <t>PVC-U T-kus 90° redukovaný (VDL) 125x50x125</t>
  </si>
  <si>
    <t>-633740486</t>
  </si>
  <si>
    <t>https://podminky.urs.cz/item/CS_URS_2025_02/8.2.03.1200V</t>
  </si>
  <si>
    <t>8.2.03.1300V</t>
  </si>
  <si>
    <t>PVC-U T-kus 90° redukovaný (VDL) 140x50x140</t>
  </si>
  <si>
    <t>-1699659337</t>
  </si>
  <si>
    <t>https://podminky.urs.cz/item/CS_URS_2025_02/8.2.03.1300V</t>
  </si>
  <si>
    <t>8.2.03.1520</t>
  </si>
  <si>
    <t>PVC-U T-kus 90° redukovaný 160x63x160</t>
  </si>
  <si>
    <t>-696731685</t>
  </si>
  <si>
    <t>https://podminky.urs.cz/item/CS_URS_2025_02/8.2.03.1520</t>
  </si>
  <si>
    <t>8.2.03.1550</t>
  </si>
  <si>
    <t>PVC-U T-kus 90° redukovaný 160x110x160</t>
  </si>
  <si>
    <t>838127130</t>
  </si>
  <si>
    <t>https://podminky.urs.cz/item/CS_URS_2025_02/8.2.03.1550</t>
  </si>
  <si>
    <t>8.2.03.1630</t>
  </si>
  <si>
    <t>T-kus 90° redukovaný 200x75x200</t>
  </si>
  <si>
    <t>2035742584</t>
  </si>
  <si>
    <t>https://podminky.urs.cz/item/CS_URS_2025_02/8.2.03.1630</t>
  </si>
  <si>
    <t>8.2.03.1700</t>
  </si>
  <si>
    <t>PVC-U T-kus 90° redukovaný 200x160x200</t>
  </si>
  <si>
    <t>1417906699</t>
  </si>
  <si>
    <t>https://podminky.urs.cz/item/CS_URS_2025_02/8.2.03.1700</t>
  </si>
  <si>
    <t>8.2.03.2050</t>
  </si>
  <si>
    <t>PVC-U T-kus 90° redukovaný 250x160x250</t>
  </si>
  <si>
    <t>-552307340</t>
  </si>
  <si>
    <t>https://podminky.urs.cz/item/CS_URS_2025_02/8.2.03.2050</t>
  </si>
  <si>
    <t>8.2.03.2100</t>
  </si>
  <si>
    <t>PVC-U T-kus 90° redukovaný 250x200x250</t>
  </si>
  <si>
    <t>1893459758</t>
  </si>
  <si>
    <t>https://podminky.urs.cz/item/CS_URS_2025_02/8.2.03.2100</t>
  </si>
  <si>
    <t>8.2.03.2470</t>
  </si>
  <si>
    <t>PVC-U T-kus 90° redukovaný 315x200x315</t>
  </si>
  <si>
    <t>-2124368035</t>
  </si>
  <si>
    <t>https://podminky.urs.cz/item/CS_URS_2025_02/8.2.03.2470</t>
  </si>
  <si>
    <t>8.2.03.2500</t>
  </si>
  <si>
    <t>PVC-U T-kus 90° redukovaný 315x225x315</t>
  </si>
  <si>
    <t>-988223680</t>
  </si>
  <si>
    <t>https://podminky.urs.cz/item/CS_URS_2025_02/8.2.03.2500</t>
  </si>
  <si>
    <t>8.2.03.2550</t>
  </si>
  <si>
    <t>PVC-U T-kus 90° redukovaný 315x250x315</t>
  </si>
  <si>
    <t>1870765282</t>
  </si>
  <si>
    <t>https://podminky.urs.cz/item/CS_URS_2025_02/8.2.03.2550</t>
  </si>
  <si>
    <t>8.2.08.1600V</t>
  </si>
  <si>
    <t>PVC-U T-kus 45° 160x160x160</t>
  </si>
  <si>
    <t>1019851578</t>
  </si>
  <si>
    <t>https://podminky.urs.cz/item/CS_URS_2025_02/8.2.08.1600V</t>
  </si>
  <si>
    <t>8.2.08.2000V</t>
  </si>
  <si>
    <t>PVC-U T-kus 45° (VDL) 200x200x200</t>
  </si>
  <si>
    <t>1837875174</t>
  </si>
  <si>
    <t>https://podminky.urs.cz/item/CS_URS_2025_02/8.2.08.2000V</t>
  </si>
  <si>
    <t>8.2.08.2250V</t>
  </si>
  <si>
    <t>PVC-U T-kus 45° (VDL) 225x225x225</t>
  </si>
  <si>
    <t>-2113272721</t>
  </si>
  <si>
    <t>https://podminky.urs.cz/item/CS_URS_2025_02/8.2.08.2250V</t>
  </si>
  <si>
    <t>8.2.08.2500V</t>
  </si>
  <si>
    <t>PVC-U T-kus 45° (VDL) 250x250x250</t>
  </si>
  <si>
    <t>1074627603</t>
  </si>
  <si>
    <t>https://podminky.urs.cz/item/CS_URS_2025_02/8.2.08.2500V</t>
  </si>
  <si>
    <t>8.2.25.0500</t>
  </si>
  <si>
    <t>PVC-U Koleno 90° 50x50</t>
  </si>
  <si>
    <t>933616197</t>
  </si>
  <si>
    <t>https://podminky.urs.cz/item/CS_URS_2025_02/8.2.25.0500</t>
  </si>
  <si>
    <t>8.2.25.0750</t>
  </si>
  <si>
    <t>PVC-U Koleno 90° 75x75</t>
  </si>
  <si>
    <t>839332254</t>
  </si>
  <si>
    <t>https://podminky.urs.cz/item/CS_URS_2025_02/8.2.25.0750</t>
  </si>
  <si>
    <t>8.2.25.0900</t>
  </si>
  <si>
    <t>PVC-U Koleno 90° 90x90</t>
  </si>
  <si>
    <t>-523806559</t>
  </si>
  <si>
    <t>https://podminky.urs.cz/item/CS_URS_2025_02/8.2.25.0900</t>
  </si>
  <si>
    <t>8.2.25.1100</t>
  </si>
  <si>
    <t>PVC-U Koleno 90° 110x110</t>
  </si>
  <si>
    <t>1798581686</t>
  </si>
  <si>
    <t>https://podminky.urs.cz/item/CS_URS_2025_02/8.2.25.1100</t>
  </si>
  <si>
    <t>8.2.25.1250</t>
  </si>
  <si>
    <t>PVC-U Koleno 90° 125x125</t>
  </si>
  <si>
    <t>887383241</t>
  </si>
  <si>
    <t>https://podminky.urs.cz/item/CS_URS_2025_02/8.2.25.1250</t>
  </si>
  <si>
    <t>8.2.25.1600</t>
  </si>
  <si>
    <t>PVC-U Koleno 90° 160x160</t>
  </si>
  <si>
    <t>1838697495</t>
  </si>
  <si>
    <t>https://podminky.urs.cz/item/CS_URS_2025_02/8.2.25.1600</t>
  </si>
  <si>
    <t>8.2.25.2000</t>
  </si>
  <si>
    <t>PVC-U Koleno 90° 200x200</t>
  </si>
  <si>
    <t>1665635826</t>
  </si>
  <si>
    <t>https://podminky.urs.cz/item/CS_URS_2025_02/8.2.25.2000</t>
  </si>
  <si>
    <t>8.2.25.2250</t>
  </si>
  <si>
    <t>PVC-U Koleno 90° 225x225</t>
  </si>
  <si>
    <t>1548250406</t>
  </si>
  <si>
    <t>https://podminky.urs.cz/item/CS_URS_2025_02/8.2.25.2250</t>
  </si>
  <si>
    <t>8.2.25.2500</t>
  </si>
  <si>
    <t>PVC-U Koleno 90° 250x250</t>
  </si>
  <si>
    <t>-1589312974</t>
  </si>
  <si>
    <t>https://podminky.urs.cz/item/CS_URS_2025_02/8.2.25.2500</t>
  </si>
  <si>
    <t>8.2.25.3150</t>
  </si>
  <si>
    <t>PVC-U Koleno 90° 315x315</t>
  </si>
  <si>
    <t>2070929708</t>
  </si>
  <si>
    <t>https://podminky.urs.cz/item/CS_URS_2025_02/8.2.25.3150</t>
  </si>
  <si>
    <t>8.2.30.1100</t>
  </si>
  <si>
    <t>PVC-U Koleno 45° 110x110</t>
  </si>
  <si>
    <t>1901697121</t>
  </si>
  <si>
    <t>https://podminky.urs.cz/item/CS_URS_2025_02/8.2.30.1100</t>
  </si>
  <si>
    <t>8.2.30.1250</t>
  </si>
  <si>
    <t>PVC-U Koleno 45° 125x125</t>
  </si>
  <si>
    <t>-1386619130</t>
  </si>
  <si>
    <t>https://podminky.urs.cz/item/CS_URS_2025_02/8.2.30.1250</t>
  </si>
  <si>
    <t>8.2.30.1600</t>
  </si>
  <si>
    <t>PVC-U Koleno 45° 160x160</t>
  </si>
  <si>
    <t>-917134678</t>
  </si>
  <si>
    <t>https://podminky.urs.cz/item/CS_URS_2025_02/8.2.30.1600</t>
  </si>
  <si>
    <t>8.2.30.2000</t>
  </si>
  <si>
    <t>PVC-U Koleno 45° 200x200</t>
  </si>
  <si>
    <t>-1829374162</t>
  </si>
  <si>
    <t>https://podminky.urs.cz/item/CS_URS_2025_02/8.2.30.2000</t>
  </si>
  <si>
    <t>8.2.30.2250</t>
  </si>
  <si>
    <t>PVC-U Koleno 45° 225x225</t>
  </si>
  <si>
    <t>1689087792</t>
  </si>
  <si>
    <t>https://podminky.urs.cz/item/CS_URS_2025_02/8.2.30.2250</t>
  </si>
  <si>
    <t>8.2.30.3150</t>
  </si>
  <si>
    <t>PVC-U Koleno 45° 315x315</t>
  </si>
  <si>
    <t>-2005641125</t>
  </si>
  <si>
    <t>https://podminky.urs.cz/item/CS_URS_2025_02/8.2.30.3150</t>
  </si>
  <si>
    <t>8.3.05.0660</t>
  </si>
  <si>
    <t>PVC-U Redukce krátká 63x50</t>
  </si>
  <si>
    <t>-402895584</t>
  </si>
  <si>
    <t>https://podminky.urs.cz/item/CS_URS_2025_02/8.3.05.0660</t>
  </si>
  <si>
    <t>8.3.05.0770</t>
  </si>
  <si>
    <t>PVC-U Redukce krátká 75x50</t>
  </si>
  <si>
    <t>1327434401</t>
  </si>
  <si>
    <t>https://podminky.urs.cz/item/CS_URS_2025_02/8.3.05.0770</t>
  </si>
  <si>
    <t>8.3.05.0780</t>
  </si>
  <si>
    <t>PVC-U Redukce krátká 75x63</t>
  </si>
  <si>
    <t>1476876892</t>
  </si>
  <si>
    <t>https://podminky.urs.cz/item/CS_URS_2025_02/8.3.05.0780</t>
  </si>
  <si>
    <t>8.3.05.0920</t>
  </si>
  <si>
    <t>PVC-U Redukce krátká 90x75</t>
  </si>
  <si>
    <t>-1778058784</t>
  </si>
  <si>
    <t>https://podminky.urs.cz/item/CS_URS_2025_02/8.3.05.0920</t>
  </si>
  <si>
    <t>8.3.05.1130</t>
  </si>
  <si>
    <t>PVC-U Redukce krátká 110x90</t>
  </si>
  <si>
    <t>1688296320</t>
  </si>
  <si>
    <t>https://podminky.urs.cz/item/CS_URS_2025_02/8.3.05.1130</t>
  </si>
  <si>
    <t>8.3.05.1270</t>
  </si>
  <si>
    <t>PVC-U Redukce krátká 125x110</t>
  </si>
  <si>
    <t>-724912252</t>
  </si>
  <si>
    <t>https://podminky.urs.cz/item/CS_URS_2025_02/8.3.05.1270</t>
  </si>
  <si>
    <t>8.3.05.1430</t>
  </si>
  <si>
    <t>PVC-U Redukce krátká 140x125</t>
  </si>
  <si>
    <t>-840752291</t>
  </si>
  <si>
    <t>https://podminky.urs.cz/item/CS_URS_2025_02/8.3.05.1430</t>
  </si>
  <si>
    <t>8.3.05.1580</t>
  </si>
  <si>
    <t>Redukce krátká 160x63</t>
  </si>
  <si>
    <t>784246230</t>
  </si>
  <si>
    <t>https://podminky.urs.cz/item/CS_URS_2025_02/8.3.05.1580</t>
  </si>
  <si>
    <t>8.3.05.1610</t>
  </si>
  <si>
    <t>PVC-U Redukce krátká 160x110</t>
  </si>
  <si>
    <t>-369611550</t>
  </si>
  <si>
    <t>https://podminky.urs.cz/item/CS_URS_2025_02/8.3.05.1610</t>
  </si>
  <si>
    <t>8.3.05.1630</t>
  </si>
  <si>
    <t>PVC-U Redukce krátká 160x140</t>
  </si>
  <si>
    <t>-339215048</t>
  </si>
  <si>
    <t>https://podminky.urs.cz/item/CS_URS_2025_02/8.3.05.1630</t>
  </si>
  <si>
    <t>8.3.05.1950</t>
  </si>
  <si>
    <t>Redukce krátká 200x75</t>
  </si>
  <si>
    <t>1135649588</t>
  </si>
  <si>
    <t>https://podminky.urs.cz/item/CS_URS_2025_02/8.3.05.1950</t>
  </si>
  <si>
    <t>8.3.05.1970</t>
  </si>
  <si>
    <t>PVC-U Redukce krátká 200x110</t>
  </si>
  <si>
    <t>1427891839</t>
  </si>
  <si>
    <t>https://podminky.urs.cz/item/CS_URS_2025_02/8.3.05.1970</t>
  </si>
  <si>
    <t>8.3.05.1980</t>
  </si>
  <si>
    <t>PVC-U Redukce krátká 200x125</t>
  </si>
  <si>
    <t>-1818920847</t>
  </si>
  <si>
    <t>https://podminky.urs.cz/item/CS_URS_2025_02/8.3.05.1980</t>
  </si>
  <si>
    <t>8.3.05.2000</t>
  </si>
  <si>
    <t>PVC-U Redukce krátká 200x160</t>
  </si>
  <si>
    <t>-823169907</t>
  </si>
  <si>
    <t>https://podminky.urs.cz/item/CS_URS_2025_02/8.3.05.2000</t>
  </si>
  <si>
    <t>8.3.05.2220</t>
  </si>
  <si>
    <t>PVC-U Redukce krátká 225x110</t>
  </si>
  <si>
    <t>-41723137</t>
  </si>
  <si>
    <t>https://podminky.urs.cz/item/CS_URS_2025_02/8.3.05.2220</t>
  </si>
  <si>
    <t>8.3.05.2240</t>
  </si>
  <si>
    <t>PVC-U Redukce krátká 225x160</t>
  </si>
  <si>
    <t>-1723842515</t>
  </si>
  <si>
    <t>https://podminky.urs.cz/item/CS_URS_2025_02/8.3.05.2240</t>
  </si>
  <si>
    <t>8.3.05.2250</t>
  </si>
  <si>
    <t>PVC-U Redukce krátká 225x200</t>
  </si>
  <si>
    <t>782806892</t>
  </si>
  <si>
    <t>https://podminky.urs.cz/item/CS_URS_2025_02/8.3.05.2250</t>
  </si>
  <si>
    <t>8.3.05.2490</t>
  </si>
  <si>
    <t>PVC-U Redukce krátká 250x160</t>
  </si>
  <si>
    <t>503038222</t>
  </si>
  <si>
    <t>https://podminky.urs.cz/item/CS_URS_2025_02/8.3.05.2490</t>
  </si>
  <si>
    <t>8.3.05.2500</t>
  </si>
  <si>
    <t>PVC-U Redukce krátká 250x200</t>
  </si>
  <si>
    <t>-517323684</t>
  </si>
  <si>
    <t>https://podminky.urs.cz/item/CS_URS_2025_02/8.3.05.2500</t>
  </si>
  <si>
    <t>8.3.05.2510</t>
  </si>
  <si>
    <t>PVC-U Redukce krátká 250x225</t>
  </si>
  <si>
    <t>-102627137</t>
  </si>
  <si>
    <t>https://podminky.urs.cz/item/CS_URS_2025_02/8.3.05.2510</t>
  </si>
  <si>
    <t>8.3.05.3130</t>
  </si>
  <si>
    <t>PVC-U Redukce krátká 315x160</t>
  </si>
  <si>
    <t>-1404244960</t>
  </si>
  <si>
    <t>https://podminky.urs.cz/item/CS_URS_2025_02/8.3.05.3130</t>
  </si>
  <si>
    <t>8.3.05.3140</t>
  </si>
  <si>
    <t>PVC-U Redukce krátká 315x200</t>
  </si>
  <si>
    <t>2045546264</t>
  </si>
  <si>
    <t>https://podminky.urs.cz/item/CS_URS_2025_02/8.3.05.3140</t>
  </si>
  <si>
    <t>8.3.05.3160</t>
  </si>
  <si>
    <t>PVC-U Redukce krátká 315x250</t>
  </si>
  <si>
    <t>2037504691</t>
  </si>
  <si>
    <t>https://podminky.urs.cz/item/CS_URS_2025_02/8.3.05.3160</t>
  </si>
  <si>
    <t>8.3.15.1860</t>
  </si>
  <si>
    <t>PVC-U Přechodka lepení x vnější závit 110/125x4"</t>
  </si>
  <si>
    <t>431279845</t>
  </si>
  <si>
    <t>https://podminky.urs.cz/item/CS_URS_2025_02/8.3.15.1860</t>
  </si>
  <si>
    <t>8.6.15.0050B</t>
  </si>
  <si>
    <t>PVC-U Ventil kulový 2x šroubení, těsnění EPDM+HDPE 50</t>
  </si>
  <si>
    <t>1282031444</t>
  </si>
  <si>
    <t>https://podminky.urs.cz/item/CS_URS_2025_02/8.6.15.0050B</t>
  </si>
  <si>
    <t>8.6.60.0050</t>
  </si>
  <si>
    <t>PVC-U Klapka zpětná 2x šroubení, těsnění EPDM 50</t>
  </si>
  <si>
    <t>2125776627</t>
  </si>
  <si>
    <t>https://podminky.urs.cz/item/CS_URS_2025_02/8.6.60.0050</t>
  </si>
  <si>
    <t>8.6.63.7160</t>
  </si>
  <si>
    <t>PVC-U Klapka zpětná mezipřírubová s pružinou + přírubový komplet, těsnění VITON 160</t>
  </si>
  <si>
    <t>-1713240085</t>
  </si>
  <si>
    <t>https://podminky.urs.cz/item/CS_URS_2025_02/8.6.63.7160</t>
  </si>
  <si>
    <t>8.6.63.7200</t>
  </si>
  <si>
    <t>PVC-U Klapka zpětná mezipřírubová s pružinou + přírubový komplet, těsnění VITON 200</t>
  </si>
  <si>
    <t>-1287945915</t>
  </si>
  <si>
    <t>https://podminky.urs.cz/item/CS_URS_2025_02/8.6.63.7200</t>
  </si>
  <si>
    <t>8.6.63.7250</t>
  </si>
  <si>
    <t>PVC-U Klapka zpětná mezipřírubová s pružinou + přírubový komplet, těsnění VITON 250</t>
  </si>
  <si>
    <t>-927544551</t>
  </si>
  <si>
    <t>https://podminky.urs.cz/item/CS_URS_2025_02/8.6.63.7250</t>
  </si>
  <si>
    <t>8.6.63.7315</t>
  </si>
  <si>
    <t>PVC-U Klapka zpětná mezipřírubová s pružinou + přírubový komplet, těsnění VITON 315</t>
  </si>
  <si>
    <t>1827861366</t>
  </si>
  <si>
    <t>https://podminky.urs.cz/item/CS_URS_2025_02/8.6.63.7315</t>
  </si>
  <si>
    <t>8.6.70.5090B</t>
  </si>
  <si>
    <t>PVC-U Uzavírací klapka + přírubový komplet výrobce Pimtas, těsnění EPDM 90</t>
  </si>
  <si>
    <t>117174924</t>
  </si>
  <si>
    <t>https://podminky.urs.cz/item/CS_URS_2025_02/8.6.70.5090B</t>
  </si>
  <si>
    <t>8.6.70.5110B</t>
  </si>
  <si>
    <t>PVC-U Uzavírací klapka + přírubový komplet výrobce Pimtas, těsnění EPDM 110</t>
  </si>
  <si>
    <t>1043506297</t>
  </si>
  <si>
    <t>https://podminky.urs.cz/item/CS_URS_2025_02/8.6.70.5110B</t>
  </si>
  <si>
    <t>8.6.70.5125B</t>
  </si>
  <si>
    <t>PVC-U Uzavírací klapka + přírubový komplet výrobce Pimtas, těsnění EPDM 125</t>
  </si>
  <si>
    <t>-214426564</t>
  </si>
  <si>
    <t>https://podminky.urs.cz/item/CS_URS_2025_02/8.6.70.5125B</t>
  </si>
  <si>
    <t>8.6.70.5160B</t>
  </si>
  <si>
    <t>PVC-U Uzavírací klapka + přírubový komplet výrobce Pimtas, těsnění EPDM 160</t>
  </si>
  <si>
    <t>-1820634291</t>
  </si>
  <si>
    <t>https://podminky.urs.cz/item/CS_URS_2025_02/8.6.70.5160B</t>
  </si>
  <si>
    <t>8.6.70.5200B</t>
  </si>
  <si>
    <t>PVC-U Uzavírací klapka + přírubový komplet výrobce Pimtas, těsnění EPDM 200</t>
  </si>
  <si>
    <t>-12562271</t>
  </si>
  <si>
    <t>https://podminky.urs.cz/item/CS_URS_2025_02/8.6.70.5200B</t>
  </si>
  <si>
    <t>8.6.70.5225B</t>
  </si>
  <si>
    <t>PVC-U Uzavírací klapka + přírubový komplet výrobce Pimtas, těsnění EPDM 225</t>
  </si>
  <si>
    <t>-1294434639</t>
  </si>
  <si>
    <t>https://podminky.urs.cz/item/CS_URS_2025_02/8.6.70.5225B</t>
  </si>
  <si>
    <t>8.6.70.5250B</t>
  </si>
  <si>
    <t>PVC-U Uzavírací klapka + přírubový komplet výrobce Pimtas, těsnění EPDM 250</t>
  </si>
  <si>
    <t>-1102153873</t>
  </si>
  <si>
    <t>https://podminky.urs.cz/item/CS_URS_2025_02/8.6.70.5250B</t>
  </si>
  <si>
    <t>8.6.70.5315H</t>
  </si>
  <si>
    <t>PVC-U Uzavírací klapka + přírubový komplet výrobce Hidroten, těsnění EPDM 315</t>
  </si>
  <si>
    <t>2128933538</t>
  </si>
  <si>
    <t>https://podminky.urs.cz/item/CS_URS_2025_02/8.6.70.5315H</t>
  </si>
  <si>
    <t>8.TL5050024</t>
  </si>
  <si>
    <t>PVC-U Trubka tlaková PN10 50x2,4</t>
  </si>
  <si>
    <t>-1864883537</t>
  </si>
  <si>
    <t>https://podminky.urs.cz/item/CS_URS_2025_02/8.TL5050024</t>
  </si>
  <si>
    <t>8.TL5063030</t>
  </si>
  <si>
    <t>PVC-U Trubka tlaková PN10 63x3,0</t>
  </si>
  <si>
    <t>-1466445500</t>
  </si>
  <si>
    <t>https://podminky.urs.cz/item/CS_URS_2025_02/8.TL5063030</t>
  </si>
  <si>
    <t>8.TL5075036</t>
  </si>
  <si>
    <t>PVC-U Trubka tlaková PN10 75x3,6</t>
  </si>
  <si>
    <t>550405314</t>
  </si>
  <si>
    <t>https://podminky.urs.cz/item/CS_URS_2025_02/8.TL5075036</t>
  </si>
  <si>
    <t>8.TL5090043</t>
  </si>
  <si>
    <t>PVC-U Trubka tlaková PN10 90x4,3</t>
  </si>
  <si>
    <t>1551457862</t>
  </si>
  <si>
    <t>https://podminky.urs.cz/item/CS_URS_2025_02/8.TL5090043</t>
  </si>
  <si>
    <t>8.TL5110042</t>
  </si>
  <si>
    <t>PVC-U Trubka tlaková PN10 110x4,2</t>
  </si>
  <si>
    <t>-170030594</t>
  </si>
  <si>
    <t>https://podminky.urs.cz/item/CS_URS_2025_02/8.TL5110042</t>
  </si>
  <si>
    <t>8.TL5125048</t>
  </si>
  <si>
    <t>PVC-U Trubka tlaková PN10 125x4,8</t>
  </si>
  <si>
    <t>-837663440</t>
  </si>
  <si>
    <t>https://podminky.urs.cz/item/CS_URS_2025_02/8.TL5125048</t>
  </si>
  <si>
    <t>8.TL5140054</t>
  </si>
  <si>
    <t>PVC-U Trubka tlaková PN10 140x5,4</t>
  </si>
  <si>
    <t>1800493540</t>
  </si>
  <si>
    <t>https://podminky.urs.cz/item/CS_URS_2025_02/8.TL5140054</t>
  </si>
  <si>
    <t>8.TL5160062</t>
  </si>
  <si>
    <t>PVC-U Trubka tlaková PN10 160x6,2</t>
  </si>
  <si>
    <t>735972900</t>
  </si>
  <si>
    <t>https://podminky.urs.cz/item/CS_URS_2025_02/8.TL5160062</t>
  </si>
  <si>
    <t>8.TL5200077</t>
  </si>
  <si>
    <t>PVC-U Trubka tlaková PN10 200x7,7</t>
  </si>
  <si>
    <t>-989937589</t>
  </si>
  <si>
    <t>https://podminky.urs.cz/item/CS_URS_2025_02/8.TL5200077</t>
  </si>
  <si>
    <t>8.TL5225086</t>
  </si>
  <si>
    <t>PVC-U Trubka tlaková PN10 225x8,6</t>
  </si>
  <si>
    <t>1731376497</t>
  </si>
  <si>
    <t>https://podminky.urs.cz/item/CS_URS_2025_02/8.TL5225086</t>
  </si>
  <si>
    <t>8.TL5250096</t>
  </si>
  <si>
    <t>PVC-U Trubka tlaková PN10 250x9,6</t>
  </si>
  <si>
    <t>-1135503086</t>
  </si>
  <si>
    <t>https://podminky.urs.cz/item/CS_URS_2025_02/8.TL5250096</t>
  </si>
  <si>
    <t>8.TL5315121</t>
  </si>
  <si>
    <t>PVC-U Trubka tlaková PN10 315x12,1</t>
  </si>
  <si>
    <t>-1608995409</t>
  </si>
  <si>
    <t>https://podminky.urs.cz/item/CS_URS_2025_02/8.TL5315121</t>
  </si>
  <si>
    <t>871161211</t>
  </si>
  <si>
    <t>Montáž vodovodního potrubí z polyetylenu PE100 RC v otevřeném výkopu svařovaných elektrotvarovkou SDR 11/PN16 d 32 x 3,0 mm</t>
  </si>
  <si>
    <t>1808689456</t>
  </si>
  <si>
    <t>https://podminky.urs.cz/item/CS_URS_2025_02/871161211</t>
  </si>
  <si>
    <t>28613500</t>
  </si>
  <si>
    <t>potrubí vodovodní dvouvrstvé PE100 RC SDR11 32x3,0mm</t>
  </si>
  <si>
    <t>-159987830</t>
  </si>
  <si>
    <t>871171211</t>
  </si>
  <si>
    <t>Montáž vodovodního potrubí z polyetylenu PE100 RC v otevřeném výkopu svařovaných elektrotvarovkou SDR 11/PN16 d 40 x 3,7 mm</t>
  </si>
  <si>
    <t>-1426853486</t>
  </si>
  <si>
    <t>https://podminky.urs.cz/item/CS_URS_2025_02/871171211</t>
  </si>
  <si>
    <t>28613501</t>
  </si>
  <si>
    <t>potrubí vodovodní dvouvrstvé PE100 RC SDR11 40x3,7mm</t>
  </si>
  <si>
    <t>-1277576720</t>
  </si>
  <si>
    <t>871181211</t>
  </si>
  <si>
    <t>Montáž vodovodního potrubí z polyetylenu PE100 RC v otevřeném výkopu svařovaných elektrotvarovkou SDR 11/PN16 d 50 x 4,6 mm</t>
  </si>
  <si>
    <t>-1980358299</t>
  </si>
  <si>
    <t>https://podminky.urs.cz/item/CS_URS_2025_02/871181211</t>
  </si>
  <si>
    <t>28613502</t>
  </si>
  <si>
    <t>potrubí vodovodní dvouvrstvé PE100 RC SDR11 50x4,6mm</t>
  </si>
  <si>
    <t>1325155975</t>
  </si>
  <si>
    <t>871211211</t>
  </si>
  <si>
    <t>Montáž vodovodního potrubí z polyetylenu PE100 RC v otevřeném výkopu svařovaných elektrotvarovkou SDR 11/PN16 d 63 x 5,8 mm</t>
  </si>
  <si>
    <t>750160162</t>
  </si>
  <si>
    <t>https://podminky.urs.cz/item/CS_URS_2025_02/871211211</t>
  </si>
  <si>
    <t>28613503</t>
  </si>
  <si>
    <t>potrubí vodovodní dvouvrstvé PE100 RC SDR11 63x5,8mm</t>
  </si>
  <si>
    <t>-826357938</t>
  </si>
  <si>
    <t>28615010</t>
  </si>
  <si>
    <t>elektrokoleno 45° PE 100 PN16 D 32mm</t>
  </si>
  <si>
    <t>-509142308</t>
  </si>
  <si>
    <t>28653052</t>
  </si>
  <si>
    <t>elektrokoleno 90° PE 100 D 32mm</t>
  </si>
  <si>
    <t>-874892634</t>
  </si>
  <si>
    <t>28653053</t>
  </si>
  <si>
    <t>elektrokoleno 90° PE 100 D 40mm</t>
  </si>
  <si>
    <t>1401848797</t>
  </si>
  <si>
    <t>28653054</t>
  </si>
  <si>
    <t>elektrokoleno 90° PE 100 D 50mm</t>
  </si>
  <si>
    <t>641223735</t>
  </si>
  <si>
    <t>28653055</t>
  </si>
  <si>
    <t>elektrokoleno 90° PE 100 D 63mm</t>
  </si>
  <si>
    <t>-912333741</t>
  </si>
  <si>
    <t>28615011</t>
  </si>
  <si>
    <t>elektrotvarovka T-kus rovnoramenný PE 100 PN16 D 32mm</t>
  </si>
  <si>
    <t>-457553214</t>
  </si>
  <si>
    <t>28614956</t>
  </si>
  <si>
    <t>elektrotvarovka T-kus rovnoramenný PE 100 PN16 D 40mm</t>
  </si>
  <si>
    <t>823314078</t>
  </si>
  <si>
    <t>28614958</t>
  </si>
  <si>
    <t>elektrotvarovka T-kus rovnoramenný PE 100 PN16 D 63mm</t>
  </si>
  <si>
    <t>-948171236</t>
  </si>
  <si>
    <t>722</t>
  </si>
  <si>
    <t>Zdravotechnika - vnitřní vodovod</t>
  </si>
  <si>
    <t>722230105</t>
  </si>
  <si>
    <t>Ventil přímý G 6/4" se dvěma závity</t>
  </si>
  <si>
    <t>2133785526</t>
  </si>
  <si>
    <t>https://podminky.urs.cz/item/CS_URS_2025_02/722230105</t>
  </si>
  <si>
    <t>722230106</t>
  </si>
  <si>
    <t>Ventil přímý G 2" se dvěma závity</t>
  </si>
  <si>
    <t>-769692182</t>
  </si>
  <si>
    <t>https://podminky.urs.cz/item/CS_URS_2025_02/722230106</t>
  </si>
  <si>
    <t>722262301</t>
  </si>
  <si>
    <t>Vodoměr závitový vícevtokový mokroběžný do 40°C G 1"x 105 mm Qn 2,5 m3/h vertikální</t>
  </si>
  <si>
    <t>1778615507</t>
  </si>
  <si>
    <t>https://podminky.urs.cz/item/CS_URS_2025_02/722262301</t>
  </si>
  <si>
    <t>722262303</t>
  </si>
  <si>
    <t>Vodoměr závitový vícevtokový mokroběžný do 40°C G 2"x 200 mm Qn 10 m3/h vertikální</t>
  </si>
  <si>
    <t>-642484870</t>
  </si>
  <si>
    <t>https://podminky.urs.cz/item/CS_URS_2025_02/722262303</t>
  </si>
  <si>
    <t>72260101</t>
  </si>
  <si>
    <t>kulový uzávěr s pomaluuzavíracím pohonem s bezp. funkcí G 2"</t>
  </si>
  <si>
    <t>1676607846</t>
  </si>
  <si>
    <t>https://podminky.urs.cz/item/CS_URS_2025_02/72260101</t>
  </si>
  <si>
    <t>72260102</t>
  </si>
  <si>
    <t>kulový uzávěr s pomaluuzavíracím pohonem s bezp. funkcí G 6/4"</t>
  </si>
  <si>
    <t>900808167</t>
  </si>
  <si>
    <t>https://podminky.urs.cz/item/CS_URS_2025_02/72260102</t>
  </si>
  <si>
    <t>722602001</t>
  </si>
  <si>
    <t>Elektromagnetický ventil DN 25, dvoucestný, uzavírací, 230 V</t>
  </si>
  <si>
    <t>-15279809</t>
  </si>
  <si>
    <t>724</t>
  </si>
  <si>
    <t>Zdravotechnika - strojní vybavení</t>
  </si>
  <si>
    <t>724401101</t>
  </si>
  <si>
    <t>P1 - VERTIKÁLNÍ CIRKULAČNÍ ČERPADLO s integrovaným vlasovým filtrem a s frekvenčním měničem 2 ks 15 kW, 1.450 ot/min., Q = 260 m3/h, H = 20 m, 400 V / 50 Hz, sání / výtlak: DN 200 / DN 150 (např. UNIBAD 150-301/1504X-W2 + měnič frekvence Danfoss Aqua</t>
  </si>
  <si>
    <t>95263620</t>
  </si>
  <si>
    <t>https://podminky.urs.cz/item/CS_URS_2025_02/724401101</t>
  </si>
  <si>
    <t>724401102</t>
  </si>
  <si>
    <t>P2 - STÁVAJÍCÍ PÍSKOVÝ FILTR Ř2350mm, výměna pískové náplně - práce</t>
  </si>
  <si>
    <t>-1250683029</t>
  </si>
  <si>
    <t>https://podminky.urs.cz/item/CS_URS_2025_02/724401102</t>
  </si>
  <si>
    <t>724401104</t>
  </si>
  <si>
    <t>P5 - Automatická měřící a regulační stanice pro kontinuální měření a regulaci volného chloru, pH s měřením Redoxu a teploty, kompletní zařízení na desce k instalaci na zeď, + nastavitelné membránové dávkovací čerpadlo s vestavěným displejem</t>
  </si>
  <si>
    <t>593540377</t>
  </si>
  <si>
    <t>https://podminky.urs.cz/item/CS_URS_2025_02/724401104</t>
  </si>
  <si>
    <t>724401105</t>
  </si>
  <si>
    <t>P6 - ČERPADLO PRO ODBĚR VZORKOVÉ VODY Z PLAV. BAZÉNU NA DESKU MaR - 4m3/h, 230V, 0,46/0,23W</t>
  </si>
  <si>
    <t>5051244</t>
  </si>
  <si>
    <t>https://podminky.urs.cz/item/CS_URS_2025_02/724401105</t>
  </si>
  <si>
    <t>724401106</t>
  </si>
  <si>
    <t>P7 - Vodoměr závitový vícevtokový mokroběžný do 40°C G 2"x 200 mm Qn 10 m3/h vertikální</t>
  </si>
  <si>
    <t>1165465460</t>
  </si>
  <si>
    <t>https://podminky.urs.cz/item/CS_URS_2025_02/724401106</t>
  </si>
  <si>
    <t>724401108</t>
  </si>
  <si>
    <t>P8 - systém hlídání hladin v AJ plaveckého bazénu - elektronika vč. čidel</t>
  </si>
  <si>
    <t>288820989</t>
  </si>
  <si>
    <t>https://podminky.urs.cz/item/CS_URS_2025_02/724401108</t>
  </si>
  <si>
    <t>724401109</t>
  </si>
  <si>
    <t>Z1 - DOMÁCÍ VODÁRNA PRO SPRCHY BRODÍTEK - Elektronické vertikální čerpadlo s více oběžnými koly, s displejem, snímači tlaku na sání a výtlaku, zpětným ventilem na výtlaku a integrovanou expanzní nádobou. 230V, 2,68 kW, 8 m3/hod, h=45m</t>
  </si>
  <si>
    <t>1236476993</t>
  </si>
  <si>
    <t>https://podminky.urs.cz/item/CS_URS_2025_02/724401109</t>
  </si>
  <si>
    <t>724401110</t>
  </si>
  <si>
    <t>DV - DNOVÁ VÝPUST PRO FÓLII, NEREZ MŘÍŽKA, 5-15 m3/h, připojení 50/63</t>
  </si>
  <si>
    <t>-20312221</t>
  </si>
  <si>
    <t>https://podminky.urs.cz/item/CS_URS_2025_02/724401110</t>
  </si>
  <si>
    <t>724401111</t>
  </si>
  <si>
    <t>DV 1 - DNOVÁ VÝPUST PRO FÓLII, POLYESTEROVÝ SKLOLAMINÁT, NEREZ MŘÍŽKA, 355x355mm, 27 m3/h, připojení Ř90</t>
  </si>
  <si>
    <t>-526134593</t>
  </si>
  <si>
    <t>https://podminky.urs.cz/item/CS_URS_2025_02/724401111</t>
  </si>
  <si>
    <t>724401112</t>
  </si>
  <si>
    <t>DV 2 - DNOVÁ VÝPUST PRO FÓLII, POLYESTEROVÝ SKLOLAMINÁT, NEREZ MŘÍŽKA, 355x355mm, 33,5 m3/h, připojení Ř110</t>
  </si>
  <si>
    <t>1396678909</t>
  </si>
  <si>
    <t>https://podminky.urs.cz/item/CS_URS_2025_02/724401112</t>
  </si>
  <si>
    <t>724401113</t>
  </si>
  <si>
    <t>ST - STĚNOVÁ TRYSKA PRO FÓLIOVÉ BAZÉNY (PB/DB), s regulovatelným průtokem, Q=4,5-7m3/h, napojení Ř50</t>
  </si>
  <si>
    <t>-1012077823</t>
  </si>
  <si>
    <t>https://podminky.urs.cz/item/CS_URS_2025_02/724401113</t>
  </si>
  <si>
    <t>724401115</t>
  </si>
  <si>
    <t>AP1 - ČERPADLO ATRAKCÍ - TOBOGÁN, 12,5 kW, 400/700 V, Q=165 m3/h, H=10m v.s., přip. DN125/80</t>
  </si>
  <si>
    <t>1939484144</t>
  </si>
  <si>
    <t>https://podminky.urs.cz/item/CS_URS_2025_02/724401115</t>
  </si>
  <si>
    <t>724401116</t>
  </si>
  <si>
    <t>SS1 SÁNÍ ODE DNA BAZÉNU » sací box nerez 920x245x300mm, k zabetonování, pro fólii, s odtokem Ř160. krycí mřížka nerez s otvory o celkové ploše min.0,070 m2, např. 44 pásů 200 x 8 mm =0,0704m2</t>
  </si>
  <si>
    <t>976663454</t>
  </si>
  <si>
    <t>https://podminky.urs.cz/item/CS_URS_2025_02/724401116</t>
  </si>
  <si>
    <t>724401117</t>
  </si>
  <si>
    <t>SS2 SÁNÍ PRO ATRAKCE » sací box nerez 700x345x100mm, k zabetonování, pro fólii, s odtokem Ř200, krycí mřížka nerez s otvory o celkové ploše min.0,0750 m2</t>
  </si>
  <si>
    <t>1050978589</t>
  </si>
  <si>
    <t>https://podminky.urs.cz/item/CS_URS_2025_02/724401117</t>
  </si>
  <si>
    <t>724401118</t>
  </si>
  <si>
    <t>SS3 SÁNÍ PRO ATRAKCE » sací tryska, ABS plast, pro fólii, s odtokem Ř90, sací výkon cca 40 m3/h</t>
  </si>
  <si>
    <t>965657923</t>
  </si>
  <si>
    <t>https://podminky.urs.cz/item/CS_URS_2025_02/724401118</t>
  </si>
  <si>
    <t>724401119</t>
  </si>
  <si>
    <t>VV - Vtoková mušle pro odběr vzorkové vody</t>
  </si>
  <si>
    <t>494295958</t>
  </si>
  <si>
    <t>https://podminky.urs.cz/item/CS_URS_2025_02/724401119</t>
  </si>
  <si>
    <t>724401120</t>
  </si>
  <si>
    <t>SPR - sprcha ochozových brodítek nerez AISI 304, vč. výtoku na omývání nohou a kotvení do betonu</t>
  </si>
  <si>
    <t>-415030175</t>
  </si>
  <si>
    <t>https://podminky.urs.cz/item/CS_URS_2025_02/724401120</t>
  </si>
  <si>
    <t>724401121</t>
  </si>
  <si>
    <t>V1 - Větrání strojovny - PROFESIONÁLNÍ POTRUBNÍ VENTILÁTOR o 200 mm s termostatem, regulátorem otáček, Q=830-1040 m3/h, 76/108W, 0,34-0,48A</t>
  </si>
  <si>
    <t>153051033</t>
  </si>
  <si>
    <t>https://podminky.urs.cz/item/CS_URS_2025_02/724401121</t>
  </si>
  <si>
    <t>724401122</t>
  </si>
  <si>
    <t>P - přepad brodítka - nerez mřížka</t>
  </si>
  <si>
    <t>-513478827</t>
  </si>
  <si>
    <t>https://podminky.urs.cz/item/CS_URS_2025_02/724401122</t>
  </si>
  <si>
    <t>724401123</t>
  </si>
  <si>
    <t>VM . VENTILAČNÍ MŘÍŽKA NA FASÁDU pr. 200</t>
  </si>
  <si>
    <t>1164444732</t>
  </si>
  <si>
    <t>https://podminky.urs.cz/item/CS_URS_2025_02/724401123</t>
  </si>
  <si>
    <t>724401124</t>
  </si>
  <si>
    <t>ŠB - šachta pro brodítko, plastová 400 x 400 mm</t>
  </si>
  <si>
    <t>-884996450</t>
  </si>
  <si>
    <t>https://podminky.urs.cz/item/CS_URS_2025_02/724401124</t>
  </si>
  <si>
    <t>724401125</t>
  </si>
  <si>
    <t>D1 - VERTIKÁLNÍ CIRKULAČNÍ ČERPADLO s integrovaným vlasovým filtrem a s frekvenčním měničem 2 ks 7,5 kW, 1.450 ot/min., Q = 118 m3/h, H = 14 m, 400 V / 50 Hz, sání / výtlak: DN 150 / DN 100, (např. UNIBAD 100- 271/0754X-W2 + měnič frekvence Danfoss Aq</t>
  </si>
  <si>
    <t>-1300913492</t>
  </si>
  <si>
    <t>https://podminky.urs.cz/item/CS_URS_2025_02/724401125</t>
  </si>
  <si>
    <t>724401126</t>
  </si>
  <si>
    <t>D2 - Bazénový laminátový pískový filtr vícevrstvý Ř2350mm, PRANÍ VODOU - Q=175 m3/h, v=40m3/h/m2, přip. Ř160, výška filtr. náplně - 1m, prac. tlak 2.5 kg/cm2, vč. bočního víka pr. 225 mm vč. odvzdušnění</t>
  </si>
  <si>
    <t>-221243873</t>
  </si>
  <si>
    <t>https://podminky.urs.cz/item/CS_URS_2025_02/724401126</t>
  </si>
  <si>
    <t>724401127</t>
  </si>
  <si>
    <t>D3 - Bazénový laminátový pískový filtr vícevrstvý Ř1600mm, PRANÍ VODOU - Q=60 m3/h, v=30m3/h/m2, přip. Ř110, výška filtr. náplně - 1m, prac. tlak 2.5 kg/cm2, vč. bočního víka pr. 225 mm vč. odvzdušnění</t>
  </si>
  <si>
    <t>1081661423</t>
  </si>
  <si>
    <t>https://podminky.urs.cz/item/CS_URS_2025_02/724401127</t>
  </si>
  <si>
    <t>724401129</t>
  </si>
  <si>
    <t>D6 - Automatická měřící a regulační stanice pro kontinuální měření a regulaci volného chloru, pH s měřením Redoxu a teploty, kompletní zařízení na desce k instalaci na zeď, + nastavitelné membránové dávkovací čerpadlo s vestavěným displejem určené k d</t>
  </si>
  <si>
    <t>-916266394</t>
  </si>
  <si>
    <t>https://podminky.urs.cz/item/CS_URS_2025_02/724401129</t>
  </si>
  <si>
    <t>724401130</t>
  </si>
  <si>
    <t>D7 - ČERPADLO PRO ODBĚR VZORKOVÉ VODY Z DĚTSKÝCH BAZÉNŮ NA DESKU MaR - 4m3/h, 230V, 0,46/0,23W</t>
  </si>
  <si>
    <t>-306018137</t>
  </si>
  <si>
    <t>https://podminky.urs.cz/item/CS_URS_2025_02/724401130</t>
  </si>
  <si>
    <t>724401131</t>
  </si>
  <si>
    <t>D8 - Vodoměr závitový vícevtokový mokroběžný do 40°C G 2"x 200 mm Qn 10 m3/h vertikální</t>
  </si>
  <si>
    <t>1817134460</t>
  </si>
  <si>
    <t>https://podminky.urs.cz/item/CS_URS_2025_02/724401131</t>
  </si>
  <si>
    <t>724401132</t>
  </si>
  <si>
    <t>D8 - systém dopouštění vody do AJ plaveckého bazénu - pomaluuzavírací elektroventil DN 50</t>
  </si>
  <si>
    <t>-894510000</t>
  </si>
  <si>
    <t>https://podminky.urs.cz/item/CS_URS_2025_02/724401132</t>
  </si>
  <si>
    <t>724401133</t>
  </si>
  <si>
    <t>D9 - systém hlídání hladin v AJ dětských bazénů - elektronika vč. čidel</t>
  </si>
  <si>
    <t>-1958574673</t>
  </si>
  <si>
    <t>https://podminky.urs.cz/item/CS_URS_2025_02/724401133</t>
  </si>
  <si>
    <t>724401134</t>
  </si>
  <si>
    <t>D10 PŘENOSNÉ PONORNÉ KALOVÉ ČERPADLO K VYČERPÁNÍ AKUMULAČNÍ JÍMKY</t>
  </si>
  <si>
    <t>1221885909</t>
  </si>
  <si>
    <t>https://podminky.urs.cz/item/CS_URS_2025_02/724401134</t>
  </si>
  <si>
    <t>724401135</t>
  </si>
  <si>
    <t>AD1 - ČERPADLO ATRAKCÍ - SKLUZAVKA č. 1 - 0,60/0,43 kW, 230/400 V, Q=8,5 m3/h, H=10m v.s., přip. Ř50</t>
  </si>
  <si>
    <t>739500010</t>
  </si>
  <si>
    <t>https://podminky.urs.cz/item/CS_URS_2025_02/724401135</t>
  </si>
  <si>
    <t>724401136</t>
  </si>
  <si>
    <t>AD3 - ČERPADLO ATRAKCÍ - JEŽEK, HAD - 0,60/0,43 kW, 230/400 V, Q=8,5 m3/h, H=10m v.s., přip. Ř50</t>
  </si>
  <si>
    <t>-715612341</t>
  </si>
  <si>
    <t>https://podminky.urs.cz/item/CS_URS_2025_02/724401136</t>
  </si>
  <si>
    <t>724401140</t>
  </si>
  <si>
    <t>PT - PÍTKO - NEREZOVÁ PITNÁ FONTÁNKA, VENKOVNÍ, DO PROSTORU, S TLAČNÝM VENTILEM, vč. kotvení k zabetonování, přip. G1/2"</t>
  </si>
  <si>
    <t>6987546</t>
  </si>
  <si>
    <t>https://podminky.urs.cz/item/CS_URS_2025_02/724401140</t>
  </si>
  <si>
    <t>724401141</t>
  </si>
  <si>
    <t>US - UMYVADLO KERAMICKÉ SE STOJÁNKOVOU BATERIÍ S RUČNÍ SPRCHOU PRO MOŽNOST OPLACHU OČÍ</t>
  </si>
  <si>
    <t>-887774136</t>
  </si>
  <si>
    <t>https://podminky.urs.cz/item/CS_URS_2025_02/724401141</t>
  </si>
  <si>
    <t>72450101</t>
  </si>
  <si>
    <t>filtrační písek křemičitý pro filtr</t>
  </si>
  <si>
    <t>-1331935668</t>
  </si>
  <si>
    <t>https://podminky.urs.cz/item/CS_URS_2025_02/72450101</t>
  </si>
  <si>
    <t>72450102</t>
  </si>
  <si>
    <t>ovládací pětiventilová baterie pr. 110</t>
  </si>
  <si>
    <t>790286597</t>
  </si>
  <si>
    <t>https://podminky.urs.cz/item/CS_URS_2025_02/72450102</t>
  </si>
  <si>
    <t>724501021</t>
  </si>
  <si>
    <t>ovládací pětiventilová baterie pr. 160</t>
  </si>
  <si>
    <t>-674122706</t>
  </si>
  <si>
    <t>https://podminky.urs.cz/item/CS_URS_2025_02/724501021</t>
  </si>
  <si>
    <t>72450103</t>
  </si>
  <si>
    <t>záchytné jímky pro nádoby s chemikáliemi ( 60 L )</t>
  </si>
  <si>
    <t>879950838</t>
  </si>
  <si>
    <t>https://podminky.urs.cz/item/CS_URS_2025_02/72450103</t>
  </si>
  <si>
    <t>72450104</t>
  </si>
  <si>
    <t>Demontáže technologických zařízení vč. potrubí - komplet</t>
  </si>
  <si>
    <t>-161087793</t>
  </si>
  <si>
    <t>https://podminky.urs.cz/item/CS_URS_2025_02/72450104</t>
  </si>
  <si>
    <t>72450105</t>
  </si>
  <si>
    <t>montážní práce na bazénové technologii, filtry, čerpadla, rozvody</t>
  </si>
  <si>
    <t>-359843087</t>
  </si>
  <si>
    <t>https://podminky.urs.cz/item/CS_URS_2025_02/72450105</t>
  </si>
  <si>
    <t>72450106</t>
  </si>
  <si>
    <t>Pomocný montážní materiál , objímky plastové, ocelové, vruty hmoždínky, kotvy, konzole, šrouby, podložky, matky - pro strojovny a potrubní rozvody technologie - komplet</t>
  </si>
  <si>
    <t>-208233730</t>
  </si>
  <si>
    <t>https://podminky.urs.cz/item/CS_URS_2025_02/72450106</t>
  </si>
  <si>
    <t>72450107</t>
  </si>
  <si>
    <t>Práce spojené se zprovozněním technologie bazénu, vč. dodávky provozních chemikálií ( NaClO, korektor pH, vločkovač ) á 30 L - plavecký bazén</t>
  </si>
  <si>
    <t>-933135291</t>
  </si>
  <si>
    <t>https://podminky.urs.cz/item/CS_URS_2025_02/72450107</t>
  </si>
  <si>
    <t>72450108</t>
  </si>
  <si>
    <t>Aktualizace provozního řádu</t>
  </si>
  <si>
    <t>-1167277732</t>
  </si>
  <si>
    <t>https://podminky.urs.cz/item/CS_URS_2025_02/72450108</t>
  </si>
  <si>
    <t>72450110</t>
  </si>
  <si>
    <t>Přesuny hmot pro technologii</t>
  </si>
  <si>
    <t>-1876985049</t>
  </si>
  <si>
    <t>https://podminky.urs.cz/item/CS_URS_2025_02/72450110</t>
  </si>
  <si>
    <t>72450111</t>
  </si>
  <si>
    <t>Odvoz a likvidace demontované technologie bazénů vč. potrubí</t>
  </si>
  <si>
    <t>-1627315937</t>
  </si>
  <si>
    <t>https://podminky.urs.cz/item/CS_URS_2025_02/72450111</t>
  </si>
  <si>
    <t>72450112</t>
  </si>
  <si>
    <t>Typová plastová samonosná dvouplášťová akumulační jímka, válcový tvar, pr. 2,5 m, dl - 6,6 m, objem cca 30 m3, 2 x vstup vč. poklopu</t>
  </si>
  <si>
    <t>992921834</t>
  </si>
  <si>
    <t>https://podminky.urs.cz/item/CS_URS_2025_02/72450112</t>
  </si>
  <si>
    <t>76450101</t>
  </si>
  <si>
    <t>Nerezový přelivný žlábek AISI 316 - stěnový - pro plavecký bazén vč. osazení - specifikace dle PD - Z11</t>
  </si>
  <si>
    <t>-536775396</t>
  </si>
  <si>
    <t>https://podminky.urs.cz/item/CS_URS_2025_02/76450101</t>
  </si>
  <si>
    <t>76450106</t>
  </si>
  <si>
    <t>Z1 - nerezové atypické zábradlí pro vstup do bazénu - AISI316, L=2350mm, se zabetonovaným kotvením pod folii + prodloužené kotvení pod dlažbu, dle specifikace</t>
  </si>
  <si>
    <t>-1806302260</t>
  </si>
  <si>
    <t>https://podminky.urs.cz/item/CS_URS_2025_02/76450106</t>
  </si>
  <si>
    <t>76450109</t>
  </si>
  <si>
    <t>Z2 - nerezové schůdky do bazénu - 4 stupně, AISI 316 40x2mm, dle PD</t>
  </si>
  <si>
    <t>1612541965</t>
  </si>
  <si>
    <t>https://podminky.urs.cz/item/CS_URS_2025_02/76450109</t>
  </si>
  <si>
    <t>776</t>
  </si>
  <si>
    <t>Podlahy povlakové</t>
  </si>
  <si>
    <t>77650101</t>
  </si>
  <si>
    <t>foliování bazénové vany PVC - P hladká, zesílená syntetickým vláknem + geotextilie 500 g/m2 - plavecký bazén,</t>
  </si>
  <si>
    <t>947428702</t>
  </si>
  <si>
    <t>https://podminky.urs.cz/item/CS_URS_2025_02/77650101</t>
  </si>
  <si>
    <t>77650102</t>
  </si>
  <si>
    <t>foliování bazénové vany PVC - P protiskluz, zesílená syntetickým vláknem + geotextilie 500 g/m1 - plavecký bazén</t>
  </si>
  <si>
    <t>631528770</t>
  </si>
  <si>
    <t>https://podminky.urs.cz/item/CS_URS_2025_02/77650102</t>
  </si>
  <si>
    <t>77650103</t>
  </si>
  <si>
    <t>912191301</t>
  </si>
  <si>
    <t>https://podminky.urs.cz/item/CS_URS_2025_02/77650103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</si>
  <si>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</si>
  <si>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</si>
  <si>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</si>
  <si>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</si>
  <si>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</si>
  <si>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VRN8 - Přesun stavebních kapacit</t>
  </si>
  <si>
    <t>VRN1</t>
  </si>
  <si>
    <t>Průzkumné, geodetické a projektové práce</t>
  </si>
  <si>
    <t>012103000</t>
  </si>
  <si>
    <t>Geodetické práce před výstavbou</t>
  </si>
  <si>
    <t>1024</t>
  </si>
  <si>
    <t>1140733119</t>
  </si>
  <si>
    <t>https://podminky.urs.cz/item/CS_URS_2025_02/012103000</t>
  </si>
  <si>
    <t>012303000</t>
  </si>
  <si>
    <t>Geodetické práce po výstavbě</t>
  </si>
  <si>
    <t>1897746060</t>
  </si>
  <si>
    <t>https://podminky.urs.cz/item/CS_URS_2025_02/012303000</t>
  </si>
  <si>
    <t>013254000</t>
  </si>
  <si>
    <t>Dokumentace skutečného provedení stavby</t>
  </si>
  <si>
    <t>1954616285</t>
  </si>
  <si>
    <t>https://podminky.urs.cz/item/CS_URS_2025_02/013254000</t>
  </si>
  <si>
    <t>013274000</t>
  </si>
  <si>
    <t>Pasportizace objektu před započetím prací</t>
  </si>
  <si>
    <t>959131268</t>
  </si>
  <si>
    <t>https://podminky.urs.cz/item/CS_URS_2025_02/013274000</t>
  </si>
  <si>
    <t>013284000</t>
  </si>
  <si>
    <t>Pasportizace objektu po provedení prací</t>
  </si>
  <si>
    <t>-1232061314</t>
  </si>
  <si>
    <t>https://podminky.urs.cz/item/CS_URS_2025_02/013284000</t>
  </si>
  <si>
    <t>VRN3</t>
  </si>
  <si>
    <t>Zařízení staveniště</t>
  </si>
  <si>
    <t>032903000</t>
  </si>
  <si>
    <t>Náklady na provoz a údržbu vybavení staveniště</t>
  </si>
  <si>
    <t>-225042681</t>
  </si>
  <si>
    <t>https://podminky.urs.cz/item/CS_URS_2025_02/032903000</t>
  </si>
  <si>
    <t>VRN4</t>
  </si>
  <si>
    <t>Inženýrská činnost</t>
  </si>
  <si>
    <t>045203000</t>
  </si>
  <si>
    <t>Kompletační činnost</t>
  </si>
  <si>
    <t>665703390</t>
  </si>
  <si>
    <t>https://podminky.urs.cz/item/CS_URS_2025_02/045203000</t>
  </si>
  <si>
    <t>045303000</t>
  </si>
  <si>
    <t>Koordinační činnost</t>
  </si>
  <si>
    <t>-482435515</t>
  </si>
  <si>
    <t>https://podminky.urs.cz/item/CS_URS_2025_02/045303000</t>
  </si>
  <si>
    <t>VRN6</t>
  </si>
  <si>
    <t>Územní vlivy</t>
  </si>
  <si>
    <t>065002000</t>
  </si>
  <si>
    <t>Mimostaveništní doprava materiálů</t>
  </si>
  <si>
    <t>1336007666</t>
  </si>
  <si>
    <t>https://podminky.urs.cz/item/CS_URS_2025_02/065002000</t>
  </si>
  <si>
    <t>VRN8</t>
  </si>
  <si>
    <t>Přesun stavebních kapacit</t>
  </si>
  <si>
    <t>081103000</t>
  </si>
  <si>
    <t>Denní doprava pracovníků na pracoviště</t>
  </si>
  <si>
    <t>1541786798</t>
  </si>
  <si>
    <t>https://podminky.urs.cz/item/CS_URS_2025_02/081103000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</si>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</sst>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23" xfId="0" applyFont="1" applyBorder="1" applyAlignment="1" applyProtection="1">
      <alignment horizontal="center" vertical="center"/>
    </xf>
    <xf numFmtId="49" fontId="33" fillId="0" borderId="23" xfId="0" applyNumberFormat="1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left" vertical="center" wrapText="1"/>
    </xf>
    <xf numFmtId="0" fontId="33" fillId="0" borderId="23" xfId="0" applyFont="1" applyBorder="1" applyAlignment="1" applyProtection="1">
      <alignment horizontal="center" vertical="center" wrapText="1"/>
    </xf>
    <xf numFmtId="167" fontId="33" fillId="0" borderId="23" xfId="0" applyNumberFormat="1" applyFont="1" applyBorder="1" applyAlignment="1" applyProtection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167" fontId="19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6123" TargetMode="External" /><Relationship Id="rId2" Type="http://schemas.openxmlformats.org/officeDocument/2006/relationships/hyperlink" Target="https://podminky.urs.cz/item/CS_URS_2025_02/113107222" TargetMode="External" /><Relationship Id="rId3" Type="http://schemas.openxmlformats.org/officeDocument/2006/relationships/hyperlink" Target="https://podminky.urs.cz/item/CS_URS_2025_02/113107322" TargetMode="External" /><Relationship Id="rId4" Type="http://schemas.openxmlformats.org/officeDocument/2006/relationships/hyperlink" Target="https://podminky.urs.cz/item/CS_URS_2025_02/113151111" TargetMode="External" /><Relationship Id="rId5" Type="http://schemas.openxmlformats.org/officeDocument/2006/relationships/hyperlink" Target="https://podminky.urs.cz/item/CS_URS_2025_02/113152112" TargetMode="External" /><Relationship Id="rId6" Type="http://schemas.openxmlformats.org/officeDocument/2006/relationships/hyperlink" Target="https://podminky.urs.cz/item/CS_URS_2025_02/113202111" TargetMode="External" /><Relationship Id="rId7" Type="http://schemas.openxmlformats.org/officeDocument/2006/relationships/hyperlink" Target="https://podminky.urs.cz/item/CS_URS_2025_02/113204111" TargetMode="External" /><Relationship Id="rId8" Type="http://schemas.openxmlformats.org/officeDocument/2006/relationships/hyperlink" Target="https://podminky.urs.cz/item/CS_URS_2025_02/121151115" TargetMode="External" /><Relationship Id="rId9" Type="http://schemas.openxmlformats.org/officeDocument/2006/relationships/hyperlink" Target="https://podminky.urs.cz/item/CS_URS_2025_02/122211101" TargetMode="External" /><Relationship Id="rId10" Type="http://schemas.openxmlformats.org/officeDocument/2006/relationships/hyperlink" Target="https://podminky.urs.cz/item/CS_URS_2025_02/122251103" TargetMode="External" /><Relationship Id="rId11" Type="http://schemas.openxmlformats.org/officeDocument/2006/relationships/hyperlink" Target="https://podminky.urs.cz/item/CS_URS_2025_02/131251105" TargetMode="External" /><Relationship Id="rId12" Type="http://schemas.openxmlformats.org/officeDocument/2006/relationships/hyperlink" Target="https://podminky.urs.cz/item/CS_URS_2025_02/132212121" TargetMode="External" /><Relationship Id="rId13" Type="http://schemas.openxmlformats.org/officeDocument/2006/relationships/hyperlink" Target="https://podminky.urs.cz/item/CS_URS_2025_02/132251101" TargetMode="External" /><Relationship Id="rId14" Type="http://schemas.openxmlformats.org/officeDocument/2006/relationships/hyperlink" Target="https://podminky.urs.cz/item/CS_URS_2025_02/132251104" TargetMode="External" /><Relationship Id="rId15" Type="http://schemas.openxmlformats.org/officeDocument/2006/relationships/hyperlink" Target="https://podminky.urs.cz/item/CS_URS_2025_02/132251255" TargetMode="External" /><Relationship Id="rId16" Type="http://schemas.openxmlformats.org/officeDocument/2006/relationships/hyperlink" Target="https://podminky.urs.cz/item/CS_URS_2025_02/133212811" TargetMode="External" /><Relationship Id="rId17" Type="http://schemas.openxmlformats.org/officeDocument/2006/relationships/hyperlink" Target="https://podminky.urs.cz/item/CS_URS_2025_02/133251101" TargetMode="External" /><Relationship Id="rId18" Type="http://schemas.openxmlformats.org/officeDocument/2006/relationships/hyperlink" Target="https://podminky.urs.cz/item/CS_URS_2025_02/151101202" TargetMode="External" /><Relationship Id="rId19" Type="http://schemas.openxmlformats.org/officeDocument/2006/relationships/hyperlink" Target="https://podminky.urs.cz/item/CS_URS_2025_02/151101212" TargetMode="External" /><Relationship Id="rId20" Type="http://schemas.openxmlformats.org/officeDocument/2006/relationships/hyperlink" Target="https://podminky.urs.cz/item/CS_URS_2025_02/151101302" TargetMode="External" /><Relationship Id="rId21" Type="http://schemas.openxmlformats.org/officeDocument/2006/relationships/hyperlink" Target="https://podminky.urs.cz/item/CS_URS_2025_02/151101312" TargetMode="External" /><Relationship Id="rId22" Type="http://schemas.openxmlformats.org/officeDocument/2006/relationships/hyperlink" Target="https://podminky.urs.cz/item/CS_URS_2025_02/162751117" TargetMode="External" /><Relationship Id="rId23" Type="http://schemas.openxmlformats.org/officeDocument/2006/relationships/hyperlink" Target="https://podminky.urs.cz/item/CS_URS_2025_02/162751119" TargetMode="External" /><Relationship Id="rId24" Type="http://schemas.openxmlformats.org/officeDocument/2006/relationships/hyperlink" Target="https://podminky.urs.cz/item/CS_URS_2025_02/167151111" TargetMode="External" /><Relationship Id="rId25" Type="http://schemas.openxmlformats.org/officeDocument/2006/relationships/hyperlink" Target="https://podminky.urs.cz/item/CS_URS_2025_02/171201221" TargetMode="External" /><Relationship Id="rId26" Type="http://schemas.openxmlformats.org/officeDocument/2006/relationships/hyperlink" Target="https://podminky.urs.cz/item/CS_URS_2025_02/174151101" TargetMode="External" /><Relationship Id="rId27" Type="http://schemas.openxmlformats.org/officeDocument/2006/relationships/hyperlink" Target="https://podminky.urs.cz/item/CS_URS_2025_02/175111101" TargetMode="External" /><Relationship Id="rId28" Type="http://schemas.openxmlformats.org/officeDocument/2006/relationships/hyperlink" Target="https://podminky.urs.cz/item/CS_URS_2025_02/175151101" TargetMode="External" /><Relationship Id="rId29" Type="http://schemas.openxmlformats.org/officeDocument/2006/relationships/hyperlink" Target="https://podminky.urs.cz/item/CS_URS_2025_02/181351103" TargetMode="External" /><Relationship Id="rId30" Type="http://schemas.openxmlformats.org/officeDocument/2006/relationships/hyperlink" Target="https://podminky.urs.cz/item/CS_URS_2025_02/181411131" TargetMode="External" /><Relationship Id="rId31" Type="http://schemas.openxmlformats.org/officeDocument/2006/relationships/hyperlink" Target="https://podminky.urs.cz/item/CS_URS_2025_02/181911102" TargetMode="External" /><Relationship Id="rId32" Type="http://schemas.openxmlformats.org/officeDocument/2006/relationships/hyperlink" Target="https://podminky.urs.cz/item/CS_URS_2025_02/181951112" TargetMode="External" /><Relationship Id="rId33" Type="http://schemas.openxmlformats.org/officeDocument/2006/relationships/hyperlink" Target="https://podminky.urs.cz/item/CS_URS_2025_02/271562211" TargetMode="External" /><Relationship Id="rId34" Type="http://schemas.openxmlformats.org/officeDocument/2006/relationships/hyperlink" Target="https://podminky.urs.cz/item/CS_URS_2025_02/271572211" TargetMode="External" /><Relationship Id="rId35" Type="http://schemas.openxmlformats.org/officeDocument/2006/relationships/hyperlink" Target="https://podminky.urs.cz/item/CS_URS_2025_02/273321411" TargetMode="External" /><Relationship Id="rId36" Type="http://schemas.openxmlformats.org/officeDocument/2006/relationships/hyperlink" Target="https://podminky.urs.cz/item/CS_URS_2025_02/273321611" TargetMode="External" /><Relationship Id="rId37" Type="http://schemas.openxmlformats.org/officeDocument/2006/relationships/hyperlink" Target="https://podminky.urs.cz/item/CS_URS_2025_02/273351121" TargetMode="External" /><Relationship Id="rId38" Type="http://schemas.openxmlformats.org/officeDocument/2006/relationships/hyperlink" Target="https://podminky.urs.cz/item/CS_URS_2025_02/273351122" TargetMode="External" /><Relationship Id="rId39" Type="http://schemas.openxmlformats.org/officeDocument/2006/relationships/hyperlink" Target="https://podminky.urs.cz/item/CS_URS_2025_02/273362021" TargetMode="External" /><Relationship Id="rId40" Type="http://schemas.openxmlformats.org/officeDocument/2006/relationships/hyperlink" Target="https://podminky.urs.cz/item/CS_URS_2025_02/274313611" TargetMode="External" /><Relationship Id="rId41" Type="http://schemas.openxmlformats.org/officeDocument/2006/relationships/hyperlink" Target="https://podminky.urs.cz/item/CS_URS_2025_02/274313711" TargetMode="External" /><Relationship Id="rId42" Type="http://schemas.openxmlformats.org/officeDocument/2006/relationships/hyperlink" Target="https://podminky.urs.cz/item/CS_URS_2025_02/274351121" TargetMode="External" /><Relationship Id="rId43" Type="http://schemas.openxmlformats.org/officeDocument/2006/relationships/hyperlink" Target="https://podminky.urs.cz/item/CS_URS_2025_02/274351122" TargetMode="External" /><Relationship Id="rId44" Type="http://schemas.openxmlformats.org/officeDocument/2006/relationships/hyperlink" Target="https://podminky.urs.cz/item/CS_URS_2025_02/275313911" TargetMode="External" /><Relationship Id="rId45" Type="http://schemas.openxmlformats.org/officeDocument/2006/relationships/hyperlink" Target="https://podminky.urs.cz/item/CS_URS_2025_02/275351121" TargetMode="External" /><Relationship Id="rId46" Type="http://schemas.openxmlformats.org/officeDocument/2006/relationships/hyperlink" Target="https://podminky.urs.cz/item/CS_URS_2025_02/275351122" TargetMode="External" /><Relationship Id="rId47" Type="http://schemas.openxmlformats.org/officeDocument/2006/relationships/hyperlink" Target="https://podminky.urs.cz/item/CS_URS_2025_02/291111111" TargetMode="External" /><Relationship Id="rId48" Type="http://schemas.openxmlformats.org/officeDocument/2006/relationships/hyperlink" Target="https://podminky.urs.cz/item/CS_URS_2025_02/291211111" TargetMode="External" /><Relationship Id="rId49" Type="http://schemas.openxmlformats.org/officeDocument/2006/relationships/hyperlink" Target="https://podminky.urs.cz/item/CS_URS_2025_02/310001101" TargetMode="External" /><Relationship Id="rId50" Type="http://schemas.openxmlformats.org/officeDocument/2006/relationships/hyperlink" Target="https://podminky.urs.cz/item/CS_URS_2025_02/311113141" TargetMode="External" /><Relationship Id="rId51" Type="http://schemas.openxmlformats.org/officeDocument/2006/relationships/hyperlink" Target="https://podminky.urs.cz/item/CS_URS_2025_02/311113142" TargetMode="External" /><Relationship Id="rId52" Type="http://schemas.openxmlformats.org/officeDocument/2006/relationships/hyperlink" Target="https://podminky.urs.cz/item/CS_URS_2025_02/311113143" TargetMode="External" /><Relationship Id="rId53" Type="http://schemas.openxmlformats.org/officeDocument/2006/relationships/hyperlink" Target="https://podminky.urs.cz/item/CS_URS_2025_02/311113144" TargetMode="External" /><Relationship Id="rId54" Type="http://schemas.openxmlformats.org/officeDocument/2006/relationships/hyperlink" Target="https://podminky.urs.cz/item/CS_URS_2025_02/311321611" TargetMode="External" /><Relationship Id="rId55" Type="http://schemas.openxmlformats.org/officeDocument/2006/relationships/hyperlink" Target="https://podminky.urs.cz/item/CS_URS_2025_02/311351121" TargetMode="External" /><Relationship Id="rId56" Type="http://schemas.openxmlformats.org/officeDocument/2006/relationships/hyperlink" Target="https://podminky.urs.cz/item/CS_URS_2025_02/311351122" TargetMode="External" /><Relationship Id="rId57" Type="http://schemas.openxmlformats.org/officeDocument/2006/relationships/hyperlink" Target="https://podminky.urs.cz/item/CS_URS_2025_02/311361821" TargetMode="External" /><Relationship Id="rId58" Type="http://schemas.openxmlformats.org/officeDocument/2006/relationships/hyperlink" Target="https://podminky.urs.cz/item/CS_URS_2025_02/342321610" TargetMode="External" /><Relationship Id="rId59" Type="http://schemas.openxmlformats.org/officeDocument/2006/relationships/hyperlink" Target="https://podminky.urs.cz/item/CS_URS_2025_02/342351311" TargetMode="External" /><Relationship Id="rId60" Type="http://schemas.openxmlformats.org/officeDocument/2006/relationships/hyperlink" Target="https://podminky.urs.cz/item/CS_URS_2025_02/342351312" TargetMode="External" /><Relationship Id="rId61" Type="http://schemas.openxmlformats.org/officeDocument/2006/relationships/hyperlink" Target="https://podminky.urs.cz/item/CS_URS_2025_02/342361821" TargetMode="External" /><Relationship Id="rId62" Type="http://schemas.openxmlformats.org/officeDocument/2006/relationships/hyperlink" Target="https://podminky.urs.cz/item/CS_URS_2025_02/342362021" TargetMode="External" /><Relationship Id="rId63" Type="http://schemas.openxmlformats.org/officeDocument/2006/relationships/hyperlink" Target="https://podminky.urs.cz/item/CS_URS_2025_02/382413122" TargetMode="External" /><Relationship Id="rId64" Type="http://schemas.openxmlformats.org/officeDocument/2006/relationships/hyperlink" Target="https://podminky.urs.cz/item/CS_URS_2025_02/417321414" TargetMode="External" /><Relationship Id="rId65" Type="http://schemas.openxmlformats.org/officeDocument/2006/relationships/hyperlink" Target="https://podminky.urs.cz/item/CS_URS_2025_02/417351115" TargetMode="External" /><Relationship Id="rId66" Type="http://schemas.openxmlformats.org/officeDocument/2006/relationships/hyperlink" Target="https://podminky.urs.cz/item/CS_URS_2025_02/417351116" TargetMode="External" /><Relationship Id="rId67" Type="http://schemas.openxmlformats.org/officeDocument/2006/relationships/hyperlink" Target="https://podminky.urs.cz/item/CS_URS_2025_02/430321616" TargetMode="External" /><Relationship Id="rId68" Type="http://schemas.openxmlformats.org/officeDocument/2006/relationships/hyperlink" Target="https://podminky.urs.cz/item/CS_URS_2025_02/430362021" TargetMode="External" /><Relationship Id="rId69" Type="http://schemas.openxmlformats.org/officeDocument/2006/relationships/hyperlink" Target="https://podminky.urs.cz/item/CS_URS_2025_02/434311115" TargetMode="External" /><Relationship Id="rId70" Type="http://schemas.openxmlformats.org/officeDocument/2006/relationships/hyperlink" Target="https://podminky.urs.cz/item/CS_URS_2025_02/434351141" TargetMode="External" /><Relationship Id="rId71" Type="http://schemas.openxmlformats.org/officeDocument/2006/relationships/hyperlink" Target="https://podminky.urs.cz/item/CS_URS_2025_02/434351142" TargetMode="External" /><Relationship Id="rId72" Type="http://schemas.openxmlformats.org/officeDocument/2006/relationships/hyperlink" Target="https://podminky.urs.cz/item/CS_URS_2025_02/451573111" TargetMode="External" /><Relationship Id="rId73" Type="http://schemas.openxmlformats.org/officeDocument/2006/relationships/hyperlink" Target="https://podminky.urs.cz/item/CS_URS_2025_02/452112122" TargetMode="External" /><Relationship Id="rId74" Type="http://schemas.openxmlformats.org/officeDocument/2006/relationships/hyperlink" Target="https://podminky.urs.cz/item/CS_URS_2025_02/452311141" TargetMode="External" /><Relationship Id="rId75" Type="http://schemas.openxmlformats.org/officeDocument/2006/relationships/hyperlink" Target="https://podminky.urs.cz/item/CS_URS_2025_02/452351111" TargetMode="External" /><Relationship Id="rId76" Type="http://schemas.openxmlformats.org/officeDocument/2006/relationships/hyperlink" Target="https://podminky.urs.cz/item/CS_URS_2025_02/452351112" TargetMode="External" /><Relationship Id="rId77" Type="http://schemas.openxmlformats.org/officeDocument/2006/relationships/hyperlink" Target="https://podminky.urs.cz/item/CS_URS_2025_02/564710001" TargetMode="External" /><Relationship Id="rId78" Type="http://schemas.openxmlformats.org/officeDocument/2006/relationships/hyperlink" Target="https://podminky.urs.cz/item/CS_URS_2025_02/564750101" TargetMode="External" /><Relationship Id="rId79" Type="http://schemas.openxmlformats.org/officeDocument/2006/relationships/hyperlink" Target="https://podminky.urs.cz/item/CS_URS_2025_02/596211111" TargetMode="External" /><Relationship Id="rId80" Type="http://schemas.openxmlformats.org/officeDocument/2006/relationships/hyperlink" Target="https://podminky.urs.cz/item/CS_URS_2025_02/612131121" TargetMode="External" /><Relationship Id="rId81" Type="http://schemas.openxmlformats.org/officeDocument/2006/relationships/hyperlink" Target="https://podminky.urs.cz/item/CS_URS_2025_02/612142001" TargetMode="External" /><Relationship Id="rId82" Type="http://schemas.openxmlformats.org/officeDocument/2006/relationships/hyperlink" Target="https://podminky.urs.cz/item/CS_URS_2025_02/622131121" TargetMode="External" /><Relationship Id="rId83" Type="http://schemas.openxmlformats.org/officeDocument/2006/relationships/hyperlink" Target="https://podminky.urs.cz/item/CS_URS_2025_02/622142001" TargetMode="External" /><Relationship Id="rId84" Type="http://schemas.openxmlformats.org/officeDocument/2006/relationships/hyperlink" Target="https://podminky.urs.cz/item/CS_URS_2025_02/622143003" TargetMode="External" /><Relationship Id="rId85" Type="http://schemas.openxmlformats.org/officeDocument/2006/relationships/hyperlink" Target="https://podminky.urs.cz/item/CS_URS_2025_02/622151021" TargetMode="External" /><Relationship Id="rId86" Type="http://schemas.openxmlformats.org/officeDocument/2006/relationships/hyperlink" Target="https://podminky.urs.cz/item/CS_URS_2025_02/622511112" TargetMode="External" /><Relationship Id="rId87" Type="http://schemas.openxmlformats.org/officeDocument/2006/relationships/hyperlink" Target="https://podminky.urs.cz/item/CS_URS_2025_02/631311125" TargetMode="External" /><Relationship Id="rId88" Type="http://schemas.openxmlformats.org/officeDocument/2006/relationships/hyperlink" Target="https://podminky.urs.cz/item/CS_URS_2025_02/631312141" TargetMode="External" /><Relationship Id="rId89" Type="http://schemas.openxmlformats.org/officeDocument/2006/relationships/hyperlink" Target="https://podminky.urs.cz/item/CS_URS_2025_02/631319012" TargetMode="External" /><Relationship Id="rId90" Type="http://schemas.openxmlformats.org/officeDocument/2006/relationships/hyperlink" Target="https://podminky.urs.cz/item/CS_URS_2025_02/631319173" TargetMode="External" /><Relationship Id="rId91" Type="http://schemas.openxmlformats.org/officeDocument/2006/relationships/hyperlink" Target="https://podminky.urs.cz/item/CS_URS_2025_02/631362021" TargetMode="External" /><Relationship Id="rId92" Type="http://schemas.openxmlformats.org/officeDocument/2006/relationships/hyperlink" Target="https://podminky.urs.cz/item/CS_URS_2025_02/632902221" TargetMode="External" /><Relationship Id="rId93" Type="http://schemas.openxmlformats.org/officeDocument/2006/relationships/hyperlink" Target="https://podminky.urs.cz/item/CS_URS_2025_02/634662111" TargetMode="External" /><Relationship Id="rId94" Type="http://schemas.openxmlformats.org/officeDocument/2006/relationships/hyperlink" Target="https://podminky.urs.cz/item/CS_URS_2025_02/635111115" TargetMode="External" /><Relationship Id="rId95" Type="http://schemas.openxmlformats.org/officeDocument/2006/relationships/hyperlink" Target="https://podminky.urs.cz/item/CS_URS_2025_02/871365811" TargetMode="External" /><Relationship Id="rId96" Type="http://schemas.openxmlformats.org/officeDocument/2006/relationships/hyperlink" Target="https://podminky.urs.cz/item/CS_URS_2025_02/877260341" TargetMode="External" /><Relationship Id="rId97" Type="http://schemas.openxmlformats.org/officeDocument/2006/relationships/hyperlink" Target="https://podminky.urs.cz/item/CS_URS_2025_02/890351851" TargetMode="External" /><Relationship Id="rId98" Type="http://schemas.openxmlformats.org/officeDocument/2006/relationships/hyperlink" Target="https://podminky.urs.cz/item/CS_URS_2025_02/894411311" TargetMode="External" /><Relationship Id="rId99" Type="http://schemas.openxmlformats.org/officeDocument/2006/relationships/hyperlink" Target="https://podminky.urs.cz/item/CS_URS_2025_02/894414211" TargetMode="External" /><Relationship Id="rId100" Type="http://schemas.openxmlformats.org/officeDocument/2006/relationships/hyperlink" Target="https://podminky.urs.cz/item/CS_URS_2025_02/899101211" TargetMode="External" /><Relationship Id="rId101" Type="http://schemas.openxmlformats.org/officeDocument/2006/relationships/hyperlink" Target="https://podminky.urs.cz/item/CS_URS_2025_02/899102112" TargetMode="External" /><Relationship Id="rId102" Type="http://schemas.openxmlformats.org/officeDocument/2006/relationships/hyperlink" Target="https://podminky.urs.cz/item/CS_URS_2025_02/899501221" TargetMode="External" /><Relationship Id="rId103" Type="http://schemas.openxmlformats.org/officeDocument/2006/relationships/hyperlink" Target="https://podminky.urs.cz/item/CS_URS_2025_02/460751111" TargetMode="External" /><Relationship Id="rId104" Type="http://schemas.openxmlformats.org/officeDocument/2006/relationships/hyperlink" Target="https://podminky.urs.cz/item/CS_URS_2025_02/781731810" TargetMode="External" /><Relationship Id="rId105" Type="http://schemas.openxmlformats.org/officeDocument/2006/relationships/hyperlink" Target="https://podminky.urs.cz/item/CS_URS_2025_02/916231213" TargetMode="External" /><Relationship Id="rId106" Type="http://schemas.openxmlformats.org/officeDocument/2006/relationships/hyperlink" Target="https://podminky.urs.cz/item/CS_URS_2025_02/916331112" TargetMode="External" /><Relationship Id="rId107" Type="http://schemas.openxmlformats.org/officeDocument/2006/relationships/hyperlink" Target="https://podminky.urs.cz/item/CS_URS_2025_02/919726122" TargetMode="External" /><Relationship Id="rId108" Type="http://schemas.openxmlformats.org/officeDocument/2006/relationships/hyperlink" Target="https://podminky.urs.cz/item/CS_URS_2025_02/931945112" TargetMode="External" /><Relationship Id="rId109" Type="http://schemas.openxmlformats.org/officeDocument/2006/relationships/hyperlink" Target="https://podminky.urs.cz/item/CS_URS_2025_02/935933111" TargetMode="External" /><Relationship Id="rId110" Type="http://schemas.openxmlformats.org/officeDocument/2006/relationships/hyperlink" Target="https://podminky.urs.cz/item/CS_URS_2025_02/943311111" TargetMode="External" /><Relationship Id="rId111" Type="http://schemas.openxmlformats.org/officeDocument/2006/relationships/hyperlink" Target="https://podminky.urs.cz/item/CS_URS_2025_02/943311211" TargetMode="External" /><Relationship Id="rId112" Type="http://schemas.openxmlformats.org/officeDocument/2006/relationships/hyperlink" Target="https://podminky.urs.cz/item/CS_URS_2025_02/943311811" TargetMode="External" /><Relationship Id="rId113" Type="http://schemas.openxmlformats.org/officeDocument/2006/relationships/hyperlink" Target="https://podminky.urs.cz/item/CS_URS_2025_02/949101111" TargetMode="External" /><Relationship Id="rId114" Type="http://schemas.openxmlformats.org/officeDocument/2006/relationships/hyperlink" Target="https://podminky.urs.cz/item/CS_URS_2025_02/953171031" TargetMode="External" /><Relationship Id="rId115" Type="http://schemas.openxmlformats.org/officeDocument/2006/relationships/hyperlink" Target="https://podminky.urs.cz/item/CS_URS_2025_02/953961111" TargetMode="External" /><Relationship Id="rId116" Type="http://schemas.openxmlformats.org/officeDocument/2006/relationships/hyperlink" Target="https://podminky.urs.cz/item/CS_URS_2025_02/953961112" TargetMode="External" /><Relationship Id="rId117" Type="http://schemas.openxmlformats.org/officeDocument/2006/relationships/hyperlink" Target="https://podminky.urs.cz/item/CS_URS_2025_02/961044111" TargetMode="External" /><Relationship Id="rId118" Type="http://schemas.openxmlformats.org/officeDocument/2006/relationships/hyperlink" Target="https://podminky.urs.cz/item/CS_URS_2025_02/961055111" TargetMode="External" /><Relationship Id="rId119" Type="http://schemas.openxmlformats.org/officeDocument/2006/relationships/hyperlink" Target="https://podminky.urs.cz/item/CS_URS_2025_02/962031133" TargetMode="External" /><Relationship Id="rId120" Type="http://schemas.openxmlformats.org/officeDocument/2006/relationships/hyperlink" Target="https://podminky.urs.cz/item/CS_URS_2025_02/962032241" TargetMode="External" /><Relationship Id="rId121" Type="http://schemas.openxmlformats.org/officeDocument/2006/relationships/hyperlink" Target="https://podminky.urs.cz/item/CS_URS_2025_02/962042321" TargetMode="External" /><Relationship Id="rId122" Type="http://schemas.openxmlformats.org/officeDocument/2006/relationships/hyperlink" Target="https://podminky.urs.cz/item/CS_URS_2025_02/962052211" TargetMode="External" /><Relationship Id="rId123" Type="http://schemas.openxmlformats.org/officeDocument/2006/relationships/hyperlink" Target="https://podminky.urs.cz/item/CS_URS_2025_02/963023712" TargetMode="External" /><Relationship Id="rId124" Type="http://schemas.openxmlformats.org/officeDocument/2006/relationships/hyperlink" Target="https://podminky.urs.cz/item/CS_URS_2025_02/963042819" TargetMode="External" /><Relationship Id="rId125" Type="http://schemas.openxmlformats.org/officeDocument/2006/relationships/hyperlink" Target="https://podminky.urs.cz/item/CS_URS_2025_02/963053935" TargetMode="External" /><Relationship Id="rId126" Type="http://schemas.openxmlformats.org/officeDocument/2006/relationships/hyperlink" Target="https://podminky.urs.cz/item/CS_URS_2025_02/965042241" TargetMode="External" /><Relationship Id="rId127" Type="http://schemas.openxmlformats.org/officeDocument/2006/relationships/hyperlink" Target="https://podminky.urs.cz/item/CS_URS_2025_02/965049112" TargetMode="External" /><Relationship Id="rId128" Type="http://schemas.openxmlformats.org/officeDocument/2006/relationships/hyperlink" Target="https://podminky.urs.cz/item/CS_URS_2025_02/965081213" TargetMode="External" /><Relationship Id="rId129" Type="http://schemas.openxmlformats.org/officeDocument/2006/relationships/hyperlink" Target="https://podminky.urs.cz/item/CS_URS_2025_02/965081353" TargetMode="External" /><Relationship Id="rId130" Type="http://schemas.openxmlformats.org/officeDocument/2006/relationships/hyperlink" Target="https://podminky.urs.cz/item/CS_URS_2025_02/968072455" TargetMode="External" /><Relationship Id="rId131" Type="http://schemas.openxmlformats.org/officeDocument/2006/relationships/hyperlink" Target="https://podminky.urs.cz/item/CS_URS_2025_02/973042251" TargetMode="External" /><Relationship Id="rId132" Type="http://schemas.openxmlformats.org/officeDocument/2006/relationships/hyperlink" Target="https://podminky.urs.cz/item/CS_URS_2025_02/977151111" TargetMode="External" /><Relationship Id="rId133" Type="http://schemas.openxmlformats.org/officeDocument/2006/relationships/hyperlink" Target="https://podminky.urs.cz/item/CS_URS_2025_02/977151113" TargetMode="External" /><Relationship Id="rId134" Type="http://schemas.openxmlformats.org/officeDocument/2006/relationships/hyperlink" Target="https://podminky.urs.cz/item/CS_URS_2025_02/977151114" TargetMode="External" /><Relationship Id="rId135" Type="http://schemas.openxmlformats.org/officeDocument/2006/relationships/hyperlink" Target="https://podminky.urs.cz/item/CS_URS_2025_02/977151115" TargetMode="External" /><Relationship Id="rId136" Type="http://schemas.openxmlformats.org/officeDocument/2006/relationships/hyperlink" Target="https://podminky.urs.cz/item/CS_URS_2025_02/977151116" TargetMode="External" /><Relationship Id="rId137" Type="http://schemas.openxmlformats.org/officeDocument/2006/relationships/hyperlink" Target="https://podminky.urs.cz/item/CS_URS_2025_02/977151119" TargetMode="External" /><Relationship Id="rId138" Type="http://schemas.openxmlformats.org/officeDocument/2006/relationships/hyperlink" Target="https://podminky.urs.cz/item/CS_URS_2025_02/977151121" TargetMode="External" /><Relationship Id="rId139" Type="http://schemas.openxmlformats.org/officeDocument/2006/relationships/hyperlink" Target="https://podminky.urs.cz/item/CS_URS_2025_02/977151122" TargetMode="External" /><Relationship Id="rId140" Type="http://schemas.openxmlformats.org/officeDocument/2006/relationships/hyperlink" Target="https://podminky.urs.cz/item/CS_URS_2025_02/977151124" TargetMode="External" /><Relationship Id="rId141" Type="http://schemas.openxmlformats.org/officeDocument/2006/relationships/hyperlink" Target="https://podminky.urs.cz/item/CS_URS_2025_02/977151126" TargetMode="External" /><Relationship Id="rId142" Type="http://schemas.openxmlformats.org/officeDocument/2006/relationships/hyperlink" Target="https://podminky.urs.cz/item/CS_URS_2025_02/977151127" TargetMode="External" /><Relationship Id="rId143" Type="http://schemas.openxmlformats.org/officeDocument/2006/relationships/hyperlink" Target="https://podminky.urs.cz/item/CS_URS_2025_02/977151128" TargetMode="External" /><Relationship Id="rId144" Type="http://schemas.openxmlformats.org/officeDocument/2006/relationships/hyperlink" Target="https://podminky.urs.cz/item/CS_URS_2025_02/977151129" TargetMode="External" /><Relationship Id="rId145" Type="http://schemas.openxmlformats.org/officeDocument/2006/relationships/hyperlink" Target="https://podminky.urs.cz/item/CS_URS_2025_02/977211113" TargetMode="External" /><Relationship Id="rId146" Type="http://schemas.openxmlformats.org/officeDocument/2006/relationships/hyperlink" Target="https://podminky.urs.cz/item/CS_URS_2025_02/977211114" TargetMode="External" /><Relationship Id="rId147" Type="http://schemas.openxmlformats.org/officeDocument/2006/relationships/hyperlink" Target="https://podminky.urs.cz/item/CS_URS_2025_02/977312114" TargetMode="External" /><Relationship Id="rId148" Type="http://schemas.openxmlformats.org/officeDocument/2006/relationships/hyperlink" Target="https://podminky.urs.cz/item/CS_URS_2025_02/978057351" TargetMode="External" /><Relationship Id="rId149" Type="http://schemas.openxmlformats.org/officeDocument/2006/relationships/hyperlink" Target="https://podminky.urs.cz/item/CS_URS_2025_02/978057361" TargetMode="External" /><Relationship Id="rId150" Type="http://schemas.openxmlformats.org/officeDocument/2006/relationships/hyperlink" Target="https://podminky.urs.cz/item/CS_URS_2025_02/978059641" TargetMode="External" /><Relationship Id="rId151" Type="http://schemas.openxmlformats.org/officeDocument/2006/relationships/hyperlink" Target="https://podminky.urs.cz/item/CS_URS_2025_02/985121122" TargetMode="External" /><Relationship Id="rId152" Type="http://schemas.openxmlformats.org/officeDocument/2006/relationships/hyperlink" Target="https://podminky.urs.cz/item/CS_URS_2025_02/985311113" TargetMode="External" /><Relationship Id="rId153" Type="http://schemas.openxmlformats.org/officeDocument/2006/relationships/hyperlink" Target="https://podminky.urs.cz/item/CS_URS_2025_02/985311213" TargetMode="External" /><Relationship Id="rId154" Type="http://schemas.openxmlformats.org/officeDocument/2006/relationships/hyperlink" Target="https://podminky.urs.cz/item/CS_URS_2025_02/985321111" TargetMode="External" /><Relationship Id="rId155" Type="http://schemas.openxmlformats.org/officeDocument/2006/relationships/hyperlink" Target="https://podminky.urs.cz/item/CS_URS_2025_02/985323111" TargetMode="External" /><Relationship Id="rId156" Type="http://schemas.openxmlformats.org/officeDocument/2006/relationships/hyperlink" Target="https://podminky.urs.cz/item/CS_URS_2025_02/985331111" TargetMode="External" /><Relationship Id="rId157" Type="http://schemas.openxmlformats.org/officeDocument/2006/relationships/hyperlink" Target="https://podminky.urs.cz/item/CS_URS_2025_02/997002611" TargetMode="External" /><Relationship Id="rId158" Type="http://schemas.openxmlformats.org/officeDocument/2006/relationships/hyperlink" Target="https://podminky.urs.cz/item/CS_URS_2025_02/997013501" TargetMode="External" /><Relationship Id="rId159" Type="http://schemas.openxmlformats.org/officeDocument/2006/relationships/hyperlink" Target="https://podminky.urs.cz/item/CS_URS_2025_02/997013509" TargetMode="External" /><Relationship Id="rId160" Type="http://schemas.openxmlformats.org/officeDocument/2006/relationships/hyperlink" Target="https://podminky.urs.cz/item/CS_URS_2025_02/997013601" TargetMode="External" /><Relationship Id="rId161" Type="http://schemas.openxmlformats.org/officeDocument/2006/relationships/hyperlink" Target="https://podminky.urs.cz/item/CS_URS_2025_02/997013602" TargetMode="External" /><Relationship Id="rId162" Type="http://schemas.openxmlformats.org/officeDocument/2006/relationships/hyperlink" Target="https://podminky.urs.cz/item/CS_URS_2025_02/997013603" TargetMode="External" /><Relationship Id="rId163" Type="http://schemas.openxmlformats.org/officeDocument/2006/relationships/hyperlink" Target="https://podminky.urs.cz/item/CS_URS_2025_02/997013607" TargetMode="External" /><Relationship Id="rId164" Type="http://schemas.openxmlformats.org/officeDocument/2006/relationships/hyperlink" Target="https://podminky.urs.cz/item/CS_URS_2025_02/997013631" TargetMode="External" /><Relationship Id="rId165" Type="http://schemas.openxmlformats.org/officeDocument/2006/relationships/hyperlink" Target="https://podminky.urs.cz/item/CS_URS_2025_02/997013655" TargetMode="External" /><Relationship Id="rId166" Type="http://schemas.openxmlformats.org/officeDocument/2006/relationships/hyperlink" Target="https://podminky.urs.cz/item/CS_URS_2025_02/997013811" TargetMode="External" /><Relationship Id="rId167" Type="http://schemas.openxmlformats.org/officeDocument/2006/relationships/hyperlink" Target="https://podminky.urs.cz/item/CS_URS_2025_02/998011001" TargetMode="External" /><Relationship Id="rId168" Type="http://schemas.openxmlformats.org/officeDocument/2006/relationships/hyperlink" Target="https://podminky.urs.cz/item/CS_URS_2025_02/711111001" TargetMode="External" /><Relationship Id="rId169" Type="http://schemas.openxmlformats.org/officeDocument/2006/relationships/hyperlink" Target="https://podminky.urs.cz/item/CS_URS_2025_02/711111133" TargetMode="External" /><Relationship Id="rId170" Type="http://schemas.openxmlformats.org/officeDocument/2006/relationships/hyperlink" Target="https://podminky.urs.cz/item/CS_URS_2025_02/711112001" TargetMode="External" /><Relationship Id="rId171" Type="http://schemas.openxmlformats.org/officeDocument/2006/relationships/hyperlink" Target="https://podminky.urs.cz/item/CS_URS_2025_02/711112052" TargetMode="External" /><Relationship Id="rId172" Type="http://schemas.openxmlformats.org/officeDocument/2006/relationships/hyperlink" Target="https://podminky.urs.cz/item/CS_URS_2025_02/711112133" TargetMode="External" /><Relationship Id="rId173" Type="http://schemas.openxmlformats.org/officeDocument/2006/relationships/hyperlink" Target="https://podminky.urs.cz/item/CS_URS_2025_02/711141559" TargetMode="External" /><Relationship Id="rId174" Type="http://schemas.openxmlformats.org/officeDocument/2006/relationships/hyperlink" Target="https://podminky.urs.cz/item/CS_URS_2025_02/711142559" TargetMode="External" /><Relationship Id="rId175" Type="http://schemas.openxmlformats.org/officeDocument/2006/relationships/hyperlink" Target="https://podminky.urs.cz/item/CS_URS_2025_02/711161274" TargetMode="External" /><Relationship Id="rId176" Type="http://schemas.openxmlformats.org/officeDocument/2006/relationships/hyperlink" Target="https://podminky.urs.cz/item/CS_URS_2025_02/711161383" TargetMode="External" /><Relationship Id="rId177" Type="http://schemas.openxmlformats.org/officeDocument/2006/relationships/hyperlink" Target="https://podminky.urs.cz/item/CS_URS_2025_02/711747067" TargetMode="External" /><Relationship Id="rId178" Type="http://schemas.openxmlformats.org/officeDocument/2006/relationships/hyperlink" Target="https://podminky.urs.cz/item/CS_URS_2025_02/998711201" TargetMode="External" /><Relationship Id="rId179" Type="http://schemas.openxmlformats.org/officeDocument/2006/relationships/hyperlink" Target="https://podminky.urs.cz/item/CS_URS_2025_02/712340832" TargetMode="External" /><Relationship Id="rId180" Type="http://schemas.openxmlformats.org/officeDocument/2006/relationships/hyperlink" Target="https://podminky.urs.cz/item/CS_URS_2025_02/997013501.1" TargetMode="External" /><Relationship Id="rId181" Type="http://schemas.openxmlformats.org/officeDocument/2006/relationships/hyperlink" Target="https://podminky.urs.cz/item/CS_URS_2025_02/997013509.1" TargetMode="External" /><Relationship Id="rId182" Type="http://schemas.openxmlformats.org/officeDocument/2006/relationships/hyperlink" Target="https://podminky.urs.cz/item/CS_URS_2025_02/997013814" TargetMode="External" /><Relationship Id="rId183" Type="http://schemas.openxmlformats.org/officeDocument/2006/relationships/hyperlink" Target="https://podminky.urs.cz/item/CS_URS_2025_02/715101813" TargetMode="External" /><Relationship Id="rId184" Type="http://schemas.openxmlformats.org/officeDocument/2006/relationships/hyperlink" Target="https://podminky.urs.cz/item/CS_URS_2025_02/751398012" TargetMode="External" /><Relationship Id="rId185" Type="http://schemas.openxmlformats.org/officeDocument/2006/relationships/hyperlink" Target="https://podminky.urs.cz/item/CS_URS_2025_02/762083122" TargetMode="External" /><Relationship Id="rId186" Type="http://schemas.openxmlformats.org/officeDocument/2006/relationships/hyperlink" Target="https://podminky.urs.cz/item/CS_URS_2025_02/762085103" TargetMode="External" /><Relationship Id="rId187" Type="http://schemas.openxmlformats.org/officeDocument/2006/relationships/hyperlink" Target="https://podminky.urs.cz/item/CS_URS_2025_02/762332641" TargetMode="External" /><Relationship Id="rId188" Type="http://schemas.openxmlformats.org/officeDocument/2006/relationships/hyperlink" Target="https://podminky.urs.cz/item/CS_URS_2025_02/762332642" TargetMode="External" /><Relationship Id="rId189" Type="http://schemas.openxmlformats.org/officeDocument/2006/relationships/hyperlink" Target="https://podminky.urs.cz/item/CS_URS_2025_02/762332643" TargetMode="External" /><Relationship Id="rId190" Type="http://schemas.openxmlformats.org/officeDocument/2006/relationships/hyperlink" Target="https://podminky.urs.cz/item/CS_URS_2025_02/762341027" TargetMode="External" /><Relationship Id="rId191" Type="http://schemas.openxmlformats.org/officeDocument/2006/relationships/hyperlink" Target="https://podminky.urs.cz/item/CS_URS_2025_02/762395000" TargetMode="External" /><Relationship Id="rId192" Type="http://schemas.openxmlformats.org/officeDocument/2006/relationships/hyperlink" Target="https://podminky.urs.cz/item/CS_URS_2025_02/998762201" TargetMode="External" /><Relationship Id="rId193" Type="http://schemas.openxmlformats.org/officeDocument/2006/relationships/hyperlink" Target="https://podminky.urs.cz/item/CS_URS_2025_02/764212634" TargetMode="External" /><Relationship Id="rId194" Type="http://schemas.openxmlformats.org/officeDocument/2006/relationships/hyperlink" Target="https://podminky.urs.cz/item/CS_URS_2025_02/764212661" TargetMode="External" /><Relationship Id="rId195" Type="http://schemas.openxmlformats.org/officeDocument/2006/relationships/hyperlink" Target="https://podminky.urs.cz/item/CS_URS_2025_02/764511444" TargetMode="External" /><Relationship Id="rId196" Type="http://schemas.openxmlformats.org/officeDocument/2006/relationships/hyperlink" Target="https://podminky.urs.cz/item/CS_URS_2025_02/764511602" TargetMode="External" /><Relationship Id="rId197" Type="http://schemas.openxmlformats.org/officeDocument/2006/relationships/hyperlink" Target="https://podminky.urs.cz/item/CS_URS_2025_02/764518623" TargetMode="External" /><Relationship Id="rId198" Type="http://schemas.openxmlformats.org/officeDocument/2006/relationships/hyperlink" Target="https://podminky.urs.cz/item/CS_URS_2025_02/998764201" TargetMode="External" /><Relationship Id="rId199" Type="http://schemas.openxmlformats.org/officeDocument/2006/relationships/hyperlink" Target="https://podminky.urs.cz/item/CS_URS_2025_02/712331101" TargetMode="External" /><Relationship Id="rId200" Type="http://schemas.openxmlformats.org/officeDocument/2006/relationships/hyperlink" Target="https://podminky.urs.cz/item/CS_URS_2025_02/712391587" TargetMode="External" /><Relationship Id="rId201" Type="http://schemas.openxmlformats.org/officeDocument/2006/relationships/hyperlink" Target="https://podminky.urs.cz/item/CS_URS_2025_02/765151001" TargetMode="External" /><Relationship Id="rId202" Type="http://schemas.openxmlformats.org/officeDocument/2006/relationships/hyperlink" Target="https://podminky.urs.cz/item/CS_URS_2025_02/765151021" TargetMode="External" /><Relationship Id="rId203" Type="http://schemas.openxmlformats.org/officeDocument/2006/relationships/hyperlink" Target="https://podminky.urs.cz/item/CS_URS_2025_02/765151061" TargetMode="External" /><Relationship Id="rId204" Type="http://schemas.openxmlformats.org/officeDocument/2006/relationships/hyperlink" Target="https://podminky.urs.cz/item/CS_URS_2025_02/998765201" TargetMode="External" /><Relationship Id="rId205" Type="http://schemas.openxmlformats.org/officeDocument/2006/relationships/hyperlink" Target="https://podminky.urs.cz/item/CS_URS_2025_02/767161813" TargetMode="External" /><Relationship Id="rId206" Type="http://schemas.openxmlformats.org/officeDocument/2006/relationships/hyperlink" Target="https://podminky.urs.cz/item/CS_URS_2025_02/767161850" TargetMode="External" /><Relationship Id="rId207" Type="http://schemas.openxmlformats.org/officeDocument/2006/relationships/hyperlink" Target="https://podminky.urs.cz/item/CS_URS_2025_02/767590122" TargetMode="External" /><Relationship Id="rId208" Type="http://schemas.openxmlformats.org/officeDocument/2006/relationships/hyperlink" Target="https://podminky.urs.cz/item/CS_URS_2025_02/767640111" TargetMode="External" /><Relationship Id="rId209" Type="http://schemas.openxmlformats.org/officeDocument/2006/relationships/hyperlink" Target="https://podminky.urs.cz/item/CS_URS_2025_02/767691822" TargetMode="External" /><Relationship Id="rId210" Type="http://schemas.openxmlformats.org/officeDocument/2006/relationships/hyperlink" Target="https://podminky.urs.cz/item/CS_URS_2025_02/767995113" TargetMode="External" /><Relationship Id="rId211" Type="http://schemas.openxmlformats.org/officeDocument/2006/relationships/hyperlink" Target="https://podminky.urs.cz/item/CS_URS_2025_02/628613611" TargetMode="External" /><Relationship Id="rId212" Type="http://schemas.openxmlformats.org/officeDocument/2006/relationships/hyperlink" Target="https://podminky.urs.cz/item/CS_URS_2025_02/998767201" TargetMode="External" /><Relationship Id="rId213" Type="http://schemas.openxmlformats.org/officeDocument/2006/relationships/hyperlink" Target="https://podminky.urs.cz/item/CS_URS_2025_02/777111111" TargetMode="External" /><Relationship Id="rId214" Type="http://schemas.openxmlformats.org/officeDocument/2006/relationships/hyperlink" Target="https://podminky.urs.cz/item/CS_URS_2025_02/777111121" TargetMode="External" /><Relationship Id="rId215" Type="http://schemas.openxmlformats.org/officeDocument/2006/relationships/hyperlink" Target="https://podminky.urs.cz/item/CS_URS_2025_02/777121105" TargetMode="External" /><Relationship Id="rId216" Type="http://schemas.openxmlformats.org/officeDocument/2006/relationships/hyperlink" Target="https://podminky.urs.cz/item/CS_URS_2025_02/777131111" TargetMode="External" /><Relationship Id="rId217" Type="http://schemas.openxmlformats.org/officeDocument/2006/relationships/hyperlink" Target="https://podminky.urs.cz/item/CS_URS_2025_02/777211011" TargetMode="External" /><Relationship Id="rId218" Type="http://schemas.openxmlformats.org/officeDocument/2006/relationships/hyperlink" Target="https://podminky.urs.cz/item/CS_URS_2025_02/777211711" TargetMode="External" /><Relationship Id="rId219" Type="http://schemas.openxmlformats.org/officeDocument/2006/relationships/hyperlink" Target="https://podminky.urs.cz/item/CS_URS_2025_02/777211713" TargetMode="External" /><Relationship Id="rId220" Type="http://schemas.openxmlformats.org/officeDocument/2006/relationships/hyperlink" Target="https://podminky.urs.cz/item/CS_URS_2025_02/777312013" TargetMode="External" /><Relationship Id="rId221" Type="http://schemas.openxmlformats.org/officeDocument/2006/relationships/hyperlink" Target="https://podminky.urs.cz/item/CS_URS_2025_02/777312023" TargetMode="External" /><Relationship Id="rId222" Type="http://schemas.openxmlformats.org/officeDocument/2006/relationships/hyperlink" Target="https://podminky.urs.cz/item/CS_URS_2025_02/998777201" TargetMode="External" /><Relationship Id="rId223" Type="http://schemas.openxmlformats.org/officeDocument/2006/relationships/hyperlink" Target="https://podminky.urs.cz/item/CS_URS_2025_02/781473810" TargetMode="External" /><Relationship Id="rId224" Type="http://schemas.openxmlformats.org/officeDocument/2006/relationships/hyperlink" Target="https://podminky.urs.cz/item/CS_URS_2025_02/783201401" TargetMode="External" /><Relationship Id="rId225" Type="http://schemas.openxmlformats.org/officeDocument/2006/relationships/hyperlink" Target="https://podminky.urs.cz/item/CS_URS_2025_02/783264101" TargetMode="External" /><Relationship Id="rId226" Type="http://schemas.openxmlformats.org/officeDocument/2006/relationships/hyperlink" Target="https://podminky.urs.cz/item/CS_URS_2025_02/783268111" TargetMode="External" /><Relationship Id="rId227" Type="http://schemas.openxmlformats.org/officeDocument/2006/relationships/hyperlink" Target="https://podminky.urs.cz/item/CS_URS_2025_02/783901453" TargetMode="External" /><Relationship Id="rId228" Type="http://schemas.openxmlformats.org/officeDocument/2006/relationships/hyperlink" Target="https://podminky.urs.cz/item/CS_URS_2025_02/783932171" TargetMode="External" /><Relationship Id="rId229" Type="http://schemas.openxmlformats.org/officeDocument/2006/relationships/hyperlink" Target="https://podminky.urs.cz/item/CS_URS_2025_02/783933161" TargetMode="External" /><Relationship Id="rId230" Type="http://schemas.openxmlformats.org/officeDocument/2006/relationships/hyperlink" Target="https://podminky.urs.cz/item/CS_URS_2025_02/783937163" TargetMode="External" /><Relationship Id="rId231" Type="http://schemas.openxmlformats.org/officeDocument/2006/relationships/hyperlink" Target="https://podminky.urs.cz/item/CS_URS_2025_02/783943161" TargetMode="External" /><Relationship Id="rId232" Type="http://schemas.openxmlformats.org/officeDocument/2006/relationships/hyperlink" Target="https://podminky.urs.cz/item/CS_URS_2025_02/783947161" TargetMode="External" /><Relationship Id="rId233" Type="http://schemas.openxmlformats.org/officeDocument/2006/relationships/hyperlink" Target="https://podminky.urs.cz/item/CS_URS_2025_02/784181131" TargetMode="External" /><Relationship Id="rId234" Type="http://schemas.openxmlformats.org/officeDocument/2006/relationships/hyperlink" Target="https://podminky.urs.cz/item/CS_URS_2025_02/784181133" TargetMode="External" /><Relationship Id="rId235" Type="http://schemas.openxmlformats.org/officeDocument/2006/relationships/hyperlink" Target="https://podminky.urs.cz/item/CS_URS_2025_02/784331001" TargetMode="External" /><Relationship Id="rId236" Type="http://schemas.openxmlformats.org/officeDocument/2006/relationships/hyperlink" Target="https://podminky.urs.cz/item/CS_URS_2025_02/784331003" TargetMode="External" /><Relationship Id="rId23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Pol2" TargetMode="External" /><Relationship Id="rId3" Type="http://schemas.openxmlformats.org/officeDocument/2006/relationships/hyperlink" Target="https://podminky.urs.cz/item/CS_URS_2025_02/Pol3" TargetMode="External" /><Relationship Id="rId4" Type="http://schemas.openxmlformats.org/officeDocument/2006/relationships/hyperlink" Target="https://podminky.urs.cz/item/CS_URS_2025_02/Pol4" TargetMode="External" /><Relationship Id="rId5" Type="http://schemas.openxmlformats.org/officeDocument/2006/relationships/hyperlink" Target="https://podminky.urs.cz/item/CS_URS_2025_02/Pol5" TargetMode="External" /><Relationship Id="rId6" Type="http://schemas.openxmlformats.org/officeDocument/2006/relationships/hyperlink" Target="https://podminky.urs.cz/item/CS_URS_2025_02/Pol6" TargetMode="External" /><Relationship Id="rId7" Type="http://schemas.openxmlformats.org/officeDocument/2006/relationships/hyperlink" Target="https://podminky.urs.cz/item/CS_URS_2025_02/Pol7" TargetMode="External" /><Relationship Id="rId8" Type="http://schemas.openxmlformats.org/officeDocument/2006/relationships/hyperlink" Target="https://podminky.urs.cz/item/CS_URS_2025_02/Pol8" TargetMode="External" /><Relationship Id="rId9" Type="http://schemas.openxmlformats.org/officeDocument/2006/relationships/hyperlink" Target="https://podminky.urs.cz/item/CS_URS_2025_02/Pol9" TargetMode="External" /><Relationship Id="rId10" Type="http://schemas.openxmlformats.org/officeDocument/2006/relationships/hyperlink" Target="https://podminky.urs.cz/item/CS_URS_2025_02/Pol10" TargetMode="External" /><Relationship Id="rId11" Type="http://schemas.openxmlformats.org/officeDocument/2006/relationships/hyperlink" Target="https://podminky.urs.cz/item/CS_URS_2025_02/Pol11" TargetMode="External" /><Relationship Id="rId12" Type="http://schemas.openxmlformats.org/officeDocument/2006/relationships/hyperlink" Target="https://podminky.urs.cz/item/CS_URS_2025_02/Pol12" TargetMode="External" /><Relationship Id="rId13" Type="http://schemas.openxmlformats.org/officeDocument/2006/relationships/hyperlink" Target="https://podminky.urs.cz/item/CS_URS_2025_02/Pol13" TargetMode="External" /><Relationship Id="rId14" Type="http://schemas.openxmlformats.org/officeDocument/2006/relationships/hyperlink" Target="https://podminky.urs.cz/item/CS_URS_2025_02/Pol14" TargetMode="External" /><Relationship Id="rId15" Type="http://schemas.openxmlformats.org/officeDocument/2006/relationships/hyperlink" Target="https://podminky.urs.cz/item/CS_URS_2025_02/Pol15" TargetMode="External" /><Relationship Id="rId16" Type="http://schemas.openxmlformats.org/officeDocument/2006/relationships/hyperlink" Target="https://podminky.urs.cz/item/CS_URS_2025_02/Pol16" TargetMode="External" /><Relationship Id="rId17" Type="http://schemas.openxmlformats.org/officeDocument/2006/relationships/hyperlink" Target="https://podminky.urs.cz/item/CS_URS_2025_02/Pol17" TargetMode="External" /><Relationship Id="rId18" Type="http://schemas.openxmlformats.org/officeDocument/2006/relationships/hyperlink" Target="https://podminky.urs.cz/item/CS_URS_2025_02/Pol18" TargetMode="External" /><Relationship Id="rId19" Type="http://schemas.openxmlformats.org/officeDocument/2006/relationships/hyperlink" Target="https://podminky.urs.cz/item/CS_URS_2025_02/Pol19" TargetMode="External" /><Relationship Id="rId20" Type="http://schemas.openxmlformats.org/officeDocument/2006/relationships/hyperlink" Target="https://podminky.urs.cz/item/CS_URS_2025_02/Pol20" TargetMode="External" /><Relationship Id="rId21" Type="http://schemas.openxmlformats.org/officeDocument/2006/relationships/hyperlink" Target="https://podminky.urs.cz/item/CS_URS_2025_02/Pol21" TargetMode="External" /><Relationship Id="rId22" Type="http://schemas.openxmlformats.org/officeDocument/2006/relationships/hyperlink" Target="https://podminky.urs.cz/item/CS_URS_2025_02/Pol22" TargetMode="External" /><Relationship Id="rId23" Type="http://schemas.openxmlformats.org/officeDocument/2006/relationships/hyperlink" Target="https://podminky.urs.cz/item/CS_URS_2025_02/Pol13" TargetMode="External" /><Relationship Id="rId24" Type="http://schemas.openxmlformats.org/officeDocument/2006/relationships/hyperlink" Target="https://podminky.urs.cz/item/CS_URS_2025_02/Pol14" TargetMode="External" /><Relationship Id="rId25" Type="http://schemas.openxmlformats.org/officeDocument/2006/relationships/hyperlink" Target="https://podminky.urs.cz/item/CS_URS_2025_02/Pol23" TargetMode="External" /><Relationship Id="rId26" Type="http://schemas.openxmlformats.org/officeDocument/2006/relationships/hyperlink" Target="https://podminky.urs.cz/item/CS_URS_2025_02/Pol24" TargetMode="External" /><Relationship Id="rId27" Type="http://schemas.openxmlformats.org/officeDocument/2006/relationships/hyperlink" Target="https://podminky.urs.cz/item/CS_URS_2025_02/Pol17" TargetMode="External" /><Relationship Id="rId28" Type="http://schemas.openxmlformats.org/officeDocument/2006/relationships/hyperlink" Target="https://podminky.urs.cz/item/CS_URS_2025_02/Pol25" TargetMode="External" /><Relationship Id="rId29" Type="http://schemas.openxmlformats.org/officeDocument/2006/relationships/hyperlink" Target="https://podminky.urs.cz/item/CS_URS_2025_02/Pol19" TargetMode="External" /><Relationship Id="rId30" Type="http://schemas.openxmlformats.org/officeDocument/2006/relationships/hyperlink" Target="https://podminky.urs.cz/item/CS_URS_2025_02/Pol20" TargetMode="External" /><Relationship Id="rId31" Type="http://schemas.openxmlformats.org/officeDocument/2006/relationships/hyperlink" Target="https://podminky.urs.cz/item/CS_URS_2025_02/Pol26" TargetMode="External" /><Relationship Id="rId32" Type="http://schemas.openxmlformats.org/officeDocument/2006/relationships/hyperlink" Target="https://podminky.urs.cz/item/CS_URS_2025_02/OST1" TargetMode="External" /><Relationship Id="rId33" Type="http://schemas.openxmlformats.org/officeDocument/2006/relationships/hyperlink" Target="https://podminky.urs.cz/item/CS_URS_2025_02/OST2" TargetMode="External" /><Relationship Id="rId34" Type="http://schemas.openxmlformats.org/officeDocument/2006/relationships/hyperlink" Target="https://podminky.urs.cz/item/CS_URS_2025_02/OST3" TargetMode="External" /><Relationship Id="rId3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110053" TargetMode="External" /><Relationship Id="rId2" Type="http://schemas.openxmlformats.org/officeDocument/2006/relationships/hyperlink" Target="https://podminky.urs.cz/item/CS_URS_2025_02/741210202" TargetMode="External" /><Relationship Id="rId3" Type="http://schemas.openxmlformats.org/officeDocument/2006/relationships/hyperlink" Target="https://podminky.urs.cz/item/CS_URS_2025_02/741210202" TargetMode="External" /><Relationship Id="rId4" Type="http://schemas.openxmlformats.org/officeDocument/2006/relationships/hyperlink" Target="https://podminky.urs.cz/item/CS_URS_2025_02/741210002" TargetMode="External" /><Relationship Id="rId5" Type="http://schemas.openxmlformats.org/officeDocument/2006/relationships/hyperlink" Target="https://podminky.urs.cz/item/CS_URS_2025_02/741210002.1" TargetMode="External" /><Relationship Id="rId6" Type="http://schemas.openxmlformats.org/officeDocument/2006/relationships/hyperlink" Target="https://podminky.urs.cz/item/CS_URS_2025_02/741210002" TargetMode="External" /><Relationship Id="rId7" Type="http://schemas.openxmlformats.org/officeDocument/2006/relationships/hyperlink" Target="https://podminky.urs.cz/item/CS_URS_2025_02/741210002" TargetMode="External" /><Relationship Id="rId8" Type="http://schemas.openxmlformats.org/officeDocument/2006/relationships/hyperlink" Target="https://podminky.urs.cz/item/CS_URS_2025_02/210191542" TargetMode="External" /><Relationship Id="rId9" Type="http://schemas.openxmlformats.org/officeDocument/2006/relationships/hyperlink" Target="https://podminky.urs.cz/item/CS_URS_2025_02/7412102021" TargetMode="External" /><Relationship Id="rId10" Type="http://schemas.openxmlformats.org/officeDocument/2006/relationships/hyperlink" Target="https://podminky.urs.cz/item/CS_URS_2025_02/741910513" TargetMode="External" /><Relationship Id="rId11" Type="http://schemas.openxmlformats.org/officeDocument/2006/relationships/hyperlink" Target="https://podminky.urs.cz/item/CS_URS_2025_02/742811110" TargetMode="External" /><Relationship Id="rId12" Type="http://schemas.openxmlformats.org/officeDocument/2006/relationships/hyperlink" Target="https://podminky.urs.cz/item/CS_URS_2025_02/741231012" TargetMode="External" /><Relationship Id="rId13" Type="http://schemas.openxmlformats.org/officeDocument/2006/relationships/hyperlink" Target="https://podminky.urs.cz/item/CS_URS_2025_02/741910411" TargetMode="External" /><Relationship Id="rId14" Type="http://schemas.openxmlformats.org/officeDocument/2006/relationships/hyperlink" Target="https://podminky.urs.cz/item/CS_URS_2025_02/741910412" TargetMode="External" /><Relationship Id="rId15" Type="http://schemas.openxmlformats.org/officeDocument/2006/relationships/hyperlink" Target="https://podminky.urs.cz/item/CS_URS_2025_02/741110511" TargetMode="External" /><Relationship Id="rId16" Type="http://schemas.openxmlformats.org/officeDocument/2006/relationships/hyperlink" Target="https://podminky.urs.cz/item/CS_URS_2025_02/741110041" TargetMode="External" /><Relationship Id="rId17" Type="http://schemas.openxmlformats.org/officeDocument/2006/relationships/hyperlink" Target="https://podminky.urs.cz/item/CS_URS_2025_02/741110042" TargetMode="External" /><Relationship Id="rId18" Type="http://schemas.openxmlformats.org/officeDocument/2006/relationships/hyperlink" Target="https://podminky.urs.cz/item/CS_URS_2025_02/741110302" TargetMode="External" /><Relationship Id="rId19" Type="http://schemas.openxmlformats.org/officeDocument/2006/relationships/hyperlink" Target="https://podminky.urs.cz/item/CS_URS_2025_02/741122138" TargetMode="External" /><Relationship Id="rId20" Type="http://schemas.openxmlformats.org/officeDocument/2006/relationships/hyperlink" Target="https://podminky.urs.cz/item/CS_URS_2025_02/741110053" TargetMode="External" /><Relationship Id="rId21" Type="http://schemas.openxmlformats.org/officeDocument/2006/relationships/hyperlink" Target="https://podminky.urs.cz/item/CS_URS_2025_02/741122016" TargetMode="External" /><Relationship Id="rId22" Type="http://schemas.openxmlformats.org/officeDocument/2006/relationships/hyperlink" Target="https://podminky.urs.cz/item/CS_URS_2025_02/741122024" TargetMode="External" /><Relationship Id="rId23" Type="http://schemas.openxmlformats.org/officeDocument/2006/relationships/hyperlink" Target="https://podminky.urs.cz/item/CS_URS_2025_02/741122145" TargetMode="External" /><Relationship Id="rId24" Type="http://schemas.openxmlformats.org/officeDocument/2006/relationships/hyperlink" Target="https://podminky.urs.cz/item/CS_URS_2025_02/741122011" TargetMode="External" /><Relationship Id="rId25" Type="http://schemas.openxmlformats.org/officeDocument/2006/relationships/hyperlink" Target="https://podminky.urs.cz/item/CS_URS_2025_02/741122011.1" TargetMode="External" /><Relationship Id="rId26" Type="http://schemas.openxmlformats.org/officeDocument/2006/relationships/hyperlink" Target="https://podminky.urs.cz/item/CS_URS_2025_02/741122015" TargetMode="External" /><Relationship Id="rId27" Type="http://schemas.openxmlformats.org/officeDocument/2006/relationships/hyperlink" Target="https://podminky.urs.cz/item/CS_URS_2025_02/741122016" TargetMode="External" /><Relationship Id="rId28" Type="http://schemas.openxmlformats.org/officeDocument/2006/relationships/hyperlink" Target="https://podminky.urs.cz/item/CS_URS_2025_02/741122031" TargetMode="External" /><Relationship Id="rId29" Type="http://schemas.openxmlformats.org/officeDocument/2006/relationships/hyperlink" Target="https://podminky.urs.cz/item/CS_URS_2025_02/7411220311" TargetMode="External" /><Relationship Id="rId30" Type="http://schemas.openxmlformats.org/officeDocument/2006/relationships/hyperlink" Target="https://podminky.urs.cz/item/CS_URS_2025_02/741122146" TargetMode="External" /><Relationship Id="rId31" Type="http://schemas.openxmlformats.org/officeDocument/2006/relationships/hyperlink" Target="https://podminky.urs.cz/item/CS_URS_2025_02/210800012" TargetMode="External" /><Relationship Id="rId32" Type="http://schemas.openxmlformats.org/officeDocument/2006/relationships/hyperlink" Target="https://podminky.urs.cz/item/CS_URS_2025_02/741120001" TargetMode="External" /><Relationship Id="rId33" Type="http://schemas.openxmlformats.org/officeDocument/2006/relationships/hyperlink" Target="https://podminky.urs.cz/item/CS_URS_2025_02/741120003" TargetMode="External" /><Relationship Id="rId34" Type="http://schemas.openxmlformats.org/officeDocument/2006/relationships/hyperlink" Target="https://podminky.urs.cz/item/CS_URS_2025_02/741130021" TargetMode="External" /><Relationship Id="rId35" Type="http://schemas.openxmlformats.org/officeDocument/2006/relationships/hyperlink" Target="https://podminky.urs.cz/item/CS_URS_2025_02/741130023" TargetMode="External" /><Relationship Id="rId36" Type="http://schemas.openxmlformats.org/officeDocument/2006/relationships/hyperlink" Target="https://podminky.urs.cz/item/CS_URS_2025_02/741130024" TargetMode="External" /><Relationship Id="rId37" Type="http://schemas.openxmlformats.org/officeDocument/2006/relationships/hyperlink" Target="https://podminky.urs.cz/item/CS_URS_2025_02/741310251" TargetMode="External" /><Relationship Id="rId38" Type="http://schemas.openxmlformats.org/officeDocument/2006/relationships/hyperlink" Target="https://podminky.urs.cz/item/CS_URS_2025_02/741310402" TargetMode="External" /><Relationship Id="rId39" Type="http://schemas.openxmlformats.org/officeDocument/2006/relationships/hyperlink" Target="https://podminky.urs.cz/item/CS_URS_2025_02/741310402" TargetMode="External" /><Relationship Id="rId40" Type="http://schemas.openxmlformats.org/officeDocument/2006/relationships/hyperlink" Target="https://podminky.urs.cz/item/CS_URS_2025_02/741313002" TargetMode="External" /><Relationship Id="rId41" Type="http://schemas.openxmlformats.org/officeDocument/2006/relationships/hyperlink" Target="https://podminky.urs.cz/item/CS_URS_2025_02/15" TargetMode="External" /><Relationship Id="rId42" Type="http://schemas.openxmlformats.org/officeDocument/2006/relationships/hyperlink" Target="https://podminky.urs.cz/item/CS_URS_2025_02/741370101" TargetMode="External" /><Relationship Id="rId43" Type="http://schemas.openxmlformats.org/officeDocument/2006/relationships/hyperlink" Target="https://podminky.urs.cz/item/CS_URS_2025_02/7413700331" TargetMode="External" /><Relationship Id="rId44" Type="http://schemas.openxmlformats.org/officeDocument/2006/relationships/hyperlink" Target="https://podminky.urs.cz/item/CS_URS_2025_02/741371104" TargetMode="External" /><Relationship Id="rId45" Type="http://schemas.openxmlformats.org/officeDocument/2006/relationships/hyperlink" Target="https://podminky.urs.cz/item/CS_URS_2025_02/210220021" TargetMode="External" /><Relationship Id="rId46" Type="http://schemas.openxmlformats.org/officeDocument/2006/relationships/hyperlink" Target="https://podminky.urs.cz/item/CS_URS_2025_02/2102200021" TargetMode="External" /><Relationship Id="rId47" Type="http://schemas.openxmlformats.org/officeDocument/2006/relationships/hyperlink" Target="https://podminky.urs.cz/item/CS_URS_2025_02/210220022" TargetMode="External" /><Relationship Id="rId48" Type="http://schemas.openxmlformats.org/officeDocument/2006/relationships/hyperlink" Target="https://podminky.urs.cz/item/CS_URS_2025_02/743" TargetMode="External" /><Relationship Id="rId49" Type="http://schemas.openxmlformats.org/officeDocument/2006/relationships/hyperlink" Target="https://podminky.urs.cz/item/CS_URS_2025_02/743622100" TargetMode="External" /><Relationship Id="rId50" Type="http://schemas.openxmlformats.org/officeDocument/2006/relationships/hyperlink" Target="https://podminky.urs.cz/item/CS_URS_2025_02/210220302" TargetMode="External" /><Relationship Id="rId51" Type="http://schemas.openxmlformats.org/officeDocument/2006/relationships/hyperlink" Target="https://podminky.urs.cz/item/CS_URS_2025_02/743624300" TargetMode="External" /><Relationship Id="rId52" Type="http://schemas.openxmlformats.org/officeDocument/2006/relationships/hyperlink" Target="https://podminky.urs.cz/item/CS_URS_2025_02/743629300" TargetMode="External" /><Relationship Id="rId53" Type="http://schemas.openxmlformats.org/officeDocument/2006/relationships/hyperlink" Target="https://podminky.urs.cz/item/CS_URS_2025_02/743629300.1" TargetMode="External" /><Relationship Id="rId54" Type="http://schemas.openxmlformats.org/officeDocument/2006/relationships/hyperlink" Target="https://podminky.urs.cz/item/CS_URS_2025_02/7439911001" TargetMode="External" /><Relationship Id="rId55" Type="http://schemas.openxmlformats.org/officeDocument/2006/relationships/hyperlink" Target="https://podminky.urs.cz/item/CS_URS_2025_02/210110021" TargetMode="External" /><Relationship Id="rId56" Type="http://schemas.openxmlformats.org/officeDocument/2006/relationships/hyperlink" Target="https://podminky.urs.cz/item/CS_URS_2025_02/210160011" TargetMode="External" /><Relationship Id="rId57" Type="http://schemas.openxmlformats.org/officeDocument/2006/relationships/hyperlink" Target="https://podminky.urs.cz/item/CS_URS_2025_02/741310411" TargetMode="External" /><Relationship Id="rId58" Type="http://schemas.openxmlformats.org/officeDocument/2006/relationships/hyperlink" Target="https://podminky.urs.cz/item/CS_URS_2025_02/741310412" TargetMode="External" /><Relationship Id="rId59" Type="http://schemas.openxmlformats.org/officeDocument/2006/relationships/hyperlink" Target="https://podminky.urs.cz/item/CS_URS_2025_02/741112111" TargetMode="External" /><Relationship Id="rId60" Type="http://schemas.openxmlformats.org/officeDocument/2006/relationships/hyperlink" Target="https://podminky.urs.cz/item/CS_URS_2025_02/747211100" TargetMode="External" /><Relationship Id="rId61" Type="http://schemas.openxmlformats.org/officeDocument/2006/relationships/hyperlink" Target="https://podminky.urs.cz/item/CS_URS_2025_02/748132300" TargetMode="External" /><Relationship Id="rId62" Type="http://schemas.openxmlformats.org/officeDocument/2006/relationships/hyperlink" Target="https://podminky.urs.cz/item/CS_URS_2025_02/748711200" TargetMode="External" /><Relationship Id="rId63" Type="http://schemas.openxmlformats.org/officeDocument/2006/relationships/hyperlink" Target="https://podminky.urs.cz/item/CS_URS_2025_02/748741000" TargetMode="External" /><Relationship Id="rId64" Type="http://schemas.openxmlformats.org/officeDocument/2006/relationships/hyperlink" Target="https://podminky.urs.cz/item/CS_URS_2025_02/210204002" TargetMode="External" /><Relationship Id="rId65" Type="http://schemas.openxmlformats.org/officeDocument/2006/relationships/hyperlink" Target="https://podminky.urs.cz/item/CS_URS_2025_02/7487410001" TargetMode="External" /><Relationship Id="rId66" Type="http://schemas.openxmlformats.org/officeDocument/2006/relationships/hyperlink" Target="https://podminky.urs.cz/item/CS_URS_2025_02/460010024" TargetMode="External" /><Relationship Id="rId67" Type="http://schemas.openxmlformats.org/officeDocument/2006/relationships/hyperlink" Target="https://podminky.urs.cz/item/CS_URS_2025_02/460050003" TargetMode="External" /><Relationship Id="rId68" Type="http://schemas.openxmlformats.org/officeDocument/2006/relationships/hyperlink" Target="https://podminky.urs.cz/item/CS_URS_2025_02/460080012" TargetMode="External" /><Relationship Id="rId69" Type="http://schemas.openxmlformats.org/officeDocument/2006/relationships/hyperlink" Target="https://podminky.urs.cz/item/CS_URS_2025_02/460120013" TargetMode="External" /><Relationship Id="rId70" Type="http://schemas.openxmlformats.org/officeDocument/2006/relationships/hyperlink" Target="https://podminky.urs.cz/item/CS_URS_2025_02/460150153" TargetMode="External" /><Relationship Id="rId71" Type="http://schemas.openxmlformats.org/officeDocument/2006/relationships/hyperlink" Target="https://podminky.urs.cz/item/CS_URS_2025_02/460421082" TargetMode="External" /><Relationship Id="rId72" Type="http://schemas.openxmlformats.org/officeDocument/2006/relationships/hyperlink" Target="https://podminky.urs.cz/item/CS_URS_2025_02/460560153" TargetMode="External" /><Relationship Id="rId73" Type="http://schemas.openxmlformats.org/officeDocument/2006/relationships/hyperlink" Target="https://podminky.urs.cz/item/CS_URS_2025_02/460680101" TargetMode="External" /><Relationship Id="rId74" Type="http://schemas.openxmlformats.org/officeDocument/2006/relationships/hyperlink" Target="https://podminky.urs.cz/item/CS_URS_2025_02/460690031" TargetMode="External" /><Relationship Id="rId75" Type="http://schemas.openxmlformats.org/officeDocument/2006/relationships/hyperlink" Target="https://podminky.urs.cz/item/CS_URS_2025_02/7418100111" TargetMode="External" /><Relationship Id="rId76" Type="http://schemas.openxmlformats.org/officeDocument/2006/relationships/hyperlink" Target="https://podminky.urs.cz/item/CS_URS_2025_02/7418100112" TargetMode="External" /><Relationship Id="rId77" Type="http://schemas.openxmlformats.org/officeDocument/2006/relationships/hyperlink" Target="https://podminky.urs.cz/item/CS_URS_2025_02/741811021" TargetMode="External" /><Relationship Id="rId78" Type="http://schemas.openxmlformats.org/officeDocument/2006/relationships/hyperlink" Target="https://podminky.urs.cz/item/CS_URS_2025_02/741812043" TargetMode="External" /><Relationship Id="rId79" Type="http://schemas.openxmlformats.org/officeDocument/2006/relationships/hyperlink" Target="https://podminky.urs.cz/item/CS_URS_2025_02/7418110291" TargetMode="External" /><Relationship Id="rId80" Type="http://schemas.openxmlformats.org/officeDocument/2006/relationships/hyperlink" Target="https://podminky.urs.cz/item/CS_URS_2025_02/741811021.1" TargetMode="External" /><Relationship Id="rId81" Type="http://schemas.openxmlformats.org/officeDocument/2006/relationships/hyperlink" Target="https://podminky.urs.cz/item/CS_URS_2025_02/2100308038" TargetMode="External" /><Relationship Id="rId82" Type="http://schemas.openxmlformats.org/officeDocument/2006/relationships/hyperlink" Target="https://podminky.urs.cz/item/CS_URS_2025_02/998741103" TargetMode="External" /><Relationship Id="rId83" Type="http://schemas.openxmlformats.org/officeDocument/2006/relationships/hyperlink" Target="https://podminky.urs.cz/item/CS_URS_2025_02/741810003" TargetMode="External" /><Relationship Id="rId84" Type="http://schemas.openxmlformats.org/officeDocument/2006/relationships/hyperlink" Target="https://podminky.urs.cz/item/CS_URS_2025_02/741810011" TargetMode="External" /><Relationship Id="rId8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12751104" TargetMode="External" /><Relationship Id="rId2" Type="http://schemas.openxmlformats.org/officeDocument/2006/relationships/hyperlink" Target="https://podminky.urs.cz/item/CS_URS_2025_02/8515010" TargetMode="External" /><Relationship Id="rId3" Type="http://schemas.openxmlformats.org/officeDocument/2006/relationships/hyperlink" Target="https://podminky.urs.cz/item/CS_URS_2025_02/85150101" TargetMode="External" /><Relationship Id="rId4" Type="http://schemas.openxmlformats.org/officeDocument/2006/relationships/hyperlink" Target="https://podminky.urs.cz/item/CS_URS_2025_02/85150102" TargetMode="External" /><Relationship Id="rId5" Type="http://schemas.openxmlformats.org/officeDocument/2006/relationships/hyperlink" Target="https://podminky.urs.cz/item/CS_URS_2025_02/85150103" TargetMode="External" /><Relationship Id="rId6" Type="http://schemas.openxmlformats.org/officeDocument/2006/relationships/hyperlink" Target="https://podminky.urs.cz/item/CS_URS_2025_02/85150106" TargetMode="External" /><Relationship Id="rId7" Type="http://schemas.openxmlformats.org/officeDocument/2006/relationships/hyperlink" Target="https://podminky.urs.cz/item/CS_URS_2025_02/871265221" TargetMode="External" /><Relationship Id="rId8" Type="http://schemas.openxmlformats.org/officeDocument/2006/relationships/hyperlink" Target="https://podminky.urs.cz/item/CS_URS_2025_02/871315221" TargetMode="External" /><Relationship Id="rId9" Type="http://schemas.openxmlformats.org/officeDocument/2006/relationships/hyperlink" Target="https://podminky.urs.cz/item/CS_URS_2025_02/871355221" TargetMode="External" /><Relationship Id="rId10" Type="http://schemas.openxmlformats.org/officeDocument/2006/relationships/hyperlink" Target="https://podminky.urs.cz/item/CS_URS_2025_02/8789.00.0160" TargetMode="External" /><Relationship Id="rId11" Type="http://schemas.openxmlformats.org/officeDocument/2006/relationships/hyperlink" Target="https://podminky.urs.cz/item/CS_URS_2025_02/878LC1000T" TargetMode="External" /><Relationship Id="rId12" Type="http://schemas.openxmlformats.org/officeDocument/2006/relationships/hyperlink" Target="https://podminky.urs.cz/item/CS_URS_2025_02/878LL1000T" TargetMode="External" /><Relationship Id="rId13" Type="http://schemas.openxmlformats.org/officeDocument/2006/relationships/hyperlink" Target="https://podminky.urs.cz/item/CS_URS_2025_02/894811113" TargetMode="External" /><Relationship Id="rId14" Type="http://schemas.openxmlformats.org/officeDocument/2006/relationships/hyperlink" Target="https://podminky.urs.cz/item/CS_URS_2025_02/894812501" TargetMode="External" /><Relationship Id="rId15" Type="http://schemas.openxmlformats.org/officeDocument/2006/relationships/hyperlink" Target="https://podminky.urs.cz/item/CS_URS_2025_02/894812524" TargetMode="External" /><Relationship Id="rId16" Type="http://schemas.openxmlformats.org/officeDocument/2006/relationships/hyperlink" Target="https://podminky.urs.cz/item/CS_URS_2025_02/894812531" TargetMode="External" /><Relationship Id="rId17" Type="http://schemas.openxmlformats.org/officeDocument/2006/relationships/hyperlink" Target="https://podminky.urs.cz/item/CS_URS_2025_02/89490101" TargetMode="External" /><Relationship Id="rId18" Type="http://schemas.openxmlformats.org/officeDocument/2006/relationships/hyperlink" Target="https://podminky.urs.cz/item/CS_URS_2025_02/89490102" TargetMode="External" /><Relationship Id="rId19" Type="http://schemas.openxmlformats.org/officeDocument/2006/relationships/hyperlink" Target="https://podminky.urs.cz/item/CS_URS_2025_02/89490103" TargetMode="External" /><Relationship Id="rId20" Type="http://schemas.openxmlformats.org/officeDocument/2006/relationships/hyperlink" Target="https://podminky.urs.cz/item/CS_URS_2025_02/89490104" TargetMode="External" /><Relationship Id="rId21" Type="http://schemas.openxmlformats.org/officeDocument/2006/relationships/hyperlink" Target="https://podminky.urs.cz/item/CS_URS_2025_02/89490105" TargetMode="External" /><Relationship Id="rId22" Type="http://schemas.openxmlformats.org/officeDocument/2006/relationships/hyperlink" Target="https://podminky.urs.cz/item/CS_URS_2025_02/89490106" TargetMode="External" /><Relationship Id="rId23" Type="http://schemas.openxmlformats.org/officeDocument/2006/relationships/hyperlink" Target="https://podminky.urs.cz/item/CS_URS_2025_02/89490107" TargetMode="External" /><Relationship Id="rId24" Type="http://schemas.openxmlformats.org/officeDocument/2006/relationships/hyperlink" Target="https://podminky.urs.cz/item/CS_URS_2025_02/8.1.01.7208" TargetMode="External" /><Relationship Id="rId25" Type="http://schemas.openxmlformats.org/officeDocument/2006/relationships/hyperlink" Target="https://podminky.urs.cz/item/CS_URS_2025_02/8.2.01.1100" TargetMode="External" /><Relationship Id="rId26" Type="http://schemas.openxmlformats.org/officeDocument/2006/relationships/hyperlink" Target="https://podminky.urs.cz/item/CS_URS_2025_02/8.2.01.1600" TargetMode="External" /><Relationship Id="rId27" Type="http://schemas.openxmlformats.org/officeDocument/2006/relationships/hyperlink" Target="https://podminky.urs.cz/item/CS_URS_2025_02/8.2.01.2000" TargetMode="External" /><Relationship Id="rId28" Type="http://schemas.openxmlformats.org/officeDocument/2006/relationships/hyperlink" Target="https://podminky.urs.cz/item/CS_URS_2025_02/8.2.01.2250" TargetMode="External" /><Relationship Id="rId29" Type="http://schemas.openxmlformats.org/officeDocument/2006/relationships/hyperlink" Target="https://podminky.urs.cz/item/CS_URS_2025_02/8.2.01.3150" TargetMode="External" /><Relationship Id="rId30" Type="http://schemas.openxmlformats.org/officeDocument/2006/relationships/hyperlink" Target="https://podminky.urs.cz/item/CS_URS_2025_02/8.2.03.0650" TargetMode="External" /><Relationship Id="rId31" Type="http://schemas.openxmlformats.org/officeDocument/2006/relationships/hyperlink" Target="https://podminky.urs.cz/item/CS_URS_2025_02/8.2.03.0800" TargetMode="External" /><Relationship Id="rId32" Type="http://schemas.openxmlformats.org/officeDocument/2006/relationships/hyperlink" Target="https://podminky.urs.cz/item/CS_URS_2025_02/8.2.03.0950" TargetMode="External" /><Relationship Id="rId33" Type="http://schemas.openxmlformats.org/officeDocument/2006/relationships/hyperlink" Target="https://podminky.urs.cz/item/CS_URS_2025_02/8.2.03.1100" TargetMode="External" /><Relationship Id="rId34" Type="http://schemas.openxmlformats.org/officeDocument/2006/relationships/hyperlink" Target="https://podminky.urs.cz/item/CS_URS_2025_02/8.2.03.1200V" TargetMode="External" /><Relationship Id="rId35" Type="http://schemas.openxmlformats.org/officeDocument/2006/relationships/hyperlink" Target="https://podminky.urs.cz/item/CS_URS_2025_02/8.2.03.1300V" TargetMode="External" /><Relationship Id="rId36" Type="http://schemas.openxmlformats.org/officeDocument/2006/relationships/hyperlink" Target="https://podminky.urs.cz/item/CS_URS_2025_02/8.2.03.1520" TargetMode="External" /><Relationship Id="rId37" Type="http://schemas.openxmlformats.org/officeDocument/2006/relationships/hyperlink" Target="https://podminky.urs.cz/item/CS_URS_2025_02/8.2.03.1550" TargetMode="External" /><Relationship Id="rId38" Type="http://schemas.openxmlformats.org/officeDocument/2006/relationships/hyperlink" Target="https://podminky.urs.cz/item/CS_URS_2025_02/8.2.03.1630" TargetMode="External" /><Relationship Id="rId39" Type="http://schemas.openxmlformats.org/officeDocument/2006/relationships/hyperlink" Target="https://podminky.urs.cz/item/CS_URS_2025_02/8.2.03.1700" TargetMode="External" /><Relationship Id="rId40" Type="http://schemas.openxmlformats.org/officeDocument/2006/relationships/hyperlink" Target="https://podminky.urs.cz/item/CS_URS_2025_02/8.2.03.2050" TargetMode="External" /><Relationship Id="rId41" Type="http://schemas.openxmlformats.org/officeDocument/2006/relationships/hyperlink" Target="https://podminky.urs.cz/item/CS_URS_2025_02/8.2.03.2100" TargetMode="External" /><Relationship Id="rId42" Type="http://schemas.openxmlformats.org/officeDocument/2006/relationships/hyperlink" Target="https://podminky.urs.cz/item/CS_URS_2025_02/8.2.03.2470" TargetMode="External" /><Relationship Id="rId43" Type="http://schemas.openxmlformats.org/officeDocument/2006/relationships/hyperlink" Target="https://podminky.urs.cz/item/CS_URS_2025_02/8.2.03.2500" TargetMode="External" /><Relationship Id="rId44" Type="http://schemas.openxmlformats.org/officeDocument/2006/relationships/hyperlink" Target="https://podminky.urs.cz/item/CS_URS_2025_02/8.2.03.2550" TargetMode="External" /><Relationship Id="rId45" Type="http://schemas.openxmlformats.org/officeDocument/2006/relationships/hyperlink" Target="https://podminky.urs.cz/item/CS_URS_2025_02/8.2.08.1600V" TargetMode="External" /><Relationship Id="rId46" Type="http://schemas.openxmlformats.org/officeDocument/2006/relationships/hyperlink" Target="https://podminky.urs.cz/item/CS_URS_2025_02/8.2.08.2000V" TargetMode="External" /><Relationship Id="rId47" Type="http://schemas.openxmlformats.org/officeDocument/2006/relationships/hyperlink" Target="https://podminky.urs.cz/item/CS_URS_2025_02/8.2.08.2250V" TargetMode="External" /><Relationship Id="rId48" Type="http://schemas.openxmlformats.org/officeDocument/2006/relationships/hyperlink" Target="https://podminky.urs.cz/item/CS_URS_2025_02/8.2.08.2500V" TargetMode="External" /><Relationship Id="rId49" Type="http://schemas.openxmlformats.org/officeDocument/2006/relationships/hyperlink" Target="https://podminky.urs.cz/item/CS_URS_2025_02/8.2.25.0500" TargetMode="External" /><Relationship Id="rId50" Type="http://schemas.openxmlformats.org/officeDocument/2006/relationships/hyperlink" Target="https://podminky.urs.cz/item/CS_URS_2025_02/8.2.25.0750" TargetMode="External" /><Relationship Id="rId51" Type="http://schemas.openxmlformats.org/officeDocument/2006/relationships/hyperlink" Target="https://podminky.urs.cz/item/CS_URS_2025_02/8.2.25.0900" TargetMode="External" /><Relationship Id="rId52" Type="http://schemas.openxmlformats.org/officeDocument/2006/relationships/hyperlink" Target="https://podminky.urs.cz/item/CS_URS_2025_02/8.2.25.1100" TargetMode="External" /><Relationship Id="rId53" Type="http://schemas.openxmlformats.org/officeDocument/2006/relationships/hyperlink" Target="https://podminky.urs.cz/item/CS_URS_2025_02/8.2.25.1250" TargetMode="External" /><Relationship Id="rId54" Type="http://schemas.openxmlformats.org/officeDocument/2006/relationships/hyperlink" Target="https://podminky.urs.cz/item/CS_URS_2025_02/8.2.25.1600" TargetMode="External" /><Relationship Id="rId55" Type="http://schemas.openxmlformats.org/officeDocument/2006/relationships/hyperlink" Target="https://podminky.urs.cz/item/CS_URS_2025_02/8.2.25.2000" TargetMode="External" /><Relationship Id="rId56" Type="http://schemas.openxmlformats.org/officeDocument/2006/relationships/hyperlink" Target="https://podminky.urs.cz/item/CS_URS_2025_02/8.2.25.2250" TargetMode="External" /><Relationship Id="rId57" Type="http://schemas.openxmlformats.org/officeDocument/2006/relationships/hyperlink" Target="https://podminky.urs.cz/item/CS_URS_2025_02/8.2.25.2500" TargetMode="External" /><Relationship Id="rId58" Type="http://schemas.openxmlformats.org/officeDocument/2006/relationships/hyperlink" Target="https://podminky.urs.cz/item/CS_URS_2025_02/8.2.25.3150" TargetMode="External" /><Relationship Id="rId59" Type="http://schemas.openxmlformats.org/officeDocument/2006/relationships/hyperlink" Target="https://podminky.urs.cz/item/CS_URS_2025_02/8.2.30.1100" TargetMode="External" /><Relationship Id="rId60" Type="http://schemas.openxmlformats.org/officeDocument/2006/relationships/hyperlink" Target="https://podminky.urs.cz/item/CS_URS_2025_02/8.2.30.1250" TargetMode="External" /><Relationship Id="rId61" Type="http://schemas.openxmlformats.org/officeDocument/2006/relationships/hyperlink" Target="https://podminky.urs.cz/item/CS_URS_2025_02/8.2.30.1600" TargetMode="External" /><Relationship Id="rId62" Type="http://schemas.openxmlformats.org/officeDocument/2006/relationships/hyperlink" Target="https://podminky.urs.cz/item/CS_URS_2025_02/8.2.30.2000" TargetMode="External" /><Relationship Id="rId63" Type="http://schemas.openxmlformats.org/officeDocument/2006/relationships/hyperlink" Target="https://podminky.urs.cz/item/CS_URS_2025_02/8.2.30.2250" TargetMode="External" /><Relationship Id="rId64" Type="http://schemas.openxmlformats.org/officeDocument/2006/relationships/hyperlink" Target="https://podminky.urs.cz/item/CS_URS_2025_02/8.2.30.3150" TargetMode="External" /><Relationship Id="rId65" Type="http://schemas.openxmlformats.org/officeDocument/2006/relationships/hyperlink" Target="https://podminky.urs.cz/item/CS_URS_2025_02/8.3.05.0660" TargetMode="External" /><Relationship Id="rId66" Type="http://schemas.openxmlformats.org/officeDocument/2006/relationships/hyperlink" Target="https://podminky.urs.cz/item/CS_URS_2025_02/8.3.05.0770" TargetMode="External" /><Relationship Id="rId67" Type="http://schemas.openxmlformats.org/officeDocument/2006/relationships/hyperlink" Target="https://podminky.urs.cz/item/CS_URS_2025_02/8.3.05.0780" TargetMode="External" /><Relationship Id="rId68" Type="http://schemas.openxmlformats.org/officeDocument/2006/relationships/hyperlink" Target="https://podminky.urs.cz/item/CS_URS_2025_02/8.3.05.0920" TargetMode="External" /><Relationship Id="rId69" Type="http://schemas.openxmlformats.org/officeDocument/2006/relationships/hyperlink" Target="https://podminky.urs.cz/item/CS_URS_2025_02/8.3.05.1130" TargetMode="External" /><Relationship Id="rId70" Type="http://schemas.openxmlformats.org/officeDocument/2006/relationships/hyperlink" Target="https://podminky.urs.cz/item/CS_URS_2025_02/8.3.05.1270" TargetMode="External" /><Relationship Id="rId71" Type="http://schemas.openxmlformats.org/officeDocument/2006/relationships/hyperlink" Target="https://podminky.urs.cz/item/CS_URS_2025_02/8.3.05.1430" TargetMode="External" /><Relationship Id="rId72" Type="http://schemas.openxmlformats.org/officeDocument/2006/relationships/hyperlink" Target="https://podminky.urs.cz/item/CS_URS_2025_02/8.3.05.1580" TargetMode="External" /><Relationship Id="rId73" Type="http://schemas.openxmlformats.org/officeDocument/2006/relationships/hyperlink" Target="https://podminky.urs.cz/item/CS_URS_2025_02/8.3.05.1610" TargetMode="External" /><Relationship Id="rId74" Type="http://schemas.openxmlformats.org/officeDocument/2006/relationships/hyperlink" Target="https://podminky.urs.cz/item/CS_URS_2025_02/8.3.05.1630" TargetMode="External" /><Relationship Id="rId75" Type="http://schemas.openxmlformats.org/officeDocument/2006/relationships/hyperlink" Target="https://podminky.urs.cz/item/CS_URS_2025_02/8.3.05.1950" TargetMode="External" /><Relationship Id="rId76" Type="http://schemas.openxmlformats.org/officeDocument/2006/relationships/hyperlink" Target="https://podminky.urs.cz/item/CS_URS_2025_02/8.3.05.1970" TargetMode="External" /><Relationship Id="rId77" Type="http://schemas.openxmlformats.org/officeDocument/2006/relationships/hyperlink" Target="https://podminky.urs.cz/item/CS_URS_2025_02/8.3.05.1980" TargetMode="External" /><Relationship Id="rId78" Type="http://schemas.openxmlformats.org/officeDocument/2006/relationships/hyperlink" Target="https://podminky.urs.cz/item/CS_URS_2025_02/8.3.05.2000" TargetMode="External" /><Relationship Id="rId79" Type="http://schemas.openxmlformats.org/officeDocument/2006/relationships/hyperlink" Target="https://podminky.urs.cz/item/CS_URS_2025_02/8.3.05.2220" TargetMode="External" /><Relationship Id="rId80" Type="http://schemas.openxmlformats.org/officeDocument/2006/relationships/hyperlink" Target="https://podminky.urs.cz/item/CS_URS_2025_02/8.3.05.2240" TargetMode="External" /><Relationship Id="rId81" Type="http://schemas.openxmlformats.org/officeDocument/2006/relationships/hyperlink" Target="https://podminky.urs.cz/item/CS_URS_2025_02/8.3.05.2250" TargetMode="External" /><Relationship Id="rId82" Type="http://schemas.openxmlformats.org/officeDocument/2006/relationships/hyperlink" Target="https://podminky.urs.cz/item/CS_URS_2025_02/8.3.05.2490" TargetMode="External" /><Relationship Id="rId83" Type="http://schemas.openxmlformats.org/officeDocument/2006/relationships/hyperlink" Target="https://podminky.urs.cz/item/CS_URS_2025_02/8.3.05.2500" TargetMode="External" /><Relationship Id="rId84" Type="http://schemas.openxmlformats.org/officeDocument/2006/relationships/hyperlink" Target="https://podminky.urs.cz/item/CS_URS_2025_02/8.3.05.2510" TargetMode="External" /><Relationship Id="rId85" Type="http://schemas.openxmlformats.org/officeDocument/2006/relationships/hyperlink" Target="https://podminky.urs.cz/item/CS_URS_2025_02/8.3.05.3130" TargetMode="External" /><Relationship Id="rId86" Type="http://schemas.openxmlformats.org/officeDocument/2006/relationships/hyperlink" Target="https://podminky.urs.cz/item/CS_URS_2025_02/8.3.05.3140" TargetMode="External" /><Relationship Id="rId87" Type="http://schemas.openxmlformats.org/officeDocument/2006/relationships/hyperlink" Target="https://podminky.urs.cz/item/CS_URS_2025_02/8.3.05.3160" TargetMode="External" /><Relationship Id="rId88" Type="http://schemas.openxmlformats.org/officeDocument/2006/relationships/hyperlink" Target="https://podminky.urs.cz/item/CS_URS_2025_02/8.3.15.1860" TargetMode="External" /><Relationship Id="rId89" Type="http://schemas.openxmlformats.org/officeDocument/2006/relationships/hyperlink" Target="https://podminky.urs.cz/item/CS_URS_2025_02/8.6.15.0050B" TargetMode="External" /><Relationship Id="rId90" Type="http://schemas.openxmlformats.org/officeDocument/2006/relationships/hyperlink" Target="https://podminky.urs.cz/item/CS_URS_2025_02/8.6.60.0050" TargetMode="External" /><Relationship Id="rId91" Type="http://schemas.openxmlformats.org/officeDocument/2006/relationships/hyperlink" Target="https://podminky.urs.cz/item/CS_URS_2025_02/8.6.63.7160" TargetMode="External" /><Relationship Id="rId92" Type="http://schemas.openxmlformats.org/officeDocument/2006/relationships/hyperlink" Target="https://podminky.urs.cz/item/CS_URS_2025_02/8.6.63.7200" TargetMode="External" /><Relationship Id="rId93" Type="http://schemas.openxmlformats.org/officeDocument/2006/relationships/hyperlink" Target="https://podminky.urs.cz/item/CS_URS_2025_02/8.6.63.7250" TargetMode="External" /><Relationship Id="rId94" Type="http://schemas.openxmlformats.org/officeDocument/2006/relationships/hyperlink" Target="https://podminky.urs.cz/item/CS_URS_2025_02/8.6.63.7315" TargetMode="External" /><Relationship Id="rId95" Type="http://schemas.openxmlformats.org/officeDocument/2006/relationships/hyperlink" Target="https://podminky.urs.cz/item/CS_URS_2025_02/8.6.70.5090B" TargetMode="External" /><Relationship Id="rId96" Type="http://schemas.openxmlformats.org/officeDocument/2006/relationships/hyperlink" Target="https://podminky.urs.cz/item/CS_URS_2025_02/8.6.70.5110B" TargetMode="External" /><Relationship Id="rId97" Type="http://schemas.openxmlformats.org/officeDocument/2006/relationships/hyperlink" Target="https://podminky.urs.cz/item/CS_URS_2025_02/8.6.70.5125B" TargetMode="External" /><Relationship Id="rId98" Type="http://schemas.openxmlformats.org/officeDocument/2006/relationships/hyperlink" Target="https://podminky.urs.cz/item/CS_URS_2025_02/8.6.70.5160B" TargetMode="External" /><Relationship Id="rId99" Type="http://schemas.openxmlformats.org/officeDocument/2006/relationships/hyperlink" Target="https://podminky.urs.cz/item/CS_URS_2025_02/8.6.70.5200B" TargetMode="External" /><Relationship Id="rId100" Type="http://schemas.openxmlformats.org/officeDocument/2006/relationships/hyperlink" Target="https://podminky.urs.cz/item/CS_URS_2025_02/8.6.70.5225B" TargetMode="External" /><Relationship Id="rId101" Type="http://schemas.openxmlformats.org/officeDocument/2006/relationships/hyperlink" Target="https://podminky.urs.cz/item/CS_URS_2025_02/8.6.70.5250B" TargetMode="External" /><Relationship Id="rId102" Type="http://schemas.openxmlformats.org/officeDocument/2006/relationships/hyperlink" Target="https://podminky.urs.cz/item/CS_URS_2025_02/8.6.70.5315H" TargetMode="External" /><Relationship Id="rId103" Type="http://schemas.openxmlformats.org/officeDocument/2006/relationships/hyperlink" Target="https://podminky.urs.cz/item/CS_URS_2025_02/8.TL5050024" TargetMode="External" /><Relationship Id="rId104" Type="http://schemas.openxmlformats.org/officeDocument/2006/relationships/hyperlink" Target="https://podminky.urs.cz/item/CS_URS_2025_02/8.TL5063030" TargetMode="External" /><Relationship Id="rId105" Type="http://schemas.openxmlformats.org/officeDocument/2006/relationships/hyperlink" Target="https://podminky.urs.cz/item/CS_URS_2025_02/8.TL5075036" TargetMode="External" /><Relationship Id="rId106" Type="http://schemas.openxmlformats.org/officeDocument/2006/relationships/hyperlink" Target="https://podminky.urs.cz/item/CS_URS_2025_02/8.TL5090043" TargetMode="External" /><Relationship Id="rId107" Type="http://schemas.openxmlformats.org/officeDocument/2006/relationships/hyperlink" Target="https://podminky.urs.cz/item/CS_URS_2025_02/8.TL5110042" TargetMode="External" /><Relationship Id="rId108" Type="http://schemas.openxmlformats.org/officeDocument/2006/relationships/hyperlink" Target="https://podminky.urs.cz/item/CS_URS_2025_02/8.TL5125048" TargetMode="External" /><Relationship Id="rId109" Type="http://schemas.openxmlformats.org/officeDocument/2006/relationships/hyperlink" Target="https://podminky.urs.cz/item/CS_URS_2025_02/8.TL5140054" TargetMode="External" /><Relationship Id="rId110" Type="http://schemas.openxmlformats.org/officeDocument/2006/relationships/hyperlink" Target="https://podminky.urs.cz/item/CS_URS_2025_02/8.TL5160062" TargetMode="External" /><Relationship Id="rId111" Type="http://schemas.openxmlformats.org/officeDocument/2006/relationships/hyperlink" Target="https://podminky.urs.cz/item/CS_URS_2025_02/8.TL5200077" TargetMode="External" /><Relationship Id="rId112" Type="http://schemas.openxmlformats.org/officeDocument/2006/relationships/hyperlink" Target="https://podminky.urs.cz/item/CS_URS_2025_02/8.TL5225086" TargetMode="External" /><Relationship Id="rId113" Type="http://schemas.openxmlformats.org/officeDocument/2006/relationships/hyperlink" Target="https://podminky.urs.cz/item/CS_URS_2025_02/8.TL5250096" TargetMode="External" /><Relationship Id="rId114" Type="http://schemas.openxmlformats.org/officeDocument/2006/relationships/hyperlink" Target="https://podminky.urs.cz/item/CS_URS_2025_02/8.TL5315121" TargetMode="External" /><Relationship Id="rId115" Type="http://schemas.openxmlformats.org/officeDocument/2006/relationships/hyperlink" Target="https://podminky.urs.cz/item/CS_URS_2025_02/871161211" TargetMode="External" /><Relationship Id="rId116" Type="http://schemas.openxmlformats.org/officeDocument/2006/relationships/hyperlink" Target="https://podminky.urs.cz/item/CS_URS_2025_02/871171211" TargetMode="External" /><Relationship Id="rId117" Type="http://schemas.openxmlformats.org/officeDocument/2006/relationships/hyperlink" Target="https://podminky.urs.cz/item/CS_URS_2025_02/871181211" TargetMode="External" /><Relationship Id="rId118" Type="http://schemas.openxmlformats.org/officeDocument/2006/relationships/hyperlink" Target="https://podminky.urs.cz/item/CS_URS_2025_02/871211211" TargetMode="External" /><Relationship Id="rId119" Type="http://schemas.openxmlformats.org/officeDocument/2006/relationships/hyperlink" Target="https://podminky.urs.cz/item/CS_URS_2025_02/722230105" TargetMode="External" /><Relationship Id="rId120" Type="http://schemas.openxmlformats.org/officeDocument/2006/relationships/hyperlink" Target="https://podminky.urs.cz/item/CS_URS_2025_02/722230106" TargetMode="External" /><Relationship Id="rId121" Type="http://schemas.openxmlformats.org/officeDocument/2006/relationships/hyperlink" Target="https://podminky.urs.cz/item/CS_URS_2025_02/722262301" TargetMode="External" /><Relationship Id="rId122" Type="http://schemas.openxmlformats.org/officeDocument/2006/relationships/hyperlink" Target="https://podminky.urs.cz/item/CS_URS_2025_02/722262303" TargetMode="External" /><Relationship Id="rId123" Type="http://schemas.openxmlformats.org/officeDocument/2006/relationships/hyperlink" Target="https://podminky.urs.cz/item/CS_URS_2025_02/72260101" TargetMode="External" /><Relationship Id="rId124" Type="http://schemas.openxmlformats.org/officeDocument/2006/relationships/hyperlink" Target="https://podminky.urs.cz/item/CS_URS_2025_02/72260102" TargetMode="External" /><Relationship Id="rId125" Type="http://schemas.openxmlformats.org/officeDocument/2006/relationships/hyperlink" Target="https://podminky.urs.cz/item/CS_URS_2025_02/724401101" TargetMode="External" /><Relationship Id="rId126" Type="http://schemas.openxmlformats.org/officeDocument/2006/relationships/hyperlink" Target="https://podminky.urs.cz/item/CS_URS_2025_02/724401102" TargetMode="External" /><Relationship Id="rId127" Type="http://schemas.openxmlformats.org/officeDocument/2006/relationships/hyperlink" Target="https://podminky.urs.cz/item/CS_URS_2025_02/724401104" TargetMode="External" /><Relationship Id="rId128" Type="http://schemas.openxmlformats.org/officeDocument/2006/relationships/hyperlink" Target="https://podminky.urs.cz/item/CS_URS_2025_02/724401105" TargetMode="External" /><Relationship Id="rId129" Type="http://schemas.openxmlformats.org/officeDocument/2006/relationships/hyperlink" Target="https://podminky.urs.cz/item/CS_URS_2025_02/724401106" TargetMode="External" /><Relationship Id="rId130" Type="http://schemas.openxmlformats.org/officeDocument/2006/relationships/hyperlink" Target="https://podminky.urs.cz/item/CS_URS_2025_02/724401108" TargetMode="External" /><Relationship Id="rId131" Type="http://schemas.openxmlformats.org/officeDocument/2006/relationships/hyperlink" Target="https://podminky.urs.cz/item/CS_URS_2025_02/724401109" TargetMode="External" /><Relationship Id="rId132" Type="http://schemas.openxmlformats.org/officeDocument/2006/relationships/hyperlink" Target="https://podminky.urs.cz/item/CS_URS_2025_02/724401110" TargetMode="External" /><Relationship Id="rId133" Type="http://schemas.openxmlformats.org/officeDocument/2006/relationships/hyperlink" Target="https://podminky.urs.cz/item/CS_URS_2025_02/724401111" TargetMode="External" /><Relationship Id="rId134" Type="http://schemas.openxmlformats.org/officeDocument/2006/relationships/hyperlink" Target="https://podminky.urs.cz/item/CS_URS_2025_02/724401112" TargetMode="External" /><Relationship Id="rId135" Type="http://schemas.openxmlformats.org/officeDocument/2006/relationships/hyperlink" Target="https://podminky.urs.cz/item/CS_URS_2025_02/724401113" TargetMode="External" /><Relationship Id="rId136" Type="http://schemas.openxmlformats.org/officeDocument/2006/relationships/hyperlink" Target="https://podminky.urs.cz/item/CS_URS_2025_02/724401115" TargetMode="External" /><Relationship Id="rId137" Type="http://schemas.openxmlformats.org/officeDocument/2006/relationships/hyperlink" Target="https://podminky.urs.cz/item/CS_URS_2025_02/724401116" TargetMode="External" /><Relationship Id="rId138" Type="http://schemas.openxmlformats.org/officeDocument/2006/relationships/hyperlink" Target="https://podminky.urs.cz/item/CS_URS_2025_02/724401117" TargetMode="External" /><Relationship Id="rId139" Type="http://schemas.openxmlformats.org/officeDocument/2006/relationships/hyperlink" Target="https://podminky.urs.cz/item/CS_URS_2025_02/724401118" TargetMode="External" /><Relationship Id="rId140" Type="http://schemas.openxmlformats.org/officeDocument/2006/relationships/hyperlink" Target="https://podminky.urs.cz/item/CS_URS_2025_02/724401119" TargetMode="External" /><Relationship Id="rId141" Type="http://schemas.openxmlformats.org/officeDocument/2006/relationships/hyperlink" Target="https://podminky.urs.cz/item/CS_URS_2025_02/724401120" TargetMode="External" /><Relationship Id="rId142" Type="http://schemas.openxmlformats.org/officeDocument/2006/relationships/hyperlink" Target="https://podminky.urs.cz/item/CS_URS_2025_02/724401121" TargetMode="External" /><Relationship Id="rId143" Type="http://schemas.openxmlformats.org/officeDocument/2006/relationships/hyperlink" Target="https://podminky.urs.cz/item/CS_URS_2025_02/724401122" TargetMode="External" /><Relationship Id="rId144" Type="http://schemas.openxmlformats.org/officeDocument/2006/relationships/hyperlink" Target="https://podminky.urs.cz/item/CS_URS_2025_02/724401123" TargetMode="External" /><Relationship Id="rId145" Type="http://schemas.openxmlformats.org/officeDocument/2006/relationships/hyperlink" Target="https://podminky.urs.cz/item/CS_URS_2025_02/724401124" TargetMode="External" /><Relationship Id="rId146" Type="http://schemas.openxmlformats.org/officeDocument/2006/relationships/hyperlink" Target="https://podminky.urs.cz/item/CS_URS_2025_02/724401125" TargetMode="External" /><Relationship Id="rId147" Type="http://schemas.openxmlformats.org/officeDocument/2006/relationships/hyperlink" Target="https://podminky.urs.cz/item/CS_URS_2025_02/724401126" TargetMode="External" /><Relationship Id="rId148" Type="http://schemas.openxmlformats.org/officeDocument/2006/relationships/hyperlink" Target="https://podminky.urs.cz/item/CS_URS_2025_02/724401127" TargetMode="External" /><Relationship Id="rId149" Type="http://schemas.openxmlformats.org/officeDocument/2006/relationships/hyperlink" Target="https://podminky.urs.cz/item/CS_URS_2025_02/724401129" TargetMode="External" /><Relationship Id="rId150" Type="http://schemas.openxmlformats.org/officeDocument/2006/relationships/hyperlink" Target="https://podminky.urs.cz/item/CS_URS_2025_02/724401130" TargetMode="External" /><Relationship Id="rId151" Type="http://schemas.openxmlformats.org/officeDocument/2006/relationships/hyperlink" Target="https://podminky.urs.cz/item/CS_URS_2025_02/724401131" TargetMode="External" /><Relationship Id="rId152" Type="http://schemas.openxmlformats.org/officeDocument/2006/relationships/hyperlink" Target="https://podminky.urs.cz/item/CS_URS_2025_02/724401132" TargetMode="External" /><Relationship Id="rId153" Type="http://schemas.openxmlformats.org/officeDocument/2006/relationships/hyperlink" Target="https://podminky.urs.cz/item/CS_URS_2025_02/724401133" TargetMode="External" /><Relationship Id="rId154" Type="http://schemas.openxmlformats.org/officeDocument/2006/relationships/hyperlink" Target="https://podminky.urs.cz/item/CS_URS_2025_02/724401134" TargetMode="External" /><Relationship Id="rId155" Type="http://schemas.openxmlformats.org/officeDocument/2006/relationships/hyperlink" Target="https://podminky.urs.cz/item/CS_URS_2025_02/724401135" TargetMode="External" /><Relationship Id="rId156" Type="http://schemas.openxmlformats.org/officeDocument/2006/relationships/hyperlink" Target="https://podminky.urs.cz/item/CS_URS_2025_02/724401136" TargetMode="External" /><Relationship Id="rId157" Type="http://schemas.openxmlformats.org/officeDocument/2006/relationships/hyperlink" Target="https://podminky.urs.cz/item/CS_URS_2025_02/724401140" TargetMode="External" /><Relationship Id="rId158" Type="http://schemas.openxmlformats.org/officeDocument/2006/relationships/hyperlink" Target="https://podminky.urs.cz/item/CS_URS_2025_02/724401141" TargetMode="External" /><Relationship Id="rId159" Type="http://schemas.openxmlformats.org/officeDocument/2006/relationships/hyperlink" Target="https://podminky.urs.cz/item/CS_URS_2025_02/72450101" TargetMode="External" /><Relationship Id="rId160" Type="http://schemas.openxmlformats.org/officeDocument/2006/relationships/hyperlink" Target="https://podminky.urs.cz/item/CS_URS_2025_02/72450102" TargetMode="External" /><Relationship Id="rId161" Type="http://schemas.openxmlformats.org/officeDocument/2006/relationships/hyperlink" Target="https://podminky.urs.cz/item/CS_URS_2025_02/724501021" TargetMode="External" /><Relationship Id="rId162" Type="http://schemas.openxmlformats.org/officeDocument/2006/relationships/hyperlink" Target="https://podminky.urs.cz/item/CS_URS_2025_02/72450103" TargetMode="External" /><Relationship Id="rId163" Type="http://schemas.openxmlformats.org/officeDocument/2006/relationships/hyperlink" Target="https://podminky.urs.cz/item/CS_URS_2025_02/72450104" TargetMode="External" /><Relationship Id="rId164" Type="http://schemas.openxmlformats.org/officeDocument/2006/relationships/hyperlink" Target="https://podminky.urs.cz/item/CS_URS_2025_02/72450105" TargetMode="External" /><Relationship Id="rId165" Type="http://schemas.openxmlformats.org/officeDocument/2006/relationships/hyperlink" Target="https://podminky.urs.cz/item/CS_URS_2025_02/72450106" TargetMode="External" /><Relationship Id="rId166" Type="http://schemas.openxmlformats.org/officeDocument/2006/relationships/hyperlink" Target="https://podminky.urs.cz/item/CS_URS_2025_02/72450107" TargetMode="External" /><Relationship Id="rId167" Type="http://schemas.openxmlformats.org/officeDocument/2006/relationships/hyperlink" Target="https://podminky.urs.cz/item/CS_URS_2025_02/72450108" TargetMode="External" /><Relationship Id="rId168" Type="http://schemas.openxmlformats.org/officeDocument/2006/relationships/hyperlink" Target="https://podminky.urs.cz/item/CS_URS_2025_02/72450110" TargetMode="External" /><Relationship Id="rId169" Type="http://schemas.openxmlformats.org/officeDocument/2006/relationships/hyperlink" Target="https://podminky.urs.cz/item/CS_URS_2025_02/72450111" TargetMode="External" /><Relationship Id="rId170" Type="http://schemas.openxmlformats.org/officeDocument/2006/relationships/hyperlink" Target="https://podminky.urs.cz/item/CS_URS_2025_02/72450112" TargetMode="External" /><Relationship Id="rId171" Type="http://schemas.openxmlformats.org/officeDocument/2006/relationships/hyperlink" Target="https://podminky.urs.cz/item/CS_URS_2025_02/76450101" TargetMode="External" /><Relationship Id="rId172" Type="http://schemas.openxmlformats.org/officeDocument/2006/relationships/hyperlink" Target="https://podminky.urs.cz/item/CS_URS_2025_02/76450106" TargetMode="External" /><Relationship Id="rId173" Type="http://schemas.openxmlformats.org/officeDocument/2006/relationships/hyperlink" Target="https://podminky.urs.cz/item/CS_URS_2025_02/76450109" TargetMode="External" /><Relationship Id="rId174" Type="http://schemas.openxmlformats.org/officeDocument/2006/relationships/hyperlink" Target="https://podminky.urs.cz/item/CS_URS_2025_02/77650101" TargetMode="External" /><Relationship Id="rId175" Type="http://schemas.openxmlformats.org/officeDocument/2006/relationships/hyperlink" Target="https://podminky.urs.cz/item/CS_URS_2025_02/77650102" TargetMode="External" /><Relationship Id="rId176" Type="http://schemas.openxmlformats.org/officeDocument/2006/relationships/hyperlink" Target="https://podminky.urs.cz/item/CS_URS_2025_02/77650103" TargetMode="External" /><Relationship Id="rId177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03000" TargetMode="External" /><Relationship Id="rId2" Type="http://schemas.openxmlformats.org/officeDocument/2006/relationships/hyperlink" Target="https://podminky.urs.cz/item/CS_URS_2025_02/012303000" TargetMode="External" /><Relationship Id="rId3" Type="http://schemas.openxmlformats.org/officeDocument/2006/relationships/hyperlink" Target="https://podminky.urs.cz/item/CS_URS_2025_02/013254000" TargetMode="External" /><Relationship Id="rId4" Type="http://schemas.openxmlformats.org/officeDocument/2006/relationships/hyperlink" Target="https://podminky.urs.cz/item/CS_URS_2025_02/013274000" TargetMode="External" /><Relationship Id="rId5" Type="http://schemas.openxmlformats.org/officeDocument/2006/relationships/hyperlink" Target="https://podminky.urs.cz/item/CS_URS_2025_02/013284000" TargetMode="External" /><Relationship Id="rId6" Type="http://schemas.openxmlformats.org/officeDocument/2006/relationships/hyperlink" Target="https://podminky.urs.cz/item/CS_URS_2025_02/032903000" TargetMode="External" /><Relationship Id="rId7" Type="http://schemas.openxmlformats.org/officeDocument/2006/relationships/hyperlink" Target="https://podminky.urs.cz/item/CS_URS_2025_02/045203000" TargetMode="External" /><Relationship Id="rId8" Type="http://schemas.openxmlformats.org/officeDocument/2006/relationships/hyperlink" Target="https://podminky.urs.cz/item/CS_URS_2025_02/045303000" TargetMode="External" /><Relationship Id="rId9" Type="http://schemas.openxmlformats.org/officeDocument/2006/relationships/hyperlink" Target="https://podminky.urs.cz/item/CS_URS_2025_02/065002000" TargetMode="External" /><Relationship Id="rId10" Type="http://schemas.openxmlformats.org/officeDocument/2006/relationships/hyperlink" Target="https://podminky.urs.cz/item/CS_URS_2025_02/081103000" TargetMode="External" /><Relationship Id="rId1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34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36</v>
      </c>
      <c r="AO17" s="21"/>
      <c r="AP17" s="21"/>
      <c r="AQ17" s="21"/>
      <c r="AR17" s="19"/>
      <c r="BE17" s="30"/>
      <c r="BS17" s="16" t="s">
        <v>37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38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40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42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43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44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45</v>
      </c>
      <c r="E29" s="46"/>
      <c r="F29" s="31" t="s">
        <v>46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47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48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49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50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51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52</v>
      </c>
      <c r="U35" s="53"/>
      <c r="V35" s="53"/>
      <c r="W35" s="53"/>
      <c r="X35" s="55" t="s">
        <v>53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Z250052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Technická pomoc na opravu plaveckého bazénu letního koupaliště Litvínov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12. 8. 2025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SPORTaS, s.r.o.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>Michal Pospíšil</v>
      </c>
      <c r="AN49" s="63"/>
      <c r="AO49" s="63"/>
      <c r="AP49" s="63"/>
      <c r="AQ49" s="39"/>
      <c r="AR49" s="43"/>
      <c r="AS49" s="73" t="s">
        <v>55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38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56</v>
      </c>
      <c r="D52" s="86"/>
      <c r="E52" s="86"/>
      <c r="F52" s="86"/>
      <c r="G52" s="86"/>
      <c r="H52" s="87"/>
      <c r="I52" s="88" t="s">
        <v>57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58</v>
      </c>
      <c r="AH52" s="86"/>
      <c r="AI52" s="86"/>
      <c r="AJ52" s="86"/>
      <c r="AK52" s="86"/>
      <c r="AL52" s="86"/>
      <c r="AM52" s="86"/>
      <c r="AN52" s="88" t="s">
        <v>59</v>
      </c>
      <c r="AO52" s="86"/>
      <c r="AP52" s="86"/>
      <c r="AQ52" s="90" t="s">
        <v>60</v>
      </c>
      <c r="AR52" s="43"/>
      <c r="AS52" s="91" t="s">
        <v>61</v>
      </c>
      <c r="AT52" s="92" t="s">
        <v>62</v>
      </c>
      <c r="AU52" s="92" t="s">
        <v>63</v>
      </c>
      <c r="AV52" s="92" t="s">
        <v>64</v>
      </c>
      <c r="AW52" s="92" t="s">
        <v>65</v>
      </c>
      <c r="AX52" s="92" t="s">
        <v>66</v>
      </c>
      <c r="AY52" s="92" t="s">
        <v>67</v>
      </c>
      <c r="AZ52" s="92" t="s">
        <v>68</v>
      </c>
      <c r="BA52" s="92" t="s">
        <v>69</v>
      </c>
      <c r="BB52" s="92" t="s">
        <v>70</v>
      </c>
      <c r="BC52" s="92" t="s">
        <v>71</v>
      </c>
      <c r="BD52" s="93" t="s">
        <v>72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73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ROUND(SUM(AG55:AG59),2)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ROUND(SUM(AS55:AS59),2)</f>
        <v>0</v>
      </c>
      <c r="AT54" s="105">
        <f>ROUND(SUM(AV54:AW54),2)</f>
        <v>0</v>
      </c>
      <c r="AU54" s="106">
        <f>ROUND(SUM(AU55:AU59),5)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ROUND(SUM(AZ55:AZ59),2)</f>
        <v>0</v>
      </c>
      <c r="BA54" s="105">
        <f>ROUND(SUM(BA55:BA59),2)</f>
        <v>0</v>
      </c>
      <c r="BB54" s="105">
        <f>ROUND(SUM(BB55:BB59),2)</f>
        <v>0</v>
      </c>
      <c r="BC54" s="105">
        <f>ROUND(SUM(BC55:BC59),2)</f>
        <v>0</v>
      </c>
      <c r="BD54" s="107">
        <f>ROUND(SUM(BD55:BD59),2)</f>
        <v>0</v>
      </c>
      <c r="BE54" s="6"/>
      <c r="BS54" s="108" t="s">
        <v>74</v>
      </c>
      <c r="BT54" s="108" t="s">
        <v>75</v>
      </c>
      <c r="BU54" s="109" t="s">
        <v>76</v>
      </c>
      <c r="BV54" s="108" t="s">
        <v>77</v>
      </c>
      <c r="BW54" s="108" t="s">
        <v>5</v>
      </c>
      <c r="BX54" s="108" t="s">
        <v>78</v>
      </c>
      <c r="CL54" s="108" t="s">
        <v>19</v>
      </c>
    </row>
    <row r="55" s="7" customFormat="1" ht="16.5" customHeight="1">
      <c r="A55" s="110" t="s">
        <v>79</v>
      </c>
      <c r="B55" s="111"/>
      <c r="C55" s="112"/>
      <c r="D55" s="113" t="s">
        <v>80</v>
      </c>
      <c r="E55" s="113"/>
      <c r="F55" s="113"/>
      <c r="G55" s="113"/>
      <c r="H55" s="113"/>
      <c r="I55" s="114"/>
      <c r="J55" s="113" t="s">
        <v>81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'SO01 - Stavební část'!J30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82</v>
      </c>
      <c r="AR55" s="117"/>
      <c r="AS55" s="118">
        <v>0</v>
      </c>
      <c r="AT55" s="119">
        <f>ROUND(SUM(AV55:AW55),2)</f>
        <v>0</v>
      </c>
      <c r="AU55" s="120">
        <f>'SO01 - Stavební část'!P104</f>
        <v>0</v>
      </c>
      <c r="AV55" s="119">
        <f>'SO01 - Stavební část'!J33</f>
        <v>0</v>
      </c>
      <c r="AW55" s="119">
        <f>'SO01 - Stavební část'!J34</f>
        <v>0</v>
      </c>
      <c r="AX55" s="119">
        <f>'SO01 - Stavební část'!J35</f>
        <v>0</v>
      </c>
      <c r="AY55" s="119">
        <f>'SO01 - Stavební část'!J36</f>
        <v>0</v>
      </c>
      <c r="AZ55" s="119">
        <f>'SO01 - Stavební část'!F33</f>
        <v>0</v>
      </c>
      <c r="BA55" s="119">
        <f>'SO01 - Stavební část'!F34</f>
        <v>0</v>
      </c>
      <c r="BB55" s="119">
        <f>'SO01 - Stavební část'!F35</f>
        <v>0</v>
      </c>
      <c r="BC55" s="119">
        <f>'SO01 - Stavební část'!F36</f>
        <v>0</v>
      </c>
      <c r="BD55" s="121">
        <f>'SO01 - Stavební část'!F37</f>
        <v>0</v>
      </c>
      <c r="BE55" s="7"/>
      <c r="BT55" s="122" t="s">
        <v>83</v>
      </c>
      <c r="BV55" s="122" t="s">
        <v>77</v>
      </c>
      <c r="BW55" s="122" t="s">
        <v>84</v>
      </c>
      <c r="BX55" s="122" t="s">
        <v>5</v>
      </c>
      <c r="CL55" s="122" t="s">
        <v>19</v>
      </c>
      <c r="CM55" s="122" t="s">
        <v>85</v>
      </c>
    </row>
    <row r="56" s="7" customFormat="1" ht="16.5" customHeight="1">
      <c r="A56" s="110" t="s">
        <v>79</v>
      </c>
      <c r="B56" s="111"/>
      <c r="C56" s="112"/>
      <c r="D56" s="113" t="s">
        <v>86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'SO02 - Rozvod a dávkování...'!J30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82</v>
      </c>
      <c r="AR56" s="117"/>
      <c r="AS56" s="118">
        <v>0</v>
      </c>
      <c r="AT56" s="119">
        <f>ROUND(SUM(AV56:AW56),2)</f>
        <v>0</v>
      </c>
      <c r="AU56" s="120">
        <f>'SO02 - Rozvod a dávkování...'!P83</f>
        <v>0</v>
      </c>
      <c r="AV56" s="119">
        <f>'SO02 - Rozvod a dávkování...'!J33</f>
        <v>0</v>
      </c>
      <c r="AW56" s="119">
        <f>'SO02 - Rozvod a dávkování...'!J34</f>
        <v>0</v>
      </c>
      <c r="AX56" s="119">
        <f>'SO02 - Rozvod a dávkování...'!J35</f>
        <v>0</v>
      </c>
      <c r="AY56" s="119">
        <f>'SO02 - Rozvod a dávkování...'!J36</f>
        <v>0</v>
      </c>
      <c r="AZ56" s="119">
        <f>'SO02 - Rozvod a dávkování...'!F33</f>
        <v>0</v>
      </c>
      <c r="BA56" s="119">
        <f>'SO02 - Rozvod a dávkování...'!F34</f>
        <v>0</v>
      </c>
      <c r="BB56" s="119">
        <f>'SO02 - Rozvod a dávkování...'!F35</f>
        <v>0</v>
      </c>
      <c r="BC56" s="119">
        <f>'SO02 - Rozvod a dávkování...'!F36</f>
        <v>0</v>
      </c>
      <c r="BD56" s="121">
        <f>'SO02 - Rozvod a dávkování...'!F37</f>
        <v>0</v>
      </c>
      <c r="BE56" s="7"/>
      <c r="BT56" s="122" t="s">
        <v>83</v>
      </c>
      <c r="BV56" s="122" t="s">
        <v>77</v>
      </c>
      <c r="BW56" s="122" t="s">
        <v>88</v>
      </c>
      <c r="BX56" s="122" t="s">
        <v>5</v>
      </c>
      <c r="CL56" s="122" t="s">
        <v>19</v>
      </c>
      <c r="CM56" s="122" t="s">
        <v>85</v>
      </c>
    </row>
    <row r="57" s="7" customFormat="1" ht="16.5" customHeight="1">
      <c r="A57" s="110" t="s">
        <v>79</v>
      </c>
      <c r="B57" s="111"/>
      <c r="C57" s="112"/>
      <c r="D57" s="113" t="s">
        <v>89</v>
      </c>
      <c r="E57" s="113"/>
      <c r="F57" s="113"/>
      <c r="G57" s="113"/>
      <c r="H57" s="113"/>
      <c r="I57" s="114"/>
      <c r="J57" s="113" t="s">
        <v>90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'SO03 - Silnoproudá elektr...'!J30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82</v>
      </c>
      <c r="AR57" s="117"/>
      <c r="AS57" s="118">
        <v>0</v>
      </c>
      <c r="AT57" s="119">
        <f>ROUND(SUM(AV57:AW57),2)</f>
        <v>0</v>
      </c>
      <c r="AU57" s="120">
        <f>'SO03 - Silnoproudá elektr...'!P85</f>
        <v>0</v>
      </c>
      <c r="AV57" s="119">
        <f>'SO03 - Silnoproudá elektr...'!J33</f>
        <v>0</v>
      </c>
      <c r="AW57" s="119">
        <f>'SO03 - Silnoproudá elektr...'!J34</f>
        <v>0</v>
      </c>
      <c r="AX57" s="119">
        <f>'SO03 - Silnoproudá elektr...'!J35</f>
        <v>0</v>
      </c>
      <c r="AY57" s="119">
        <f>'SO03 - Silnoproudá elektr...'!J36</f>
        <v>0</v>
      </c>
      <c r="AZ57" s="119">
        <f>'SO03 - Silnoproudá elektr...'!F33</f>
        <v>0</v>
      </c>
      <c r="BA57" s="119">
        <f>'SO03 - Silnoproudá elektr...'!F34</f>
        <v>0</v>
      </c>
      <c r="BB57" s="119">
        <f>'SO03 - Silnoproudá elektr...'!F35</f>
        <v>0</v>
      </c>
      <c r="BC57" s="119">
        <f>'SO03 - Silnoproudá elektr...'!F36</f>
        <v>0</v>
      </c>
      <c r="BD57" s="121">
        <f>'SO03 - Silnoproudá elektr...'!F37</f>
        <v>0</v>
      </c>
      <c r="BE57" s="7"/>
      <c r="BT57" s="122" t="s">
        <v>83</v>
      </c>
      <c r="BV57" s="122" t="s">
        <v>77</v>
      </c>
      <c r="BW57" s="122" t="s">
        <v>91</v>
      </c>
      <c r="BX57" s="122" t="s">
        <v>5</v>
      </c>
      <c r="CL57" s="122" t="s">
        <v>19</v>
      </c>
      <c r="CM57" s="122" t="s">
        <v>85</v>
      </c>
    </row>
    <row r="58" s="7" customFormat="1" ht="16.5" customHeight="1">
      <c r="A58" s="110" t="s">
        <v>79</v>
      </c>
      <c r="B58" s="111"/>
      <c r="C58" s="112"/>
      <c r="D58" s="113" t="s">
        <v>92</v>
      </c>
      <c r="E58" s="113"/>
      <c r="F58" s="113"/>
      <c r="G58" s="113"/>
      <c r="H58" s="113"/>
      <c r="I58" s="114"/>
      <c r="J58" s="113" t="s">
        <v>93</v>
      </c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5">
        <f>'SO04 - Technologie'!J30</f>
        <v>0</v>
      </c>
      <c r="AH58" s="114"/>
      <c r="AI58" s="114"/>
      <c r="AJ58" s="114"/>
      <c r="AK58" s="114"/>
      <c r="AL58" s="114"/>
      <c r="AM58" s="114"/>
      <c r="AN58" s="115">
        <f>SUM(AG58,AT58)</f>
        <v>0</v>
      </c>
      <c r="AO58" s="114"/>
      <c r="AP58" s="114"/>
      <c r="AQ58" s="116" t="s">
        <v>82</v>
      </c>
      <c r="AR58" s="117"/>
      <c r="AS58" s="118">
        <v>0</v>
      </c>
      <c r="AT58" s="119">
        <f>ROUND(SUM(AV58:AW58),2)</f>
        <v>0</v>
      </c>
      <c r="AU58" s="120">
        <f>'SO04 - Technologie'!P87</f>
        <v>0</v>
      </c>
      <c r="AV58" s="119">
        <f>'SO04 - Technologie'!J33</f>
        <v>0</v>
      </c>
      <c r="AW58" s="119">
        <f>'SO04 - Technologie'!J34</f>
        <v>0</v>
      </c>
      <c r="AX58" s="119">
        <f>'SO04 - Technologie'!J35</f>
        <v>0</v>
      </c>
      <c r="AY58" s="119">
        <f>'SO04 - Technologie'!J36</f>
        <v>0</v>
      </c>
      <c r="AZ58" s="119">
        <f>'SO04 - Technologie'!F33</f>
        <v>0</v>
      </c>
      <c r="BA58" s="119">
        <f>'SO04 - Technologie'!F34</f>
        <v>0</v>
      </c>
      <c r="BB58" s="119">
        <f>'SO04 - Technologie'!F35</f>
        <v>0</v>
      </c>
      <c r="BC58" s="119">
        <f>'SO04 - Technologie'!F36</f>
        <v>0</v>
      </c>
      <c r="BD58" s="121">
        <f>'SO04 - Technologie'!F37</f>
        <v>0</v>
      </c>
      <c r="BE58" s="7"/>
      <c r="BT58" s="122" t="s">
        <v>83</v>
      </c>
      <c r="BV58" s="122" t="s">
        <v>77</v>
      </c>
      <c r="BW58" s="122" t="s">
        <v>94</v>
      </c>
      <c r="BX58" s="122" t="s">
        <v>5</v>
      </c>
      <c r="CL58" s="122" t="s">
        <v>19</v>
      </c>
      <c r="CM58" s="122" t="s">
        <v>85</v>
      </c>
    </row>
    <row r="59" s="7" customFormat="1" ht="16.5" customHeight="1">
      <c r="A59" s="110" t="s">
        <v>79</v>
      </c>
      <c r="B59" s="111"/>
      <c r="C59" s="112"/>
      <c r="D59" s="113" t="s">
        <v>95</v>
      </c>
      <c r="E59" s="113"/>
      <c r="F59" s="113"/>
      <c r="G59" s="113"/>
      <c r="H59" s="113"/>
      <c r="I59" s="114"/>
      <c r="J59" s="113" t="s">
        <v>96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5">
        <f>'VRN - Vedlejší rozpočtové...'!J30</f>
        <v>0</v>
      </c>
      <c r="AH59" s="114"/>
      <c r="AI59" s="114"/>
      <c r="AJ59" s="114"/>
      <c r="AK59" s="114"/>
      <c r="AL59" s="114"/>
      <c r="AM59" s="114"/>
      <c r="AN59" s="115">
        <f>SUM(AG59,AT59)</f>
        <v>0</v>
      </c>
      <c r="AO59" s="114"/>
      <c r="AP59" s="114"/>
      <c r="AQ59" s="116" t="s">
        <v>82</v>
      </c>
      <c r="AR59" s="117"/>
      <c r="AS59" s="123">
        <v>0</v>
      </c>
      <c r="AT59" s="124">
        <f>ROUND(SUM(AV59:AW59),2)</f>
        <v>0</v>
      </c>
      <c r="AU59" s="125">
        <f>'VRN - Vedlejší rozpočtové...'!P85</f>
        <v>0</v>
      </c>
      <c r="AV59" s="124">
        <f>'VRN - Vedlejší rozpočtové...'!J33</f>
        <v>0</v>
      </c>
      <c r="AW59" s="124">
        <f>'VRN - Vedlejší rozpočtové...'!J34</f>
        <v>0</v>
      </c>
      <c r="AX59" s="124">
        <f>'VRN - Vedlejší rozpočtové...'!J35</f>
        <v>0</v>
      </c>
      <c r="AY59" s="124">
        <f>'VRN - Vedlejší rozpočtové...'!J36</f>
        <v>0</v>
      </c>
      <c r="AZ59" s="124">
        <f>'VRN - Vedlejší rozpočtové...'!F33</f>
        <v>0</v>
      </c>
      <c r="BA59" s="124">
        <f>'VRN - Vedlejší rozpočtové...'!F34</f>
        <v>0</v>
      </c>
      <c r="BB59" s="124">
        <f>'VRN - Vedlejší rozpočtové...'!F35</f>
        <v>0</v>
      </c>
      <c r="BC59" s="124">
        <f>'VRN - Vedlejší rozpočtové...'!F36</f>
        <v>0</v>
      </c>
      <c r="BD59" s="126">
        <f>'VRN - Vedlejší rozpočtové...'!F37</f>
        <v>0</v>
      </c>
      <c r="BE59" s="7"/>
      <c r="BT59" s="122" t="s">
        <v>83</v>
      </c>
      <c r="BV59" s="122" t="s">
        <v>77</v>
      </c>
      <c r="BW59" s="122" t="s">
        <v>97</v>
      </c>
      <c r="BX59" s="122" t="s">
        <v>5</v>
      </c>
      <c r="CL59" s="122" t="s">
        <v>19</v>
      </c>
      <c r="CM59" s="122" t="s">
        <v>85</v>
      </c>
    </row>
    <row r="60" s="2" customFormat="1" ht="30" customHeight="1">
      <c r="A60" s="37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43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="2" customFormat="1" ht="6.96" customHeight="1">
      <c r="A61" s="37"/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43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</sheetData>
  <sheetProtection sheet="1" formatColumns="0" formatRows="0" objects="1" scenarios="1" spinCount="100000" saltValue="UdeA5BeNFhG0jh2HcL2xarxSeSGkqQnOKZxrIU/ZaxicsV9Wj/px6n+4lLXnXlpqTOHyIwR6HrogTtv3IPqEcg==" hashValue="S4kexxp5J+RO7Qs7HU7D9oRtvrsJOHXOO06G2TyxKKMja4JyqeUI9lh3ZM3NiQI9tq49G4X5SuvMDs5TGdqg5Q==" algorithmName="SHA-512" password="CC35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01 - Stavební část'!C2" display="/"/>
    <hyperlink ref="A56" location="'SO02 - Rozvod a dávkování...'!C2" display="/"/>
    <hyperlink ref="A57" location="'SO03 - Silnoproudá elektr...'!C2" display="/"/>
    <hyperlink ref="A58" location="'SO04 - Technologie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Technická pomoc na opravu plaveckého bazénu letního koupaliště Litvínov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100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12. 8. 2025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22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ROUND(J104,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ROUND((SUM(BE104:BE677)),  2)</f>
        <v>0</v>
      </c>
      <c r="G33" s="37"/>
      <c r="H33" s="37"/>
      <c r="I33" s="147">
        <v>0.20999999999999999</v>
      </c>
      <c r="J33" s="146">
        <f>ROUND(((SUM(BE104:BE677))*I33),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ROUND((SUM(BF104:BF677)),  2)</f>
        <v>0</v>
      </c>
      <c r="G34" s="37"/>
      <c r="H34" s="37"/>
      <c r="I34" s="147">
        <v>0.14999999999999999</v>
      </c>
      <c r="J34" s="146">
        <f>ROUND(((SUM(BF104:BF677))*I34),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ROUND((SUM(BG104:BG677)),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ROUND((SUM(BH104:BH677)),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ROUND((SUM(BI104:BI677)),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101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Technická pomoc na opravu plaveckého bazénu letního koupaliště Litvínov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SO01 - Stavební část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12. 8. 2025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SPORTaS, s.r.o.</v>
      </c>
      <c r="G54" s="39"/>
      <c r="H54" s="39"/>
      <c r="I54" s="31" t="s">
        <v>33</v>
      </c>
      <c r="J54" s="35" t="str">
        <f>E21</f>
        <v>Michal Pospíšil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102</v>
      </c>
      <c r="D57" s="161"/>
      <c r="E57" s="161"/>
      <c r="F57" s="161"/>
      <c r="G57" s="161"/>
      <c r="H57" s="161"/>
      <c r="I57" s="161"/>
      <c r="J57" s="162" t="s">
        <v>103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J104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104</v>
      </c>
    </row>
    <row r="60" s="9" customFormat="1" ht="24.96" customHeight="1">
      <c r="A60" s="9"/>
      <c r="B60" s="164"/>
      <c r="C60" s="165"/>
      <c r="D60" s="166" t="s">
        <v>105</v>
      </c>
      <c r="E60" s="167"/>
      <c r="F60" s="167"/>
      <c r="G60" s="167"/>
      <c r="H60" s="167"/>
      <c r="I60" s="167"/>
      <c r="J60" s="168">
        <f>J105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106</v>
      </c>
      <c r="E61" s="173"/>
      <c r="F61" s="173"/>
      <c r="G61" s="173"/>
      <c r="H61" s="173"/>
      <c r="I61" s="173"/>
      <c r="J61" s="174">
        <f>J106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107</v>
      </c>
      <c r="E62" s="173"/>
      <c r="F62" s="173"/>
      <c r="G62" s="173"/>
      <c r="H62" s="173"/>
      <c r="I62" s="173"/>
      <c r="J62" s="174">
        <f>J175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108</v>
      </c>
      <c r="E63" s="173"/>
      <c r="F63" s="173"/>
      <c r="G63" s="173"/>
      <c r="H63" s="173"/>
      <c r="I63" s="173"/>
      <c r="J63" s="174">
        <f>J209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109</v>
      </c>
      <c r="E64" s="173"/>
      <c r="F64" s="173"/>
      <c r="G64" s="173"/>
      <c r="H64" s="173"/>
      <c r="I64" s="173"/>
      <c r="J64" s="174">
        <f>J242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110</v>
      </c>
      <c r="E65" s="173"/>
      <c r="F65" s="173"/>
      <c r="G65" s="173"/>
      <c r="H65" s="173"/>
      <c r="I65" s="173"/>
      <c r="J65" s="174">
        <f>J270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111</v>
      </c>
      <c r="E66" s="173"/>
      <c r="F66" s="173"/>
      <c r="G66" s="173"/>
      <c r="H66" s="173"/>
      <c r="I66" s="173"/>
      <c r="J66" s="174">
        <f>J278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112</v>
      </c>
      <c r="E67" s="173"/>
      <c r="F67" s="173"/>
      <c r="G67" s="173"/>
      <c r="H67" s="173"/>
      <c r="I67" s="173"/>
      <c r="J67" s="174">
        <f>J310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0"/>
      <c r="C68" s="171"/>
      <c r="D68" s="172" t="s">
        <v>113</v>
      </c>
      <c r="E68" s="173"/>
      <c r="F68" s="173"/>
      <c r="G68" s="173"/>
      <c r="H68" s="173"/>
      <c r="I68" s="173"/>
      <c r="J68" s="174">
        <f>J337</f>
        <v>0</v>
      </c>
      <c r="K68" s="171"/>
      <c r="L68" s="175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0"/>
      <c r="C69" s="171"/>
      <c r="D69" s="172" t="s">
        <v>114</v>
      </c>
      <c r="E69" s="173"/>
      <c r="F69" s="173"/>
      <c r="G69" s="173"/>
      <c r="H69" s="173"/>
      <c r="I69" s="173"/>
      <c r="J69" s="174">
        <f>J459</f>
        <v>0</v>
      </c>
      <c r="K69" s="171"/>
      <c r="L69" s="175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0"/>
      <c r="C70" s="171"/>
      <c r="D70" s="172" t="s">
        <v>115</v>
      </c>
      <c r="E70" s="173"/>
      <c r="F70" s="173"/>
      <c r="G70" s="173"/>
      <c r="H70" s="173"/>
      <c r="I70" s="173"/>
      <c r="J70" s="174">
        <f>J480</f>
        <v>0</v>
      </c>
      <c r="K70" s="171"/>
      <c r="L70" s="175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4"/>
      <c r="C71" s="165"/>
      <c r="D71" s="166" t="s">
        <v>116</v>
      </c>
      <c r="E71" s="167"/>
      <c r="F71" s="167"/>
      <c r="G71" s="167"/>
      <c r="H71" s="167"/>
      <c r="I71" s="167"/>
      <c r="J71" s="168">
        <f>J483</f>
        <v>0</v>
      </c>
      <c r="K71" s="165"/>
      <c r="L71" s="16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0"/>
      <c r="C72" s="171"/>
      <c r="D72" s="172" t="s">
        <v>117</v>
      </c>
      <c r="E72" s="173"/>
      <c r="F72" s="173"/>
      <c r="G72" s="173"/>
      <c r="H72" s="173"/>
      <c r="I72" s="173"/>
      <c r="J72" s="174">
        <f>J484</f>
        <v>0</v>
      </c>
      <c r="K72" s="171"/>
      <c r="L72" s="175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0"/>
      <c r="C73" s="171"/>
      <c r="D73" s="172" t="s">
        <v>118</v>
      </c>
      <c r="E73" s="173"/>
      <c r="F73" s="173"/>
      <c r="G73" s="173"/>
      <c r="H73" s="173"/>
      <c r="I73" s="173"/>
      <c r="J73" s="174">
        <f>J516</f>
        <v>0</v>
      </c>
      <c r="K73" s="171"/>
      <c r="L73" s="175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0"/>
      <c r="C74" s="171"/>
      <c r="D74" s="172" t="s">
        <v>119</v>
      </c>
      <c r="E74" s="173"/>
      <c r="F74" s="173"/>
      <c r="G74" s="173"/>
      <c r="H74" s="173"/>
      <c r="I74" s="173"/>
      <c r="J74" s="174">
        <f>J525</f>
        <v>0</v>
      </c>
      <c r="K74" s="171"/>
      <c r="L74" s="175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0"/>
      <c r="C75" s="171"/>
      <c r="D75" s="172" t="s">
        <v>120</v>
      </c>
      <c r="E75" s="173"/>
      <c r="F75" s="173"/>
      <c r="G75" s="173"/>
      <c r="H75" s="173"/>
      <c r="I75" s="173"/>
      <c r="J75" s="174">
        <f>J528</f>
        <v>0</v>
      </c>
      <c r="K75" s="171"/>
      <c r="L75" s="175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0"/>
      <c r="C76" s="171"/>
      <c r="D76" s="172" t="s">
        <v>121</v>
      </c>
      <c r="E76" s="173"/>
      <c r="F76" s="173"/>
      <c r="G76" s="173"/>
      <c r="H76" s="173"/>
      <c r="I76" s="173"/>
      <c r="J76" s="174">
        <f>J532</f>
        <v>0</v>
      </c>
      <c r="K76" s="171"/>
      <c r="L76" s="175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0"/>
      <c r="C77" s="171"/>
      <c r="D77" s="172" t="s">
        <v>122</v>
      </c>
      <c r="E77" s="173"/>
      <c r="F77" s="173"/>
      <c r="G77" s="173"/>
      <c r="H77" s="173"/>
      <c r="I77" s="173"/>
      <c r="J77" s="174">
        <f>J553</f>
        <v>0</v>
      </c>
      <c r="K77" s="171"/>
      <c r="L77" s="175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0"/>
      <c r="C78" s="171"/>
      <c r="D78" s="172" t="s">
        <v>123</v>
      </c>
      <c r="E78" s="173"/>
      <c r="F78" s="173"/>
      <c r="G78" s="173"/>
      <c r="H78" s="173"/>
      <c r="I78" s="173"/>
      <c r="J78" s="174">
        <f>J555</f>
        <v>0</v>
      </c>
      <c r="K78" s="171"/>
      <c r="L78" s="175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0"/>
      <c r="C79" s="171"/>
      <c r="D79" s="172" t="s">
        <v>124</v>
      </c>
      <c r="E79" s="173"/>
      <c r="F79" s="173"/>
      <c r="G79" s="173"/>
      <c r="H79" s="173"/>
      <c r="I79" s="173"/>
      <c r="J79" s="174">
        <f>J568</f>
        <v>0</v>
      </c>
      <c r="K79" s="171"/>
      <c r="L79" s="175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0"/>
      <c r="C80" s="171"/>
      <c r="D80" s="172" t="s">
        <v>125</v>
      </c>
      <c r="E80" s="173"/>
      <c r="F80" s="173"/>
      <c r="G80" s="173"/>
      <c r="H80" s="173"/>
      <c r="I80" s="173"/>
      <c r="J80" s="174">
        <f>J584</f>
        <v>0</v>
      </c>
      <c r="K80" s="171"/>
      <c r="L80" s="175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0"/>
      <c r="C81" s="171"/>
      <c r="D81" s="172" t="s">
        <v>126</v>
      </c>
      <c r="E81" s="173"/>
      <c r="F81" s="173"/>
      <c r="G81" s="173"/>
      <c r="H81" s="173"/>
      <c r="I81" s="173"/>
      <c r="J81" s="174">
        <f>J626</f>
        <v>0</v>
      </c>
      <c r="K81" s="171"/>
      <c r="L81" s="175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0"/>
      <c r="C82" s="171"/>
      <c r="D82" s="172" t="s">
        <v>127</v>
      </c>
      <c r="E82" s="173"/>
      <c r="F82" s="173"/>
      <c r="G82" s="173"/>
      <c r="H82" s="173"/>
      <c r="I82" s="173"/>
      <c r="J82" s="174">
        <f>J647</f>
        <v>0</v>
      </c>
      <c r="K82" s="171"/>
      <c r="L82" s="175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0"/>
      <c r="C83" s="171"/>
      <c r="D83" s="172" t="s">
        <v>128</v>
      </c>
      <c r="E83" s="173"/>
      <c r="F83" s="173"/>
      <c r="G83" s="173"/>
      <c r="H83" s="173"/>
      <c r="I83" s="173"/>
      <c r="J83" s="174">
        <f>J650</f>
        <v>0</v>
      </c>
      <c r="K83" s="171"/>
      <c r="L83" s="175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0"/>
      <c r="C84" s="171"/>
      <c r="D84" s="172" t="s">
        <v>129</v>
      </c>
      <c r="E84" s="173"/>
      <c r="F84" s="173"/>
      <c r="G84" s="173"/>
      <c r="H84" s="173"/>
      <c r="I84" s="173"/>
      <c r="J84" s="174">
        <f>J669</f>
        <v>0</v>
      </c>
      <c r="K84" s="171"/>
      <c r="L84" s="175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133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90" s="2" customFormat="1" ht="6.96" customHeight="1">
      <c r="A90" s="37"/>
      <c r="B90" s="60"/>
      <c r="C90" s="61"/>
      <c r="D90" s="61"/>
      <c r="E90" s="61"/>
      <c r="F90" s="61"/>
      <c r="G90" s="61"/>
      <c r="H90" s="61"/>
      <c r="I90" s="61"/>
      <c r="J90" s="61"/>
      <c r="K90" s="61"/>
      <c r="L90" s="133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4.96" customHeight="1">
      <c r="A91" s="37"/>
      <c r="B91" s="38"/>
      <c r="C91" s="22" t="s">
        <v>130</v>
      </c>
      <c r="D91" s="39"/>
      <c r="E91" s="39"/>
      <c r="F91" s="39"/>
      <c r="G91" s="39"/>
      <c r="H91" s="39"/>
      <c r="I91" s="39"/>
      <c r="J91" s="39"/>
      <c r="K91" s="39"/>
      <c r="L91" s="133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133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2" customHeight="1">
      <c r="A93" s="37"/>
      <c r="B93" s="38"/>
      <c r="C93" s="31" t="s">
        <v>16</v>
      </c>
      <c r="D93" s="39"/>
      <c r="E93" s="39"/>
      <c r="F93" s="39"/>
      <c r="G93" s="39"/>
      <c r="H93" s="39"/>
      <c r="I93" s="39"/>
      <c r="J93" s="39"/>
      <c r="K93" s="39"/>
      <c r="L93" s="133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6.5" customHeight="1">
      <c r="A94" s="37"/>
      <c r="B94" s="38"/>
      <c r="C94" s="39"/>
      <c r="D94" s="39"/>
      <c r="E94" s="159" t="str">
        <f>E7</f>
        <v>Technická pomoc na opravu plaveckého bazénu letního koupaliště Litvínov</v>
      </c>
      <c r="F94" s="31"/>
      <c r="G94" s="31"/>
      <c r="H94" s="31"/>
      <c r="I94" s="39"/>
      <c r="J94" s="39"/>
      <c r="K94" s="39"/>
      <c r="L94" s="133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2" customHeight="1">
      <c r="A95" s="37"/>
      <c r="B95" s="38"/>
      <c r="C95" s="31" t="s">
        <v>99</v>
      </c>
      <c r="D95" s="39"/>
      <c r="E95" s="39"/>
      <c r="F95" s="39"/>
      <c r="G95" s="39"/>
      <c r="H95" s="39"/>
      <c r="I95" s="39"/>
      <c r="J95" s="39"/>
      <c r="K95" s="39"/>
      <c r="L95" s="133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16.5" customHeight="1">
      <c r="A96" s="37"/>
      <c r="B96" s="38"/>
      <c r="C96" s="39"/>
      <c r="D96" s="39"/>
      <c r="E96" s="68" t="str">
        <f>E9</f>
        <v>SO01 - Stavební část</v>
      </c>
      <c r="F96" s="39"/>
      <c r="G96" s="39"/>
      <c r="H96" s="39"/>
      <c r="I96" s="39"/>
      <c r="J96" s="39"/>
      <c r="K96" s="39"/>
      <c r="L96" s="133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6.96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133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12" customHeight="1">
      <c r="A98" s="37"/>
      <c r="B98" s="38"/>
      <c r="C98" s="31" t="s">
        <v>21</v>
      </c>
      <c r="D98" s="39"/>
      <c r="E98" s="39"/>
      <c r="F98" s="26" t="str">
        <f>F12</f>
        <v xml:space="preserve"> </v>
      </c>
      <c r="G98" s="39"/>
      <c r="H98" s="39"/>
      <c r="I98" s="31" t="s">
        <v>23</v>
      </c>
      <c r="J98" s="71" t="str">
        <f>IF(J12="","",J12)</f>
        <v>12. 8. 2025</v>
      </c>
      <c r="K98" s="39"/>
      <c r="L98" s="133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133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15.15" customHeight="1">
      <c r="A100" s="37"/>
      <c r="B100" s="38"/>
      <c r="C100" s="31" t="s">
        <v>25</v>
      </c>
      <c r="D100" s="39"/>
      <c r="E100" s="39"/>
      <c r="F100" s="26" t="str">
        <f>E15</f>
        <v>SPORTaS, s.r.o.</v>
      </c>
      <c r="G100" s="39"/>
      <c r="H100" s="39"/>
      <c r="I100" s="31" t="s">
        <v>33</v>
      </c>
      <c r="J100" s="35" t="str">
        <f>E21</f>
        <v>Michal Pospíšil</v>
      </c>
      <c r="K100" s="39"/>
      <c r="L100" s="133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15.15" customHeight="1">
      <c r="A101" s="37"/>
      <c r="B101" s="38"/>
      <c r="C101" s="31" t="s">
        <v>31</v>
      </c>
      <c r="D101" s="39"/>
      <c r="E101" s="39"/>
      <c r="F101" s="26" t="str">
        <f>IF(E18="","",E18)</f>
        <v>Vyplň údaj</v>
      </c>
      <c r="G101" s="39"/>
      <c r="H101" s="39"/>
      <c r="I101" s="31" t="s">
        <v>38</v>
      </c>
      <c r="J101" s="35" t="str">
        <f>E24</f>
        <v xml:space="preserve"> </v>
      </c>
      <c r="K101" s="39"/>
      <c r="L101" s="133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10.32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133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11" customFormat="1" ht="29.28" customHeight="1">
      <c r="A103" s="176"/>
      <c r="B103" s="177"/>
      <c r="C103" s="178" t="s">
        <v>131</v>
      </c>
      <c r="D103" s="179" t="s">
        <v>60</v>
      </c>
      <c r="E103" s="179" t="s">
        <v>56</v>
      </c>
      <c r="F103" s="179" t="s">
        <v>57</v>
      </c>
      <c r="G103" s="179" t="s">
        <v>132</v>
      </c>
      <c r="H103" s="179" t="s">
        <v>133</v>
      </c>
      <c r="I103" s="179" t="s">
        <v>134</v>
      </c>
      <c r="J103" s="179" t="s">
        <v>103</v>
      </c>
      <c r="K103" s="180" t="s">
        <v>135</v>
      </c>
      <c r="L103" s="181"/>
      <c r="M103" s="91" t="s">
        <v>19</v>
      </c>
      <c r="N103" s="92" t="s">
        <v>45</v>
      </c>
      <c r="O103" s="92" t="s">
        <v>136</v>
      </c>
      <c r="P103" s="92" t="s">
        <v>137</v>
      </c>
      <c r="Q103" s="92" t="s">
        <v>138</v>
      </c>
      <c r="R103" s="92" t="s">
        <v>139</v>
      </c>
      <c r="S103" s="92" t="s">
        <v>140</v>
      </c>
      <c r="T103" s="93" t="s">
        <v>141</v>
      </c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</row>
    <row r="104" s="2" customFormat="1" ht="22.8" customHeight="1">
      <c r="A104" s="37"/>
      <c r="B104" s="38"/>
      <c r="C104" s="98" t="s">
        <v>142</v>
      </c>
      <c r="D104" s="39"/>
      <c r="E104" s="39"/>
      <c r="F104" s="39"/>
      <c r="G104" s="39"/>
      <c r="H104" s="39"/>
      <c r="I104" s="39"/>
      <c r="J104" s="182">
        <f>BK104</f>
        <v>0</v>
      </c>
      <c r="K104" s="39"/>
      <c r="L104" s="43"/>
      <c r="M104" s="94"/>
      <c r="N104" s="183"/>
      <c r="O104" s="95"/>
      <c r="P104" s="184">
        <f>P105+P483</f>
        <v>0</v>
      </c>
      <c r="Q104" s="95"/>
      <c r="R104" s="184">
        <f>R105+R483</f>
        <v>2267.6836820561389</v>
      </c>
      <c r="S104" s="95"/>
      <c r="T104" s="185">
        <f>T105+T483</f>
        <v>1933.1721720000001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74</v>
      </c>
      <c r="AU104" s="16" t="s">
        <v>104</v>
      </c>
      <c r="BK104" s="186">
        <f>BK105+BK483</f>
        <v>0</v>
      </c>
    </row>
    <row r="105" s="12" customFormat="1" ht="25.92" customHeight="1">
      <c r="A105" s="12"/>
      <c r="B105" s="187"/>
      <c r="C105" s="188"/>
      <c r="D105" s="189" t="s">
        <v>74</v>
      </c>
      <c r="E105" s="190" t="s">
        <v>143</v>
      </c>
      <c r="F105" s="190" t="s">
        <v>144</v>
      </c>
      <c r="G105" s="188"/>
      <c r="H105" s="188"/>
      <c r="I105" s="191"/>
      <c r="J105" s="192">
        <f>BK105</f>
        <v>0</v>
      </c>
      <c r="K105" s="188"/>
      <c r="L105" s="193"/>
      <c r="M105" s="194"/>
      <c r="N105" s="195"/>
      <c r="O105" s="195"/>
      <c r="P105" s="196">
        <f>P106+P175+P209+P242+P270+P278+P310+P337+P459+P480</f>
        <v>0</v>
      </c>
      <c r="Q105" s="195"/>
      <c r="R105" s="196">
        <f>R106+R175+R209+R242+R270+R278+R310+R337+R459+R480</f>
        <v>2258.0418703073137</v>
      </c>
      <c r="S105" s="195"/>
      <c r="T105" s="197">
        <f>T106+T175+T209+T242+T270+T278+T310+T337+T459+T480</f>
        <v>1873.8011971999999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8" t="s">
        <v>83</v>
      </c>
      <c r="AT105" s="199" t="s">
        <v>74</v>
      </c>
      <c r="AU105" s="199" t="s">
        <v>75</v>
      </c>
      <c r="AY105" s="198" t="s">
        <v>145</v>
      </c>
      <c r="BK105" s="200">
        <f>BK106+BK175+BK209+BK242+BK270+BK278+BK310+BK337+BK459+BK480</f>
        <v>0</v>
      </c>
    </row>
    <row r="106" s="12" customFormat="1" ht="22.8" customHeight="1">
      <c r="A106" s="12"/>
      <c r="B106" s="187"/>
      <c r="C106" s="188"/>
      <c r="D106" s="189" t="s">
        <v>74</v>
      </c>
      <c r="E106" s="201" t="s">
        <v>83</v>
      </c>
      <c r="F106" s="201" t="s">
        <v>146</v>
      </c>
      <c r="G106" s="188"/>
      <c r="H106" s="188"/>
      <c r="I106" s="191"/>
      <c r="J106" s="202">
        <f>BK106</f>
        <v>0</v>
      </c>
      <c r="K106" s="188"/>
      <c r="L106" s="193"/>
      <c r="M106" s="194"/>
      <c r="N106" s="195"/>
      <c r="O106" s="195"/>
      <c r="P106" s="196">
        <f>SUM(P107:P174)</f>
        <v>0</v>
      </c>
      <c r="Q106" s="195"/>
      <c r="R106" s="196">
        <f>SUM(R107:R174)</f>
        <v>1.1986320000000001</v>
      </c>
      <c r="S106" s="195"/>
      <c r="T106" s="197">
        <f>SUM(T107:T174)</f>
        <v>1346.2893999999999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8" t="s">
        <v>83</v>
      </c>
      <c r="AT106" s="199" t="s">
        <v>74</v>
      </c>
      <c r="AU106" s="199" t="s">
        <v>83</v>
      </c>
      <c r="AY106" s="198" t="s">
        <v>145</v>
      </c>
      <c r="BK106" s="200">
        <f>SUM(BK107:BK174)</f>
        <v>0</v>
      </c>
    </row>
    <row r="107" s="2" customFormat="1" ht="37.8" customHeight="1">
      <c r="A107" s="37"/>
      <c r="B107" s="38"/>
      <c r="C107" s="203" t="s">
        <v>83</v>
      </c>
      <c r="D107" s="203" t="s">
        <v>147</v>
      </c>
      <c r="E107" s="204" t="s">
        <v>148</v>
      </c>
      <c r="F107" s="205" t="s">
        <v>149</v>
      </c>
      <c r="G107" s="206" t="s">
        <v>150</v>
      </c>
      <c r="H107" s="207">
        <v>2350</v>
      </c>
      <c r="I107" s="208"/>
      <c r="J107" s="209">
        <f>ROUND(I107*H107,2)</f>
        <v>0</v>
      </c>
      <c r="K107" s="205" t="s">
        <v>151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0.26000000000000001</v>
      </c>
      <c r="T107" s="213">
        <f>S107*H107</f>
        <v>611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152</v>
      </c>
      <c r="AT107" s="214" t="s">
        <v>147</v>
      </c>
      <c r="AU107" s="214" t="s">
        <v>85</v>
      </c>
      <c r="AY107" s="16" t="s">
        <v>145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152</v>
      </c>
      <c r="BM107" s="214" t="s">
        <v>153</v>
      </c>
    </row>
    <row r="108" s="2" customFormat="1">
      <c r="A108" s="37"/>
      <c r="B108" s="38"/>
      <c r="C108" s="39"/>
      <c r="D108" s="216" t="s">
        <v>154</v>
      </c>
      <c r="E108" s="39"/>
      <c r="F108" s="217" t="s">
        <v>155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154</v>
      </c>
      <c r="AU108" s="16" t="s">
        <v>85</v>
      </c>
    </row>
    <row r="109" s="2" customFormat="1" ht="37.8" customHeight="1">
      <c r="A109" s="37"/>
      <c r="B109" s="38"/>
      <c r="C109" s="203" t="s">
        <v>85</v>
      </c>
      <c r="D109" s="203" t="s">
        <v>147</v>
      </c>
      <c r="E109" s="204" t="s">
        <v>156</v>
      </c>
      <c r="F109" s="205" t="s">
        <v>157</v>
      </c>
      <c r="G109" s="206" t="s">
        <v>150</v>
      </c>
      <c r="H109" s="207">
        <v>2350</v>
      </c>
      <c r="I109" s="208"/>
      <c r="J109" s="209">
        <f>ROUND(I109*H109,2)</f>
        <v>0</v>
      </c>
      <c r="K109" s="205" t="s">
        <v>151</v>
      </c>
      <c r="L109" s="43"/>
      <c r="M109" s="210" t="s">
        <v>19</v>
      </c>
      <c r="N109" s="211" t="s">
        <v>46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0.28999999999999998</v>
      </c>
      <c r="T109" s="213">
        <f>S109*H109</f>
        <v>681.5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152</v>
      </c>
      <c r="AT109" s="214" t="s">
        <v>147</v>
      </c>
      <c r="AU109" s="214" t="s">
        <v>85</v>
      </c>
      <c r="AY109" s="16" t="s">
        <v>145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83</v>
      </c>
      <c r="BK109" s="215">
        <f>ROUND(I109*H109,2)</f>
        <v>0</v>
      </c>
      <c r="BL109" s="16" t="s">
        <v>152</v>
      </c>
      <c r="BM109" s="214" t="s">
        <v>158</v>
      </c>
    </row>
    <row r="110" s="2" customFormat="1">
      <c r="A110" s="37"/>
      <c r="B110" s="38"/>
      <c r="C110" s="39"/>
      <c r="D110" s="216" t="s">
        <v>154</v>
      </c>
      <c r="E110" s="39"/>
      <c r="F110" s="217" t="s">
        <v>159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154</v>
      </c>
      <c r="AU110" s="16" t="s">
        <v>85</v>
      </c>
    </row>
    <row r="111" s="2" customFormat="1" ht="37.8" customHeight="1">
      <c r="A111" s="37"/>
      <c r="B111" s="38"/>
      <c r="C111" s="203" t="s">
        <v>160</v>
      </c>
      <c r="D111" s="203" t="s">
        <v>147</v>
      </c>
      <c r="E111" s="204" t="s">
        <v>161</v>
      </c>
      <c r="F111" s="205" t="s">
        <v>162</v>
      </c>
      <c r="G111" s="206" t="s">
        <v>150</v>
      </c>
      <c r="H111" s="207">
        <v>63.359999999999999</v>
      </c>
      <c r="I111" s="208"/>
      <c r="J111" s="209">
        <f>ROUND(I111*H111,2)</f>
        <v>0</v>
      </c>
      <c r="K111" s="205" t="s">
        <v>151</v>
      </c>
      <c r="L111" s="43"/>
      <c r="M111" s="210" t="s">
        <v>19</v>
      </c>
      <c r="N111" s="211" t="s">
        <v>46</v>
      </c>
      <c r="O111" s="83"/>
      <c r="P111" s="212">
        <f>O111*H111</f>
        <v>0</v>
      </c>
      <c r="Q111" s="212">
        <v>0</v>
      </c>
      <c r="R111" s="212">
        <f>Q111*H111</f>
        <v>0</v>
      </c>
      <c r="S111" s="212">
        <v>0.28999999999999998</v>
      </c>
      <c r="T111" s="213">
        <f>S111*H111</f>
        <v>18.374399999999998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152</v>
      </c>
      <c r="AT111" s="214" t="s">
        <v>147</v>
      </c>
      <c r="AU111" s="214" t="s">
        <v>85</v>
      </c>
      <c r="AY111" s="16" t="s">
        <v>145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83</v>
      </c>
      <c r="BK111" s="215">
        <f>ROUND(I111*H111,2)</f>
        <v>0</v>
      </c>
      <c r="BL111" s="16" t="s">
        <v>152</v>
      </c>
      <c r="BM111" s="214" t="s">
        <v>163</v>
      </c>
    </row>
    <row r="112" s="2" customFormat="1">
      <c r="A112" s="37"/>
      <c r="B112" s="38"/>
      <c r="C112" s="39"/>
      <c r="D112" s="216" t="s">
        <v>154</v>
      </c>
      <c r="E112" s="39"/>
      <c r="F112" s="217" t="s">
        <v>164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154</v>
      </c>
      <c r="AU112" s="16" t="s">
        <v>85</v>
      </c>
    </row>
    <row r="113" s="2" customFormat="1" ht="24.15" customHeight="1">
      <c r="A113" s="37"/>
      <c r="B113" s="38"/>
      <c r="C113" s="203" t="s">
        <v>152</v>
      </c>
      <c r="D113" s="203" t="s">
        <v>147</v>
      </c>
      <c r="E113" s="204" t="s">
        <v>165</v>
      </c>
      <c r="F113" s="205" t="s">
        <v>166</v>
      </c>
      <c r="G113" s="206" t="s">
        <v>150</v>
      </c>
      <c r="H113" s="207">
        <v>42</v>
      </c>
      <c r="I113" s="208"/>
      <c r="J113" s="209">
        <f>ROUND(I113*H113,2)</f>
        <v>0</v>
      </c>
      <c r="K113" s="205" t="s">
        <v>151</v>
      </c>
      <c r="L113" s="43"/>
      <c r="M113" s="210" t="s">
        <v>19</v>
      </c>
      <c r="N113" s="211" t="s">
        <v>46</v>
      </c>
      <c r="O113" s="83"/>
      <c r="P113" s="212">
        <f>O113*H113</f>
        <v>0</v>
      </c>
      <c r="Q113" s="212">
        <v>0</v>
      </c>
      <c r="R113" s="212">
        <f>Q113*H113</f>
        <v>0</v>
      </c>
      <c r="S113" s="212">
        <v>0.35499999999999998</v>
      </c>
      <c r="T113" s="213">
        <f>S113*H113</f>
        <v>14.91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14" t="s">
        <v>152</v>
      </c>
      <c r="AT113" s="214" t="s">
        <v>147</v>
      </c>
      <c r="AU113" s="214" t="s">
        <v>85</v>
      </c>
      <c r="AY113" s="16" t="s">
        <v>145</v>
      </c>
      <c r="BE113" s="215">
        <f>IF(N113="základní",J113,0)</f>
        <v>0</v>
      </c>
      <c r="BF113" s="215">
        <f>IF(N113="snížená",J113,0)</f>
        <v>0</v>
      </c>
      <c r="BG113" s="215">
        <f>IF(N113="zákl. přenesená",J113,0)</f>
        <v>0</v>
      </c>
      <c r="BH113" s="215">
        <f>IF(N113="sníž. přenesená",J113,0)</f>
        <v>0</v>
      </c>
      <c r="BI113" s="215">
        <f>IF(N113="nulová",J113,0)</f>
        <v>0</v>
      </c>
      <c r="BJ113" s="16" t="s">
        <v>83</v>
      </c>
      <c r="BK113" s="215">
        <f>ROUND(I113*H113,2)</f>
        <v>0</v>
      </c>
      <c r="BL113" s="16" t="s">
        <v>152</v>
      </c>
      <c r="BM113" s="214" t="s">
        <v>167</v>
      </c>
    </row>
    <row r="114" s="2" customFormat="1">
      <c r="A114" s="37"/>
      <c r="B114" s="38"/>
      <c r="C114" s="39"/>
      <c r="D114" s="216" t="s">
        <v>154</v>
      </c>
      <c r="E114" s="39"/>
      <c r="F114" s="217" t="s">
        <v>168</v>
      </c>
      <c r="G114" s="39"/>
      <c r="H114" s="39"/>
      <c r="I114" s="218"/>
      <c r="J114" s="39"/>
      <c r="K114" s="39"/>
      <c r="L114" s="43"/>
      <c r="M114" s="219"/>
      <c r="N114" s="220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154</v>
      </c>
      <c r="AU114" s="16" t="s">
        <v>85</v>
      </c>
    </row>
    <row r="115" s="2" customFormat="1" ht="24.15" customHeight="1">
      <c r="A115" s="37"/>
      <c r="B115" s="38"/>
      <c r="C115" s="203" t="s">
        <v>169</v>
      </c>
      <c r="D115" s="203" t="s">
        <v>147</v>
      </c>
      <c r="E115" s="204" t="s">
        <v>170</v>
      </c>
      <c r="F115" s="205" t="s">
        <v>171</v>
      </c>
      <c r="G115" s="206" t="s">
        <v>172</v>
      </c>
      <c r="H115" s="207">
        <v>10</v>
      </c>
      <c r="I115" s="208"/>
      <c r="J115" s="209">
        <f>ROUND(I115*H115,2)</f>
        <v>0</v>
      </c>
      <c r="K115" s="205" t="s">
        <v>151</v>
      </c>
      <c r="L115" s="43"/>
      <c r="M115" s="210" t="s">
        <v>19</v>
      </c>
      <c r="N115" s="211" t="s">
        <v>46</v>
      </c>
      <c r="O115" s="83"/>
      <c r="P115" s="212">
        <f>O115*H115</f>
        <v>0</v>
      </c>
      <c r="Q115" s="212">
        <v>0</v>
      </c>
      <c r="R115" s="212">
        <f>Q115*H115</f>
        <v>0</v>
      </c>
      <c r="S115" s="212">
        <v>1.8999999999999999</v>
      </c>
      <c r="T115" s="213">
        <f>S115*H115</f>
        <v>19</v>
      </c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R115" s="214" t="s">
        <v>152</v>
      </c>
      <c r="AT115" s="214" t="s">
        <v>147</v>
      </c>
      <c r="AU115" s="214" t="s">
        <v>85</v>
      </c>
      <c r="AY115" s="16" t="s">
        <v>145</v>
      </c>
      <c r="BE115" s="215">
        <f>IF(N115="základní",J115,0)</f>
        <v>0</v>
      </c>
      <c r="BF115" s="215">
        <f>IF(N115="snížená",J115,0)</f>
        <v>0</v>
      </c>
      <c r="BG115" s="215">
        <f>IF(N115="zákl. přenesená",J115,0)</f>
        <v>0</v>
      </c>
      <c r="BH115" s="215">
        <f>IF(N115="sníž. přenesená",J115,0)</f>
        <v>0</v>
      </c>
      <c r="BI115" s="215">
        <f>IF(N115="nulová",J115,0)</f>
        <v>0</v>
      </c>
      <c r="BJ115" s="16" t="s">
        <v>83</v>
      </c>
      <c r="BK115" s="215">
        <f>ROUND(I115*H115,2)</f>
        <v>0</v>
      </c>
      <c r="BL115" s="16" t="s">
        <v>152</v>
      </c>
      <c r="BM115" s="214" t="s">
        <v>173</v>
      </c>
    </row>
    <row r="116" s="2" customFormat="1">
      <c r="A116" s="37"/>
      <c r="B116" s="38"/>
      <c r="C116" s="39"/>
      <c r="D116" s="216" t="s">
        <v>154</v>
      </c>
      <c r="E116" s="39"/>
      <c r="F116" s="217" t="s">
        <v>174</v>
      </c>
      <c r="G116" s="39"/>
      <c r="H116" s="39"/>
      <c r="I116" s="218"/>
      <c r="J116" s="39"/>
      <c r="K116" s="39"/>
      <c r="L116" s="43"/>
      <c r="M116" s="219"/>
      <c r="N116" s="220"/>
      <c r="O116" s="83"/>
      <c r="P116" s="83"/>
      <c r="Q116" s="83"/>
      <c r="R116" s="83"/>
      <c r="S116" s="83"/>
      <c r="T116" s="84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T116" s="16" t="s">
        <v>154</v>
      </c>
      <c r="AU116" s="16" t="s">
        <v>85</v>
      </c>
    </row>
    <row r="117" s="2" customFormat="1" ht="24.15" customHeight="1">
      <c r="A117" s="37"/>
      <c r="B117" s="38"/>
      <c r="C117" s="203" t="s">
        <v>175</v>
      </c>
      <c r="D117" s="203" t="s">
        <v>147</v>
      </c>
      <c r="E117" s="204" t="s">
        <v>176</v>
      </c>
      <c r="F117" s="205" t="s">
        <v>177</v>
      </c>
      <c r="G117" s="206" t="s">
        <v>178</v>
      </c>
      <c r="H117" s="207">
        <v>5</v>
      </c>
      <c r="I117" s="208"/>
      <c r="J117" s="209">
        <f>ROUND(I117*H117,2)</f>
        <v>0</v>
      </c>
      <c r="K117" s="205" t="s">
        <v>151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0.20499999999999999</v>
      </c>
      <c r="T117" s="213">
        <f>S117*H117</f>
        <v>1.0249999999999999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152</v>
      </c>
      <c r="AT117" s="214" t="s">
        <v>147</v>
      </c>
      <c r="AU117" s="214" t="s">
        <v>85</v>
      </c>
      <c r="AY117" s="16" t="s">
        <v>145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152</v>
      </c>
      <c r="BM117" s="214" t="s">
        <v>179</v>
      </c>
    </row>
    <row r="118" s="2" customFormat="1">
      <c r="A118" s="37"/>
      <c r="B118" s="38"/>
      <c r="C118" s="39"/>
      <c r="D118" s="216" t="s">
        <v>154</v>
      </c>
      <c r="E118" s="39"/>
      <c r="F118" s="217" t="s">
        <v>180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154</v>
      </c>
      <c r="AU118" s="16" t="s">
        <v>85</v>
      </c>
    </row>
    <row r="119" s="2" customFormat="1" ht="24.15" customHeight="1">
      <c r="A119" s="37"/>
      <c r="B119" s="38"/>
      <c r="C119" s="203" t="s">
        <v>181</v>
      </c>
      <c r="D119" s="203" t="s">
        <v>147</v>
      </c>
      <c r="E119" s="204" t="s">
        <v>182</v>
      </c>
      <c r="F119" s="205" t="s">
        <v>183</v>
      </c>
      <c r="G119" s="206" t="s">
        <v>178</v>
      </c>
      <c r="H119" s="207">
        <v>12</v>
      </c>
      <c r="I119" s="208"/>
      <c r="J119" s="209">
        <f>ROUND(I119*H119,2)</f>
        <v>0</v>
      </c>
      <c r="K119" s="205" t="s">
        <v>151</v>
      </c>
      <c r="L119" s="43"/>
      <c r="M119" s="210" t="s">
        <v>19</v>
      </c>
      <c r="N119" s="211" t="s">
        <v>46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0.040000000000000001</v>
      </c>
      <c r="T119" s="213">
        <f>S119*H119</f>
        <v>0.47999999999999998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152</v>
      </c>
      <c r="AT119" s="214" t="s">
        <v>147</v>
      </c>
      <c r="AU119" s="214" t="s">
        <v>85</v>
      </c>
      <c r="AY119" s="16" t="s">
        <v>145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83</v>
      </c>
      <c r="BK119" s="215">
        <f>ROUND(I119*H119,2)</f>
        <v>0</v>
      </c>
      <c r="BL119" s="16" t="s">
        <v>152</v>
      </c>
      <c r="BM119" s="214" t="s">
        <v>184</v>
      </c>
    </row>
    <row r="120" s="2" customFormat="1">
      <c r="A120" s="37"/>
      <c r="B120" s="38"/>
      <c r="C120" s="39"/>
      <c r="D120" s="216" t="s">
        <v>154</v>
      </c>
      <c r="E120" s="39"/>
      <c r="F120" s="217" t="s">
        <v>185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154</v>
      </c>
      <c r="AU120" s="16" t="s">
        <v>85</v>
      </c>
    </row>
    <row r="121" s="2" customFormat="1" ht="16.5" customHeight="1">
      <c r="A121" s="37"/>
      <c r="B121" s="38"/>
      <c r="C121" s="203" t="s">
        <v>186</v>
      </c>
      <c r="D121" s="203" t="s">
        <v>147</v>
      </c>
      <c r="E121" s="204" t="s">
        <v>187</v>
      </c>
      <c r="F121" s="205" t="s">
        <v>188</v>
      </c>
      <c r="G121" s="206" t="s">
        <v>150</v>
      </c>
      <c r="H121" s="207">
        <v>135.30000000000001</v>
      </c>
      <c r="I121" s="208"/>
      <c r="J121" s="209">
        <f>ROUND(I121*H121,2)</f>
        <v>0</v>
      </c>
      <c r="K121" s="205" t="s">
        <v>151</v>
      </c>
      <c r="L121" s="43"/>
      <c r="M121" s="210" t="s">
        <v>19</v>
      </c>
      <c r="N121" s="211" t="s">
        <v>46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152</v>
      </c>
      <c r="AT121" s="214" t="s">
        <v>147</v>
      </c>
      <c r="AU121" s="214" t="s">
        <v>85</v>
      </c>
      <c r="AY121" s="16" t="s">
        <v>145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83</v>
      </c>
      <c r="BK121" s="215">
        <f>ROUND(I121*H121,2)</f>
        <v>0</v>
      </c>
      <c r="BL121" s="16" t="s">
        <v>152</v>
      </c>
      <c r="BM121" s="214" t="s">
        <v>189</v>
      </c>
    </row>
    <row r="122" s="2" customFormat="1">
      <c r="A122" s="37"/>
      <c r="B122" s="38"/>
      <c r="C122" s="39"/>
      <c r="D122" s="216" t="s">
        <v>154</v>
      </c>
      <c r="E122" s="39"/>
      <c r="F122" s="217" t="s">
        <v>190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154</v>
      </c>
      <c r="AU122" s="16" t="s">
        <v>85</v>
      </c>
    </row>
    <row r="123" s="2" customFormat="1" ht="16.5" customHeight="1">
      <c r="A123" s="37"/>
      <c r="B123" s="38"/>
      <c r="C123" s="203" t="s">
        <v>191</v>
      </c>
      <c r="D123" s="203" t="s">
        <v>147</v>
      </c>
      <c r="E123" s="204" t="s">
        <v>192</v>
      </c>
      <c r="F123" s="205" t="s">
        <v>193</v>
      </c>
      <c r="G123" s="206" t="s">
        <v>172</v>
      </c>
      <c r="H123" s="207">
        <v>7.4729999999999999</v>
      </c>
      <c r="I123" s="208"/>
      <c r="J123" s="209">
        <f>ROUND(I123*H123,2)</f>
        <v>0</v>
      </c>
      <c r="K123" s="205" t="s">
        <v>151</v>
      </c>
      <c r="L123" s="43"/>
      <c r="M123" s="210" t="s">
        <v>19</v>
      </c>
      <c r="N123" s="211" t="s">
        <v>46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152</v>
      </c>
      <c r="AT123" s="214" t="s">
        <v>147</v>
      </c>
      <c r="AU123" s="214" t="s">
        <v>85</v>
      </c>
      <c r="AY123" s="16" t="s">
        <v>145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83</v>
      </c>
      <c r="BK123" s="215">
        <f>ROUND(I123*H123,2)</f>
        <v>0</v>
      </c>
      <c r="BL123" s="16" t="s">
        <v>152</v>
      </c>
      <c r="BM123" s="214" t="s">
        <v>194</v>
      </c>
    </row>
    <row r="124" s="2" customFormat="1">
      <c r="A124" s="37"/>
      <c r="B124" s="38"/>
      <c r="C124" s="39"/>
      <c r="D124" s="216" t="s">
        <v>154</v>
      </c>
      <c r="E124" s="39"/>
      <c r="F124" s="217" t="s">
        <v>195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154</v>
      </c>
      <c r="AU124" s="16" t="s">
        <v>85</v>
      </c>
    </row>
    <row r="125" s="2" customFormat="1" ht="21.75" customHeight="1">
      <c r="A125" s="37"/>
      <c r="B125" s="38"/>
      <c r="C125" s="203" t="s">
        <v>196</v>
      </c>
      <c r="D125" s="203" t="s">
        <v>147</v>
      </c>
      <c r="E125" s="204" t="s">
        <v>197</v>
      </c>
      <c r="F125" s="205" t="s">
        <v>198</v>
      </c>
      <c r="G125" s="206" t="s">
        <v>172</v>
      </c>
      <c r="H125" s="207">
        <v>76.049999999999997</v>
      </c>
      <c r="I125" s="208"/>
      <c r="J125" s="209">
        <f>ROUND(I125*H125,2)</f>
        <v>0</v>
      </c>
      <c r="K125" s="205" t="s">
        <v>151</v>
      </c>
      <c r="L125" s="43"/>
      <c r="M125" s="210" t="s">
        <v>19</v>
      </c>
      <c r="N125" s="211" t="s">
        <v>46</v>
      </c>
      <c r="O125" s="83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152</v>
      </c>
      <c r="AT125" s="214" t="s">
        <v>147</v>
      </c>
      <c r="AU125" s="214" t="s">
        <v>85</v>
      </c>
      <c r="AY125" s="16" t="s">
        <v>145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152</v>
      </c>
      <c r="BM125" s="214" t="s">
        <v>199</v>
      </c>
    </row>
    <row r="126" s="2" customFormat="1">
      <c r="A126" s="37"/>
      <c r="B126" s="38"/>
      <c r="C126" s="39"/>
      <c r="D126" s="216" t="s">
        <v>154</v>
      </c>
      <c r="E126" s="39"/>
      <c r="F126" s="217" t="s">
        <v>200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154</v>
      </c>
      <c r="AU126" s="16" t="s">
        <v>85</v>
      </c>
    </row>
    <row r="127" s="2" customFormat="1" ht="24.15" customHeight="1">
      <c r="A127" s="37"/>
      <c r="B127" s="38"/>
      <c r="C127" s="203" t="s">
        <v>201</v>
      </c>
      <c r="D127" s="203" t="s">
        <v>147</v>
      </c>
      <c r="E127" s="204" t="s">
        <v>202</v>
      </c>
      <c r="F127" s="205" t="s">
        <v>203</v>
      </c>
      <c r="G127" s="206" t="s">
        <v>172</v>
      </c>
      <c r="H127" s="207">
        <v>655.94000000000005</v>
      </c>
      <c r="I127" s="208"/>
      <c r="J127" s="209">
        <f>ROUND(I127*H127,2)</f>
        <v>0</v>
      </c>
      <c r="K127" s="205" t="s">
        <v>151</v>
      </c>
      <c r="L127" s="43"/>
      <c r="M127" s="210" t="s">
        <v>19</v>
      </c>
      <c r="N127" s="211" t="s">
        <v>46</v>
      </c>
      <c r="O127" s="83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152</v>
      </c>
      <c r="AT127" s="214" t="s">
        <v>147</v>
      </c>
      <c r="AU127" s="214" t="s">
        <v>85</v>
      </c>
      <c r="AY127" s="16" t="s">
        <v>145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83</v>
      </c>
      <c r="BK127" s="215">
        <f>ROUND(I127*H127,2)</f>
        <v>0</v>
      </c>
      <c r="BL127" s="16" t="s">
        <v>152</v>
      </c>
      <c r="BM127" s="214" t="s">
        <v>204</v>
      </c>
    </row>
    <row r="128" s="2" customFormat="1">
      <c r="A128" s="37"/>
      <c r="B128" s="38"/>
      <c r="C128" s="39"/>
      <c r="D128" s="216" t="s">
        <v>154</v>
      </c>
      <c r="E128" s="39"/>
      <c r="F128" s="217" t="s">
        <v>205</v>
      </c>
      <c r="G128" s="39"/>
      <c r="H128" s="39"/>
      <c r="I128" s="218"/>
      <c r="J128" s="39"/>
      <c r="K128" s="39"/>
      <c r="L128" s="43"/>
      <c r="M128" s="219"/>
      <c r="N128" s="220"/>
      <c r="O128" s="83"/>
      <c r="P128" s="83"/>
      <c r="Q128" s="83"/>
      <c r="R128" s="83"/>
      <c r="S128" s="83"/>
      <c r="T128" s="84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6" t="s">
        <v>154</v>
      </c>
      <c r="AU128" s="16" t="s">
        <v>85</v>
      </c>
    </row>
    <row r="129" s="2" customFormat="1" ht="24.15" customHeight="1">
      <c r="A129" s="37"/>
      <c r="B129" s="38"/>
      <c r="C129" s="203" t="s">
        <v>206</v>
      </c>
      <c r="D129" s="203" t="s">
        <v>147</v>
      </c>
      <c r="E129" s="204" t="s">
        <v>207</v>
      </c>
      <c r="F129" s="205" t="s">
        <v>208</v>
      </c>
      <c r="G129" s="206" t="s">
        <v>172</v>
      </c>
      <c r="H129" s="207">
        <v>0.75</v>
      </c>
      <c r="I129" s="208"/>
      <c r="J129" s="209">
        <f>ROUND(I129*H129,2)</f>
        <v>0</v>
      </c>
      <c r="K129" s="205" t="s">
        <v>151</v>
      </c>
      <c r="L129" s="43"/>
      <c r="M129" s="210" t="s">
        <v>19</v>
      </c>
      <c r="N129" s="211" t="s">
        <v>46</v>
      </c>
      <c r="O129" s="83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14" t="s">
        <v>152</v>
      </c>
      <c r="AT129" s="214" t="s">
        <v>147</v>
      </c>
      <c r="AU129" s="214" t="s">
        <v>85</v>
      </c>
      <c r="AY129" s="16" t="s">
        <v>145</v>
      </c>
      <c r="BE129" s="215">
        <f>IF(N129="základní",J129,0)</f>
        <v>0</v>
      </c>
      <c r="BF129" s="215">
        <f>IF(N129="snížená",J129,0)</f>
        <v>0</v>
      </c>
      <c r="BG129" s="215">
        <f>IF(N129="zákl. přenesená",J129,0)</f>
        <v>0</v>
      </c>
      <c r="BH129" s="215">
        <f>IF(N129="sníž. přenesená",J129,0)</f>
        <v>0</v>
      </c>
      <c r="BI129" s="215">
        <f>IF(N129="nulová",J129,0)</f>
        <v>0</v>
      </c>
      <c r="BJ129" s="16" t="s">
        <v>83</v>
      </c>
      <c r="BK129" s="215">
        <f>ROUND(I129*H129,2)</f>
        <v>0</v>
      </c>
      <c r="BL129" s="16" t="s">
        <v>152</v>
      </c>
      <c r="BM129" s="214" t="s">
        <v>209</v>
      </c>
    </row>
    <row r="130" s="2" customFormat="1">
      <c r="A130" s="37"/>
      <c r="B130" s="38"/>
      <c r="C130" s="39"/>
      <c r="D130" s="216" t="s">
        <v>154</v>
      </c>
      <c r="E130" s="39"/>
      <c r="F130" s="217" t="s">
        <v>210</v>
      </c>
      <c r="G130" s="39"/>
      <c r="H130" s="39"/>
      <c r="I130" s="218"/>
      <c r="J130" s="39"/>
      <c r="K130" s="39"/>
      <c r="L130" s="43"/>
      <c r="M130" s="219"/>
      <c r="N130" s="220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154</v>
      </c>
      <c r="AU130" s="16" t="s">
        <v>85</v>
      </c>
    </row>
    <row r="131" s="2" customFormat="1" ht="24.15" customHeight="1">
      <c r="A131" s="37"/>
      <c r="B131" s="38"/>
      <c r="C131" s="203" t="s">
        <v>211</v>
      </c>
      <c r="D131" s="203" t="s">
        <v>147</v>
      </c>
      <c r="E131" s="204" t="s">
        <v>212</v>
      </c>
      <c r="F131" s="205" t="s">
        <v>213</v>
      </c>
      <c r="G131" s="206" t="s">
        <v>172</v>
      </c>
      <c r="H131" s="207">
        <v>23.219999999999999</v>
      </c>
      <c r="I131" s="208"/>
      <c r="J131" s="209">
        <f>ROUND(I131*H131,2)</f>
        <v>0</v>
      </c>
      <c r="K131" s="205" t="s">
        <v>151</v>
      </c>
      <c r="L131" s="43"/>
      <c r="M131" s="210" t="s">
        <v>19</v>
      </c>
      <c r="N131" s="211" t="s">
        <v>46</v>
      </c>
      <c r="O131" s="83"/>
      <c r="P131" s="212">
        <f>O131*H131</f>
        <v>0</v>
      </c>
      <c r="Q131" s="212">
        <v>0</v>
      </c>
      <c r="R131" s="212">
        <f>Q131*H131</f>
        <v>0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152</v>
      </c>
      <c r="AT131" s="214" t="s">
        <v>147</v>
      </c>
      <c r="AU131" s="214" t="s">
        <v>85</v>
      </c>
      <c r="AY131" s="16" t="s">
        <v>145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83</v>
      </c>
      <c r="BK131" s="215">
        <f>ROUND(I131*H131,2)</f>
        <v>0</v>
      </c>
      <c r="BL131" s="16" t="s">
        <v>152</v>
      </c>
      <c r="BM131" s="214" t="s">
        <v>214</v>
      </c>
    </row>
    <row r="132" s="2" customFormat="1">
      <c r="A132" s="37"/>
      <c r="B132" s="38"/>
      <c r="C132" s="39"/>
      <c r="D132" s="216" t="s">
        <v>154</v>
      </c>
      <c r="E132" s="39"/>
      <c r="F132" s="217" t="s">
        <v>215</v>
      </c>
      <c r="G132" s="39"/>
      <c r="H132" s="39"/>
      <c r="I132" s="218"/>
      <c r="J132" s="39"/>
      <c r="K132" s="39"/>
      <c r="L132" s="43"/>
      <c r="M132" s="219"/>
      <c r="N132" s="220"/>
      <c r="O132" s="83"/>
      <c r="P132" s="83"/>
      <c r="Q132" s="83"/>
      <c r="R132" s="83"/>
      <c r="S132" s="83"/>
      <c r="T132" s="84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154</v>
      </c>
      <c r="AU132" s="16" t="s">
        <v>85</v>
      </c>
    </row>
    <row r="133" s="2" customFormat="1" ht="24.15" customHeight="1">
      <c r="A133" s="37"/>
      <c r="B133" s="38"/>
      <c r="C133" s="203" t="s">
        <v>216</v>
      </c>
      <c r="D133" s="203" t="s">
        <v>147</v>
      </c>
      <c r="E133" s="204" t="s">
        <v>217</v>
      </c>
      <c r="F133" s="205" t="s">
        <v>218</v>
      </c>
      <c r="G133" s="206" t="s">
        <v>172</v>
      </c>
      <c r="H133" s="207">
        <v>172.42500000000001</v>
      </c>
      <c r="I133" s="208"/>
      <c r="J133" s="209">
        <f>ROUND(I133*H133,2)</f>
        <v>0</v>
      </c>
      <c r="K133" s="205" t="s">
        <v>151</v>
      </c>
      <c r="L133" s="43"/>
      <c r="M133" s="210" t="s">
        <v>19</v>
      </c>
      <c r="N133" s="211" t="s">
        <v>46</v>
      </c>
      <c r="O133" s="83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14" t="s">
        <v>152</v>
      </c>
      <c r="AT133" s="214" t="s">
        <v>147</v>
      </c>
      <c r="AU133" s="214" t="s">
        <v>85</v>
      </c>
      <c r="AY133" s="16" t="s">
        <v>145</v>
      </c>
      <c r="BE133" s="215">
        <f>IF(N133="základní",J133,0)</f>
        <v>0</v>
      </c>
      <c r="BF133" s="215">
        <f>IF(N133="snížená",J133,0)</f>
        <v>0</v>
      </c>
      <c r="BG133" s="215">
        <f>IF(N133="zákl. přenesená",J133,0)</f>
        <v>0</v>
      </c>
      <c r="BH133" s="215">
        <f>IF(N133="sníž. přenesená",J133,0)</f>
        <v>0</v>
      </c>
      <c r="BI133" s="215">
        <f>IF(N133="nulová",J133,0)</f>
        <v>0</v>
      </c>
      <c r="BJ133" s="16" t="s">
        <v>83</v>
      </c>
      <c r="BK133" s="215">
        <f>ROUND(I133*H133,2)</f>
        <v>0</v>
      </c>
      <c r="BL133" s="16" t="s">
        <v>152</v>
      </c>
      <c r="BM133" s="214" t="s">
        <v>219</v>
      </c>
    </row>
    <row r="134" s="2" customFormat="1">
      <c r="A134" s="37"/>
      <c r="B134" s="38"/>
      <c r="C134" s="39"/>
      <c r="D134" s="216" t="s">
        <v>154</v>
      </c>
      <c r="E134" s="39"/>
      <c r="F134" s="217" t="s">
        <v>220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154</v>
      </c>
      <c r="AU134" s="16" t="s">
        <v>85</v>
      </c>
    </row>
    <row r="135" s="2" customFormat="1" ht="24.15" customHeight="1">
      <c r="A135" s="37"/>
      <c r="B135" s="38"/>
      <c r="C135" s="203" t="s">
        <v>8</v>
      </c>
      <c r="D135" s="203" t="s">
        <v>147</v>
      </c>
      <c r="E135" s="204" t="s">
        <v>221</v>
      </c>
      <c r="F135" s="205" t="s">
        <v>222</v>
      </c>
      <c r="G135" s="206" t="s">
        <v>172</v>
      </c>
      <c r="H135" s="207">
        <v>449.60000000000002</v>
      </c>
      <c r="I135" s="208"/>
      <c r="J135" s="209">
        <f>ROUND(I135*H135,2)</f>
        <v>0</v>
      </c>
      <c r="K135" s="205" t="s">
        <v>151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152</v>
      </c>
      <c r="AT135" s="214" t="s">
        <v>147</v>
      </c>
      <c r="AU135" s="214" t="s">
        <v>85</v>
      </c>
      <c r="AY135" s="16" t="s">
        <v>145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152</v>
      </c>
      <c r="BM135" s="214" t="s">
        <v>223</v>
      </c>
    </row>
    <row r="136" s="2" customFormat="1">
      <c r="A136" s="37"/>
      <c r="B136" s="38"/>
      <c r="C136" s="39"/>
      <c r="D136" s="216" t="s">
        <v>154</v>
      </c>
      <c r="E136" s="39"/>
      <c r="F136" s="217" t="s">
        <v>224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154</v>
      </c>
      <c r="AU136" s="16" t="s">
        <v>85</v>
      </c>
    </row>
    <row r="137" s="2" customFormat="1" ht="24.15" customHeight="1">
      <c r="A137" s="37"/>
      <c r="B137" s="38"/>
      <c r="C137" s="203" t="s">
        <v>225</v>
      </c>
      <c r="D137" s="203" t="s">
        <v>147</v>
      </c>
      <c r="E137" s="204" t="s">
        <v>226</v>
      </c>
      <c r="F137" s="205" t="s">
        <v>227</v>
      </c>
      <c r="G137" s="206" t="s">
        <v>172</v>
      </c>
      <c r="H137" s="207">
        <v>0.074999999999999997</v>
      </c>
      <c r="I137" s="208"/>
      <c r="J137" s="209">
        <f>ROUND(I137*H137,2)</f>
        <v>0</v>
      </c>
      <c r="K137" s="205" t="s">
        <v>151</v>
      </c>
      <c r="L137" s="43"/>
      <c r="M137" s="210" t="s">
        <v>19</v>
      </c>
      <c r="N137" s="211" t="s">
        <v>46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152</v>
      </c>
      <c r="AT137" s="214" t="s">
        <v>147</v>
      </c>
      <c r="AU137" s="214" t="s">
        <v>85</v>
      </c>
      <c r="AY137" s="16" t="s">
        <v>145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83</v>
      </c>
      <c r="BK137" s="215">
        <f>ROUND(I137*H137,2)</f>
        <v>0</v>
      </c>
      <c r="BL137" s="16" t="s">
        <v>152</v>
      </c>
      <c r="BM137" s="214" t="s">
        <v>228</v>
      </c>
    </row>
    <row r="138" s="2" customFormat="1">
      <c r="A138" s="37"/>
      <c r="B138" s="38"/>
      <c r="C138" s="39"/>
      <c r="D138" s="216" t="s">
        <v>154</v>
      </c>
      <c r="E138" s="39"/>
      <c r="F138" s="217" t="s">
        <v>229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154</v>
      </c>
      <c r="AU138" s="16" t="s">
        <v>85</v>
      </c>
    </row>
    <row r="139" s="2" customFormat="1" ht="16.5" customHeight="1">
      <c r="A139" s="37"/>
      <c r="B139" s="38"/>
      <c r="C139" s="203" t="s">
        <v>230</v>
      </c>
      <c r="D139" s="203" t="s">
        <v>147</v>
      </c>
      <c r="E139" s="204" t="s">
        <v>231</v>
      </c>
      <c r="F139" s="205" t="s">
        <v>232</v>
      </c>
      <c r="G139" s="206" t="s">
        <v>172</v>
      </c>
      <c r="H139" s="207">
        <v>7.2000000000000002</v>
      </c>
      <c r="I139" s="208"/>
      <c r="J139" s="209">
        <f>ROUND(I139*H139,2)</f>
        <v>0</v>
      </c>
      <c r="K139" s="205" t="s">
        <v>151</v>
      </c>
      <c r="L139" s="43"/>
      <c r="M139" s="210" t="s">
        <v>19</v>
      </c>
      <c r="N139" s="211" t="s">
        <v>46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152</v>
      </c>
      <c r="AT139" s="214" t="s">
        <v>147</v>
      </c>
      <c r="AU139" s="214" t="s">
        <v>85</v>
      </c>
      <c r="AY139" s="16" t="s">
        <v>145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83</v>
      </c>
      <c r="BK139" s="215">
        <f>ROUND(I139*H139,2)</f>
        <v>0</v>
      </c>
      <c r="BL139" s="16" t="s">
        <v>152</v>
      </c>
      <c r="BM139" s="214" t="s">
        <v>233</v>
      </c>
    </row>
    <row r="140" s="2" customFormat="1">
      <c r="A140" s="37"/>
      <c r="B140" s="38"/>
      <c r="C140" s="39"/>
      <c r="D140" s="216" t="s">
        <v>154</v>
      </c>
      <c r="E140" s="39"/>
      <c r="F140" s="217" t="s">
        <v>234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154</v>
      </c>
      <c r="AU140" s="16" t="s">
        <v>85</v>
      </c>
    </row>
    <row r="141" s="2" customFormat="1" ht="16.5" customHeight="1">
      <c r="A141" s="37"/>
      <c r="B141" s="38"/>
      <c r="C141" s="203" t="s">
        <v>235</v>
      </c>
      <c r="D141" s="203" t="s">
        <v>147</v>
      </c>
      <c r="E141" s="204" t="s">
        <v>236</v>
      </c>
      <c r="F141" s="205" t="s">
        <v>237</v>
      </c>
      <c r="G141" s="206" t="s">
        <v>150</v>
      </c>
      <c r="H141" s="207">
        <v>100</v>
      </c>
      <c r="I141" s="208"/>
      <c r="J141" s="209">
        <f>ROUND(I141*H141,2)</f>
        <v>0</v>
      </c>
      <c r="K141" s="205" t="s">
        <v>151</v>
      </c>
      <c r="L141" s="43"/>
      <c r="M141" s="210" t="s">
        <v>19</v>
      </c>
      <c r="N141" s="211" t="s">
        <v>46</v>
      </c>
      <c r="O141" s="83"/>
      <c r="P141" s="212">
        <f>O141*H141</f>
        <v>0</v>
      </c>
      <c r="Q141" s="212">
        <v>0.00072300000000000001</v>
      </c>
      <c r="R141" s="212">
        <f>Q141*H141</f>
        <v>0.072300000000000003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152</v>
      </c>
      <c r="AT141" s="214" t="s">
        <v>147</v>
      </c>
      <c r="AU141" s="214" t="s">
        <v>85</v>
      </c>
      <c r="AY141" s="16" t="s">
        <v>145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83</v>
      </c>
      <c r="BK141" s="215">
        <f>ROUND(I141*H141,2)</f>
        <v>0</v>
      </c>
      <c r="BL141" s="16" t="s">
        <v>152</v>
      </c>
      <c r="BM141" s="214" t="s">
        <v>238</v>
      </c>
    </row>
    <row r="142" s="2" customFormat="1">
      <c r="A142" s="37"/>
      <c r="B142" s="38"/>
      <c r="C142" s="39"/>
      <c r="D142" s="216" t="s">
        <v>154</v>
      </c>
      <c r="E142" s="39"/>
      <c r="F142" s="217" t="s">
        <v>239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154</v>
      </c>
      <c r="AU142" s="16" t="s">
        <v>85</v>
      </c>
    </row>
    <row r="143" s="2" customFormat="1" ht="24.15" customHeight="1">
      <c r="A143" s="37"/>
      <c r="B143" s="38"/>
      <c r="C143" s="203" t="s">
        <v>240</v>
      </c>
      <c r="D143" s="203" t="s">
        <v>147</v>
      </c>
      <c r="E143" s="204" t="s">
        <v>241</v>
      </c>
      <c r="F143" s="205" t="s">
        <v>242</v>
      </c>
      <c r="G143" s="206" t="s">
        <v>150</v>
      </c>
      <c r="H143" s="207">
        <v>100</v>
      </c>
      <c r="I143" s="208"/>
      <c r="J143" s="209">
        <f>ROUND(I143*H143,2)</f>
        <v>0</v>
      </c>
      <c r="K143" s="205" t="s">
        <v>151</v>
      </c>
      <c r="L143" s="43"/>
      <c r="M143" s="210" t="s">
        <v>19</v>
      </c>
      <c r="N143" s="211" t="s">
        <v>46</v>
      </c>
      <c r="O143" s="83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152</v>
      </c>
      <c r="AT143" s="214" t="s">
        <v>147</v>
      </c>
      <c r="AU143" s="214" t="s">
        <v>85</v>
      </c>
      <c r="AY143" s="16" t="s">
        <v>145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83</v>
      </c>
      <c r="BK143" s="215">
        <f>ROUND(I143*H143,2)</f>
        <v>0</v>
      </c>
      <c r="BL143" s="16" t="s">
        <v>152</v>
      </c>
      <c r="BM143" s="214" t="s">
        <v>243</v>
      </c>
    </row>
    <row r="144" s="2" customFormat="1">
      <c r="A144" s="37"/>
      <c r="B144" s="38"/>
      <c r="C144" s="39"/>
      <c r="D144" s="216" t="s">
        <v>154</v>
      </c>
      <c r="E144" s="39"/>
      <c r="F144" s="217" t="s">
        <v>244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154</v>
      </c>
      <c r="AU144" s="16" t="s">
        <v>85</v>
      </c>
    </row>
    <row r="145" s="2" customFormat="1" ht="24.15" customHeight="1">
      <c r="A145" s="37"/>
      <c r="B145" s="38"/>
      <c r="C145" s="203" t="s">
        <v>245</v>
      </c>
      <c r="D145" s="203" t="s">
        <v>147</v>
      </c>
      <c r="E145" s="204" t="s">
        <v>246</v>
      </c>
      <c r="F145" s="205" t="s">
        <v>247</v>
      </c>
      <c r="G145" s="206" t="s">
        <v>172</v>
      </c>
      <c r="H145" s="207">
        <v>100</v>
      </c>
      <c r="I145" s="208"/>
      <c r="J145" s="209">
        <f>ROUND(I145*H145,2)</f>
        <v>0</v>
      </c>
      <c r="K145" s="205" t="s">
        <v>151</v>
      </c>
      <c r="L145" s="43"/>
      <c r="M145" s="210" t="s">
        <v>19</v>
      </c>
      <c r="N145" s="211" t="s">
        <v>46</v>
      </c>
      <c r="O145" s="83"/>
      <c r="P145" s="212">
        <f>O145*H145</f>
        <v>0</v>
      </c>
      <c r="Q145" s="212">
        <v>0.00048331999999999997</v>
      </c>
      <c r="R145" s="212">
        <f>Q145*H145</f>
        <v>0.048332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152</v>
      </c>
      <c r="AT145" s="214" t="s">
        <v>147</v>
      </c>
      <c r="AU145" s="214" t="s">
        <v>85</v>
      </c>
      <c r="AY145" s="16" t="s">
        <v>145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83</v>
      </c>
      <c r="BK145" s="215">
        <f>ROUND(I145*H145,2)</f>
        <v>0</v>
      </c>
      <c r="BL145" s="16" t="s">
        <v>152</v>
      </c>
      <c r="BM145" s="214" t="s">
        <v>248</v>
      </c>
    </row>
    <row r="146" s="2" customFormat="1">
      <c r="A146" s="37"/>
      <c r="B146" s="38"/>
      <c r="C146" s="39"/>
      <c r="D146" s="216" t="s">
        <v>154</v>
      </c>
      <c r="E146" s="39"/>
      <c r="F146" s="217" t="s">
        <v>249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154</v>
      </c>
      <c r="AU146" s="16" t="s">
        <v>85</v>
      </c>
    </row>
    <row r="147" s="2" customFormat="1" ht="24.15" customHeight="1">
      <c r="A147" s="37"/>
      <c r="B147" s="38"/>
      <c r="C147" s="203" t="s">
        <v>7</v>
      </c>
      <c r="D147" s="203" t="s">
        <v>147</v>
      </c>
      <c r="E147" s="204" t="s">
        <v>250</v>
      </c>
      <c r="F147" s="205" t="s">
        <v>251</v>
      </c>
      <c r="G147" s="206" t="s">
        <v>172</v>
      </c>
      <c r="H147" s="207">
        <v>100</v>
      </c>
      <c r="I147" s="208"/>
      <c r="J147" s="209">
        <f>ROUND(I147*H147,2)</f>
        <v>0</v>
      </c>
      <c r="K147" s="205" t="s">
        <v>151</v>
      </c>
      <c r="L147" s="43"/>
      <c r="M147" s="210" t="s">
        <v>19</v>
      </c>
      <c r="N147" s="211" t="s">
        <v>46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152</v>
      </c>
      <c r="AT147" s="214" t="s">
        <v>147</v>
      </c>
      <c r="AU147" s="214" t="s">
        <v>85</v>
      </c>
      <c r="AY147" s="16" t="s">
        <v>145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83</v>
      </c>
      <c r="BK147" s="215">
        <f>ROUND(I147*H147,2)</f>
        <v>0</v>
      </c>
      <c r="BL147" s="16" t="s">
        <v>152</v>
      </c>
      <c r="BM147" s="214" t="s">
        <v>252</v>
      </c>
    </row>
    <row r="148" s="2" customFormat="1">
      <c r="A148" s="37"/>
      <c r="B148" s="38"/>
      <c r="C148" s="39"/>
      <c r="D148" s="216" t="s">
        <v>154</v>
      </c>
      <c r="E148" s="39"/>
      <c r="F148" s="217" t="s">
        <v>253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154</v>
      </c>
      <c r="AU148" s="16" t="s">
        <v>85</v>
      </c>
    </row>
    <row r="149" s="2" customFormat="1" ht="37.8" customHeight="1">
      <c r="A149" s="37"/>
      <c r="B149" s="38"/>
      <c r="C149" s="203" t="s">
        <v>254</v>
      </c>
      <c r="D149" s="203" t="s">
        <v>147</v>
      </c>
      <c r="E149" s="204" t="s">
        <v>255</v>
      </c>
      <c r="F149" s="205" t="s">
        <v>256</v>
      </c>
      <c r="G149" s="206" t="s">
        <v>172</v>
      </c>
      <c r="H149" s="207">
        <v>494.44400000000002</v>
      </c>
      <c r="I149" s="208"/>
      <c r="J149" s="209">
        <f>ROUND(I149*H149,2)</f>
        <v>0</v>
      </c>
      <c r="K149" s="205" t="s">
        <v>151</v>
      </c>
      <c r="L149" s="43"/>
      <c r="M149" s="210" t="s">
        <v>19</v>
      </c>
      <c r="N149" s="211" t="s">
        <v>46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152</v>
      </c>
      <c r="AT149" s="214" t="s">
        <v>147</v>
      </c>
      <c r="AU149" s="214" t="s">
        <v>85</v>
      </c>
      <c r="AY149" s="16" t="s">
        <v>145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83</v>
      </c>
      <c r="BK149" s="215">
        <f>ROUND(I149*H149,2)</f>
        <v>0</v>
      </c>
      <c r="BL149" s="16" t="s">
        <v>152</v>
      </c>
      <c r="BM149" s="214" t="s">
        <v>257</v>
      </c>
    </row>
    <row r="150" s="2" customFormat="1">
      <c r="A150" s="37"/>
      <c r="B150" s="38"/>
      <c r="C150" s="39"/>
      <c r="D150" s="216" t="s">
        <v>154</v>
      </c>
      <c r="E150" s="39"/>
      <c r="F150" s="217" t="s">
        <v>258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154</v>
      </c>
      <c r="AU150" s="16" t="s">
        <v>85</v>
      </c>
    </row>
    <row r="151" s="2" customFormat="1" ht="37.8" customHeight="1">
      <c r="A151" s="37"/>
      <c r="B151" s="38"/>
      <c r="C151" s="203" t="s">
        <v>259</v>
      </c>
      <c r="D151" s="203" t="s">
        <v>147</v>
      </c>
      <c r="E151" s="204" t="s">
        <v>260</v>
      </c>
      <c r="F151" s="205" t="s">
        <v>261</v>
      </c>
      <c r="G151" s="206" t="s">
        <v>172</v>
      </c>
      <c r="H151" s="207">
        <v>2472.2199999999998</v>
      </c>
      <c r="I151" s="208"/>
      <c r="J151" s="209">
        <f>ROUND(I151*H151,2)</f>
        <v>0</v>
      </c>
      <c r="K151" s="205" t="s">
        <v>151</v>
      </c>
      <c r="L151" s="43"/>
      <c r="M151" s="210" t="s">
        <v>19</v>
      </c>
      <c r="N151" s="211" t="s">
        <v>46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152</v>
      </c>
      <c r="AT151" s="214" t="s">
        <v>147</v>
      </c>
      <c r="AU151" s="214" t="s">
        <v>85</v>
      </c>
      <c r="AY151" s="16" t="s">
        <v>145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83</v>
      </c>
      <c r="BK151" s="215">
        <f>ROUND(I151*H151,2)</f>
        <v>0</v>
      </c>
      <c r="BL151" s="16" t="s">
        <v>152</v>
      </c>
      <c r="BM151" s="214" t="s">
        <v>262</v>
      </c>
    </row>
    <row r="152" s="2" customFormat="1">
      <c r="A152" s="37"/>
      <c r="B152" s="38"/>
      <c r="C152" s="39"/>
      <c r="D152" s="216" t="s">
        <v>154</v>
      </c>
      <c r="E152" s="39"/>
      <c r="F152" s="217" t="s">
        <v>263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154</v>
      </c>
      <c r="AU152" s="16" t="s">
        <v>85</v>
      </c>
    </row>
    <row r="153" s="2" customFormat="1" ht="24.15" customHeight="1">
      <c r="A153" s="37"/>
      <c r="B153" s="38"/>
      <c r="C153" s="203" t="s">
        <v>264</v>
      </c>
      <c r="D153" s="203" t="s">
        <v>147</v>
      </c>
      <c r="E153" s="204" t="s">
        <v>265</v>
      </c>
      <c r="F153" s="205" t="s">
        <v>266</v>
      </c>
      <c r="G153" s="206" t="s">
        <v>172</v>
      </c>
      <c r="H153" s="207">
        <v>494.44400000000002</v>
      </c>
      <c r="I153" s="208"/>
      <c r="J153" s="209">
        <f>ROUND(I153*H153,2)</f>
        <v>0</v>
      </c>
      <c r="K153" s="205" t="s">
        <v>151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152</v>
      </c>
      <c r="AT153" s="214" t="s">
        <v>147</v>
      </c>
      <c r="AU153" s="214" t="s">
        <v>85</v>
      </c>
      <c r="AY153" s="16" t="s">
        <v>145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152</v>
      </c>
      <c r="BM153" s="214" t="s">
        <v>267</v>
      </c>
    </row>
    <row r="154" s="2" customFormat="1">
      <c r="A154" s="37"/>
      <c r="B154" s="38"/>
      <c r="C154" s="39"/>
      <c r="D154" s="216" t="s">
        <v>154</v>
      </c>
      <c r="E154" s="39"/>
      <c r="F154" s="217" t="s">
        <v>268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154</v>
      </c>
      <c r="AU154" s="16" t="s">
        <v>85</v>
      </c>
    </row>
    <row r="155" s="2" customFormat="1" ht="24.15" customHeight="1">
      <c r="A155" s="37"/>
      <c r="B155" s="38"/>
      <c r="C155" s="203" t="s">
        <v>269</v>
      </c>
      <c r="D155" s="203" t="s">
        <v>147</v>
      </c>
      <c r="E155" s="204" t="s">
        <v>270</v>
      </c>
      <c r="F155" s="205" t="s">
        <v>271</v>
      </c>
      <c r="G155" s="206" t="s">
        <v>272</v>
      </c>
      <c r="H155" s="207">
        <v>791.11000000000001</v>
      </c>
      <c r="I155" s="208"/>
      <c r="J155" s="209">
        <f>ROUND(I155*H155,2)</f>
        <v>0</v>
      </c>
      <c r="K155" s="205" t="s">
        <v>151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152</v>
      </c>
      <c r="AT155" s="214" t="s">
        <v>147</v>
      </c>
      <c r="AU155" s="214" t="s">
        <v>85</v>
      </c>
      <c r="AY155" s="16" t="s">
        <v>145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152</v>
      </c>
      <c r="BM155" s="214" t="s">
        <v>273</v>
      </c>
    </row>
    <row r="156" s="2" customFormat="1">
      <c r="A156" s="37"/>
      <c r="B156" s="38"/>
      <c r="C156" s="39"/>
      <c r="D156" s="216" t="s">
        <v>154</v>
      </c>
      <c r="E156" s="39"/>
      <c r="F156" s="217" t="s">
        <v>274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154</v>
      </c>
      <c r="AU156" s="16" t="s">
        <v>85</v>
      </c>
    </row>
    <row r="157" s="2" customFormat="1" ht="24.15" customHeight="1">
      <c r="A157" s="37"/>
      <c r="B157" s="38"/>
      <c r="C157" s="203" t="s">
        <v>275</v>
      </c>
      <c r="D157" s="203" t="s">
        <v>147</v>
      </c>
      <c r="E157" s="204" t="s">
        <v>276</v>
      </c>
      <c r="F157" s="205" t="s">
        <v>277</v>
      </c>
      <c r="G157" s="206" t="s">
        <v>172</v>
      </c>
      <c r="H157" s="207">
        <v>898.28899999999999</v>
      </c>
      <c r="I157" s="208"/>
      <c r="J157" s="209">
        <f>ROUND(I157*H157,2)</f>
        <v>0</v>
      </c>
      <c r="K157" s="205" t="s">
        <v>151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152</v>
      </c>
      <c r="AT157" s="214" t="s">
        <v>147</v>
      </c>
      <c r="AU157" s="214" t="s">
        <v>85</v>
      </c>
      <c r="AY157" s="16" t="s">
        <v>145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152</v>
      </c>
      <c r="BM157" s="214" t="s">
        <v>278</v>
      </c>
    </row>
    <row r="158" s="2" customFormat="1">
      <c r="A158" s="37"/>
      <c r="B158" s="38"/>
      <c r="C158" s="39"/>
      <c r="D158" s="216" t="s">
        <v>154</v>
      </c>
      <c r="E158" s="39"/>
      <c r="F158" s="217" t="s">
        <v>279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154</v>
      </c>
      <c r="AU158" s="16" t="s">
        <v>85</v>
      </c>
    </row>
    <row r="159" s="2" customFormat="1" ht="37.8" customHeight="1">
      <c r="A159" s="37"/>
      <c r="B159" s="38"/>
      <c r="C159" s="203" t="s">
        <v>280</v>
      </c>
      <c r="D159" s="203" t="s">
        <v>147</v>
      </c>
      <c r="E159" s="204" t="s">
        <v>281</v>
      </c>
      <c r="F159" s="205" t="s">
        <v>282</v>
      </c>
      <c r="G159" s="206" t="s">
        <v>172</v>
      </c>
      <c r="H159" s="207">
        <v>0.52500000000000002</v>
      </c>
      <c r="I159" s="208"/>
      <c r="J159" s="209">
        <f>ROUND(I159*H159,2)</f>
        <v>0</v>
      </c>
      <c r="K159" s="205" t="s">
        <v>151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152</v>
      </c>
      <c r="AT159" s="214" t="s">
        <v>147</v>
      </c>
      <c r="AU159" s="214" t="s">
        <v>85</v>
      </c>
      <c r="AY159" s="16" t="s">
        <v>145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152</v>
      </c>
      <c r="BM159" s="214" t="s">
        <v>283</v>
      </c>
    </row>
    <row r="160" s="2" customFormat="1">
      <c r="A160" s="37"/>
      <c r="B160" s="38"/>
      <c r="C160" s="39"/>
      <c r="D160" s="216" t="s">
        <v>154</v>
      </c>
      <c r="E160" s="39"/>
      <c r="F160" s="217" t="s">
        <v>284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154</v>
      </c>
      <c r="AU160" s="16" t="s">
        <v>85</v>
      </c>
    </row>
    <row r="161" s="2" customFormat="1" ht="16.5" customHeight="1">
      <c r="A161" s="37"/>
      <c r="B161" s="38"/>
      <c r="C161" s="221" t="s">
        <v>285</v>
      </c>
      <c r="D161" s="221" t="s">
        <v>286</v>
      </c>
      <c r="E161" s="222" t="s">
        <v>287</v>
      </c>
      <c r="F161" s="223" t="s">
        <v>288</v>
      </c>
      <c r="G161" s="224" t="s">
        <v>272</v>
      </c>
      <c r="H161" s="225">
        <v>1.05</v>
      </c>
      <c r="I161" s="226"/>
      <c r="J161" s="227">
        <f>ROUND(I161*H161,2)</f>
        <v>0</v>
      </c>
      <c r="K161" s="223" t="s">
        <v>151</v>
      </c>
      <c r="L161" s="228"/>
      <c r="M161" s="229" t="s">
        <v>19</v>
      </c>
      <c r="N161" s="230" t="s">
        <v>46</v>
      </c>
      <c r="O161" s="83"/>
      <c r="P161" s="212">
        <f>O161*H161</f>
        <v>0</v>
      </c>
      <c r="Q161" s="212">
        <v>1</v>
      </c>
      <c r="R161" s="212">
        <f>Q161*H161</f>
        <v>1.05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186</v>
      </c>
      <c r="AT161" s="214" t="s">
        <v>286</v>
      </c>
      <c r="AU161" s="214" t="s">
        <v>85</v>
      </c>
      <c r="AY161" s="16" t="s">
        <v>145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152</v>
      </c>
      <c r="BM161" s="214" t="s">
        <v>289</v>
      </c>
    </row>
    <row r="162" s="2" customFormat="1" ht="37.8" customHeight="1">
      <c r="A162" s="37"/>
      <c r="B162" s="38"/>
      <c r="C162" s="203" t="s">
        <v>290</v>
      </c>
      <c r="D162" s="203" t="s">
        <v>147</v>
      </c>
      <c r="E162" s="204" t="s">
        <v>291</v>
      </c>
      <c r="F162" s="205" t="s">
        <v>292</v>
      </c>
      <c r="G162" s="206" t="s">
        <v>172</v>
      </c>
      <c r="H162" s="207">
        <v>219.97999999999999</v>
      </c>
      <c r="I162" s="208"/>
      <c r="J162" s="209">
        <f>ROUND(I162*H162,2)</f>
        <v>0</v>
      </c>
      <c r="K162" s="205" t="s">
        <v>151</v>
      </c>
      <c r="L162" s="43"/>
      <c r="M162" s="210" t="s">
        <v>19</v>
      </c>
      <c r="N162" s="211" t="s">
        <v>46</v>
      </c>
      <c r="O162" s="83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152</v>
      </c>
      <c r="AT162" s="214" t="s">
        <v>147</v>
      </c>
      <c r="AU162" s="214" t="s">
        <v>85</v>
      </c>
      <c r="AY162" s="16" t="s">
        <v>145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83</v>
      </c>
      <c r="BK162" s="215">
        <f>ROUND(I162*H162,2)</f>
        <v>0</v>
      </c>
      <c r="BL162" s="16" t="s">
        <v>152</v>
      </c>
      <c r="BM162" s="214" t="s">
        <v>293</v>
      </c>
    </row>
    <row r="163" s="2" customFormat="1">
      <c r="A163" s="37"/>
      <c r="B163" s="38"/>
      <c r="C163" s="39"/>
      <c r="D163" s="216" t="s">
        <v>154</v>
      </c>
      <c r="E163" s="39"/>
      <c r="F163" s="217" t="s">
        <v>294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154</v>
      </c>
      <c r="AU163" s="16" t="s">
        <v>85</v>
      </c>
    </row>
    <row r="164" s="2" customFormat="1" ht="16.5" customHeight="1">
      <c r="A164" s="37"/>
      <c r="B164" s="38"/>
      <c r="C164" s="221" t="s">
        <v>295</v>
      </c>
      <c r="D164" s="221" t="s">
        <v>286</v>
      </c>
      <c r="E164" s="222" t="s">
        <v>296</v>
      </c>
      <c r="F164" s="223" t="s">
        <v>297</v>
      </c>
      <c r="G164" s="224" t="s">
        <v>272</v>
      </c>
      <c r="H164" s="225">
        <v>439.95999999999998</v>
      </c>
      <c r="I164" s="226"/>
      <c r="J164" s="227">
        <f>ROUND(I164*H164,2)</f>
        <v>0</v>
      </c>
      <c r="K164" s="223" t="s">
        <v>151</v>
      </c>
      <c r="L164" s="228"/>
      <c r="M164" s="229" t="s">
        <v>19</v>
      </c>
      <c r="N164" s="230" t="s">
        <v>46</v>
      </c>
      <c r="O164" s="83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186</v>
      </c>
      <c r="AT164" s="214" t="s">
        <v>286</v>
      </c>
      <c r="AU164" s="214" t="s">
        <v>85</v>
      </c>
      <c r="AY164" s="16" t="s">
        <v>145</v>
      </c>
      <c r="BE164" s="215">
        <f>IF(N164="základní",J164,0)</f>
        <v>0</v>
      </c>
      <c r="BF164" s="215">
        <f>IF(N164="snížená",J164,0)</f>
        <v>0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83</v>
      </c>
      <c r="BK164" s="215">
        <f>ROUND(I164*H164,2)</f>
        <v>0</v>
      </c>
      <c r="BL164" s="16" t="s">
        <v>152</v>
      </c>
      <c r="BM164" s="214" t="s">
        <v>298</v>
      </c>
    </row>
    <row r="165" s="2" customFormat="1" ht="24.15" customHeight="1">
      <c r="A165" s="37"/>
      <c r="B165" s="38"/>
      <c r="C165" s="203" t="s">
        <v>299</v>
      </c>
      <c r="D165" s="203" t="s">
        <v>147</v>
      </c>
      <c r="E165" s="204" t="s">
        <v>300</v>
      </c>
      <c r="F165" s="205" t="s">
        <v>301</v>
      </c>
      <c r="G165" s="206" t="s">
        <v>150</v>
      </c>
      <c r="H165" s="207">
        <v>1400</v>
      </c>
      <c r="I165" s="208"/>
      <c r="J165" s="209">
        <f>ROUND(I165*H165,2)</f>
        <v>0</v>
      </c>
      <c r="K165" s="205" t="s">
        <v>151</v>
      </c>
      <c r="L165" s="43"/>
      <c r="M165" s="210" t="s">
        <v>19</v>
      </c>
      <c r="N165" s="211" t="s">
        <v>46</v>
      </c>
      <c r="O165" s="83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152</v>
      </c>
      <c r="AT165" s="214" t="s">
        <v>147</v>
      </c>
      <c r="AU165" s="214" t="s">
        <v>85</v>
      </c>
      <c r="AY165" s="16" t="s">
        <v>145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152</v>
      </c>
      <c r="BM165" s="214" t="s">
        <v>302</v>
      </c>
    </row>
    <row r="166" s="2" customFormat="1">
      <c r="A166" s="37"/>
      <c r="B166" s="38"/>
      <c r="C166" s="39"/>
      <c r="D166" s="216" t="s">
        <v>154</v>
      </c>
      <c r="E166" s="39"/>
      <c r="F166" s="217" t="s">
        <v>303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154</v>
      </c>
      <c r="AU166" s="16" t="s">
        <v>85</v>
      </c>
    </row>
    <row r="167" s="2" customFormat="1" ht="16.5" customHeight="1">
      <c r="A167" s="37"/>
      <c r="B167" s="38"/>
      <c r="C167" s="221" t="s">
        <v>304</v>
      </c>
      <c r="D167" s="221" t="s">
        <v>286</v>
      </c>
      <c r="E167" s="222" t="s">
        <v>305</v>
      </c>
      <c r="F167" s="223" t="s">
        <v>306</v>
      </c>
      <c r="G167" s="224" t="s">
        <v>272</v>
      </c>
      <c r="H167" s="225">
        <v>224</v>
      </c>
      <c r="I167" s="226"/>
      <c r="J167" s="227">
        <f>ROUND(I167*H167,2)</f>
        <v>0</v>
      </c>
      <c r="K167" s="223" t="s">
        <v>151</v>
      </c>
      <c r="L167" s="228"/>
      <c r="M167" s="229" t="s">
        <v>19</v>
      </c>
      <c r="N167" s="230" t="s">
        <v>46</v>
      </c>
      <c r="O167" s="83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186</v>
      </c>
      <c r="AT167" s="214" t="s">
        <v>286</v>
      </c>
      <c r="AU167" s="214" t="s">
        <v>85</v>
      </c>
      <c r="AY167" s="16" t="s">
        <v>145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83</v>
      </c>
      <c r="BK167" s="215">
        <f>ROUND(I167*H167,2)</f>
        <v>0</v>
      </c>
      <c r="BL167" s="16" t="s">
        <v>152</v>
      </c>
      <c r="BM167" s="214" t="s">
        <v>307</v>
      </c>
    </row>
    <row r="168" s="2" customFormat="1" ht="24.15" customHeight="1">
      <c r="A168" s="37"/>
      <c r="B168" s="38"/>
      <c r="C168" s="203" t="s">
        <v>308</v>
      </c>
      <c r="D168" s="203" t="s">
        <v>147</v>
      </c>
      <c r="E168" s="204" t="s">
        <v>309</v>
      </c>
      <c r="F168" s="205" t="s">
        <v>310</v>
      </c>
      <c r="G168" s="206" t="s">
        <v>150</v>
      </c>
      <c r="H168" s="207">
        <v>1400</v>
      </c>
      <c r="I168" s="208"/>
      <c r="J168" s="209">
        <f>ROUND(I168*H168,2)</f>
        <v>0</v>
      </c>
      <c r="K168" s="205" t="s">
        <v>151</v>
      </c>
      <c r="L168" s="43"/>
      <c r="M168" s="210" t="s">
        <v>19</v>
      </c>
      <c r="N168" s="211" t="s">
        <v>46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152</v>
      </c>
      <c r="AT168" s="214" t="s">
        <v>147</v>
      </c>
      <c r="AU168" s="214" t="s">
        <v>85</v>
      </c>
      <c r="AY168" s="16" t="s">
        <v>145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83</v>
      </c>
      <c r="BK168" s="215">
        <f>ROUND(I168*H168,2)</f>
        <v>0</v>
      </c>
      <c r="BL168" s="16" t="s">
        <v>152</v>
      </c>
      <c r="BM168" s="214" t="s">
        <v>311</v>
      </c>
    </row>
    <row r="169" s="2" customFormat="1">
      <c r="A169" s="37"/>
      <c r="B169" s="38"/>
      <c r="C169" s="39"/>
      <c r="D169" s="216" t="s">
        <v>154</v>
      </c>
      <c r="E169" s="39"/>
      <c r="F169" s="217" t="s">
        <v>312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154</v>
      </c>
      <c r="AU169" s="16" t="s">
        <v>85</v>
      </c>
    </row>
    <row r="170" s="2" customFormat="1" ht="16.5" customHeight="1">
      <c r="A170" s="37"/>
      <c r="B170" s="38"/>
      <c r="C170" s="221" t="s">
        <v>313</v>
      </c>
      <c r="D170" s="221" t="s">
        <v>286</v>
      </c>
      <c r="E170" s="222" t="s">
        <v>314</v>
      </c>
      <c r="F170" s="223" t="s">
        <v>315</v>
      </c>
      <c r="G170" s="224" t="s">
        <v>316</v>
      </c>
      <c r="H170" s="225">
        <v>28</v>
      </c>
      <c r="I170" s="226"/>
      <c r="J170" s="227">
        <f>ROUND(I170*H170,2)</f>
        <v>0</v>
      </c>
      <c r="K170" s="223" t="s">
        <v>151</v>
      </c>
      <c r="L170" s="228"/>
      <c r="M170" s="229" t="s">
        <v>19</v>
      </c>
      <c r="N170" s="230" t="s">
        <v>46</v>
      </c>
      <c r="O170" s="83"/>
      <c r="P170" s="212">
        <f>O170*H170</f>
        <v>0</v>
      </c>
      <c r="Q170" s="212">
        <v>0.001</v>
      </c>
      <c r="R170" s="212">
        <f>Q170*H170</f>
        <v>0.028000000000000001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186</v>
      </c>
      <c r="AT170" s="214" t="s">
        <v>286</v>
      </c>
      <c r="AU170" s="214" t="s">
        <v>85</v>
      </c>
      <c r="AY170" s="16" t="s">
        <v>145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83</v>
      </c>
      <c r="BK170" s="215">
        <f>ROUND(I170*H170,2)</f>
        <v>0</v>
      </c>
      <c r="BL170" s="16" t="s">
        <v>152</v>
      </c>
      <c r="BM170" s="214" t="s">
        <v>317</v>
      </c>
    </row>
    <row r="171" s="2" customFormat="1" ht="21.75" customHeight="1">
      <c r="A171" s="37"/>
      <c r="B171" s="38"/>
      <c r="C171" s="203" t="s">
        <v>318</v>
      </c>
      <c r="D171" s="203" t="s">
        <v>147</v>
      </c>
      <c r="E171" s="204" t="s">
        <v>319</v>
      </c>
      <c r="F171" s="205" t="s">
        <v>320</v>
      </c>
      <c r="G171" s="206" t="s">
        <v>150</v>
      </c>
      <c r="H171" s="207">
        <v>16</v>
      </c>
      <c r="I171" s="208"/>
      <c r="J171" s="209">
        <f>ROUND(I171*H171,2)</f>
        <v>0</v>
      </c>
      <c r="K171" s="205" t="s">
        <v>151</v>
      </c>
      <c r="L171" s="43"/>
      <c r="M171" s="210" t="s">
        <v>19</v>
      </c>
      <c r="N171" s="211" t="s">
        <v>46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152</v>
      </c>
      <c r="AT171" s="214" t="s">
        <v>147</v>
      </c>
      <c r="AU171" s="214" t="s">
        <v>85</v>
      </c>
      <c r="AY171" s="16" t="s">
        <v>145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83</v>
      </c>
      <c r="BK171" s="215">
        <f>ROUND(I171*H171,2)</f>
        <v>0</v>
      </c>
      <c r="BL171" s="16" t="s">
        <v>152</v>
      </c>
      <c r="BM171" s="214" t="s">
        <v>321</v>
      </c>
    </row>
    <row r="172" s="2" customFormat="1">
      <c r="A172" s="37"/>
      <c r="B172" s="38"/>
      <c r="C172" s="39"/>
      <c r="D172" s="216" t="s">
        <v>154</v>
      </c>
      <c r="E172" s="39"/>
      <c r="F172" s="217" t="s">
        <v>322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154</v>
      </c>
      <c r="AU172" s="16" t="s">
        <v>85</v>
      </c>
    </row>
    <row r="173" s="2" customFormat="1" ht="21.75" customHeight="1">
      <c r="A173" s="37"/>
      <c r="B173" s="38"/>
      <c r="C173" s="203" t="s">
        <v>323</v>
      </c>
      <c r="D173" s="203" t="s">
        <v>147</v>
      </c>
      <c r="E173" s="204" t="s">
        <v>324</v>
      </c>
      <c r="F173" s="205" t="s">
        <v>325</v>
      </c>
      <c r="G173" s="206" t="s">
        <v>150</v>
      </c>
      <c r="H173" s="207">
        <v>3726.3789999999999</v>
      </c>
      <c r="I173" s="208"/>
      <c r="J173" s="209">
        <f>ROUND(I173*H173,2)</f>
        <v>0</v>
      </c>
      <c r="K173" s="205" t="s">
        <v>151</v>
      </c>
      <c r="L173" s="43"/>
      <c r="M173" s="210" t="s">
        <v>19</v>
      </c>
      <c r="N173" s="211" t="s">
        <v>46</v>
      </c>
      <c r="O173" s="83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152</v>
      </c>
      <c r="AT173" s="214" t="s">
        <v>147</v>
      </c>
      <c r="AU173" s="214" t="s">
        <v>85</v>
      </c>
      <c r="AY173" s="16" t="s">
        <v>145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83</v>
      </c>
      <c r="BK173" s="215">
        <f>ROUND(I173*H173,2)</f>
        <v>0</v>
      </c>
      <c r="BL173" s="16" t="s">
        <v>152</v>
      </c>
      <c r="BM173" s="214" t="s">
        <v>326</v>
      </c>
    </row>
    <row r="174" s="2" customFormat="1">
      <c r="A174" s="37"/>
      <c r="B174" s="38"/>
      <c r="C174" s="39"/>
      <c r="D174" s="216" t="s">
        <v>154</v>
      </c>
      <c r="E174" s="39"/>
      <c r="F174" s="217" t="s">
        <v>327</v>
      </c>
      <c r="G174" s="39"/>
      <c r="H174" s="39"/>
      <c r="I174" s="218"/>
      <c r="J174" s="39"/>
      <c r="K174" s="39"/>
      <c r="L174" s="43"/>
      <c r="M174" s="219"/>
      <c r="N174" s="22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154</v>
      </c>
      <c r="AU174" s="16" t="s">
        <v>85</v>
      </c>
    </row>
    <row r="175" s="12" customFormat="1" ht="22.8" customHeight="1">
      <c r="A175" s="12"/>
      <c r="B175" s="187"/>
      <c r="C175" s="188"/>
      <c r="D175" s="189" t="s">
        <v>74</v>
      </c>
      <c r="E175" s="201" t="s">
        <v>85</v>
      </c>
      <c r="F175" s="201" t="s">
        <v>328</v>
      </c>
      <c r="G175" s="188"/>
      <c r="H175" s="188"/>
      <c r="I175" s="191"/>
      <c r="J175" s="202">
        <f>BK175</f>
        <v>0</v>
      </c>
      <c r="K175" s="188"/>
      <c r="L175" s="193"/>
      <c r="M175" s="194"/>
      <c r="N175" s="195"/>
      <c r="O175" s="195"/>
      <c r="P175" s="196">
        <f>SUM(P176:P208)</f>
        <v>0</v>
      </c>
      <c r="Q175" s="195"/>
      <c r="R175" s="196">
        <f>SUM(R176:R208)</f>
        <v>223.20585350304145</v>
      </c>
      <c r="S175" s="195"/>
      <c r="T175" s="197">
        <f>SUM(T176:T208)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198" t="s">
        <v>83</v>
      </c>
      <c r="AT175" s="199" t="s">
        <v>74</v>
      </c>
      <c r="AU175" s="199" t="s">
        <v>83</v>
      </c>
      <c r="AY175" s="198" t="s">
        <v>145</v>
      </c>
      <c r="BK175" s="200">
        <f>SUM(BK176:BK208)</f>
        <v>0</v>
      </c>
    </row>
    <row r="176" s="2" customFormat="1" ht="21.75" customHeight="1">
      <c r="A176" s="37"/>
      <c r="B176" s="38"/>
      <c r="C176" s="203" t="s">
        <v>329</v>
      </c>
      <c r="D176" s="203" t="s">
        <v>147</v>
      </c>
      <c r="E176" s="204" t="s">
        <v>330</v>
      </c>
      <c r="F176" s="205" t="s">
        <v>331</v>
      </c>
      <c r="G176" s="206" t="s">
        <v>172</v>
      </c>
      <c r="H176" s="207">
        <v>0.93799999999999994</v>
      </c>
      <c r="I176" s="208"/>
      <c r="J176" s="209">
        <f>ROUND(I176*H176,2)</f>
        <v>0</v>
      </c>
      <c r="K176" s="205" t="s">
        <v>151</v>
      </c>
      <c r="L176" s="43"/>
      <c r="M176" s="210" t="s">
        <v>19</v>
      </c>
      <c r="N176" s="211" t="s">
        <v>46</v>
      </c>
      <c r="O176" s="83"/>
      <c r="P176" s="212">
        <f>O176*H176</f>
        <v>0</v>
      </c>
      <c r="Q176" s="212">
        <v>1.98</v>
      </c>
      <c r="R176" s="212">
        <f>Q176*H176</f>
        <v>1.8572399999999998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152</v>
      </c>
      <c r="AT176" s="214" t="s">
        <v>147</v>
      </c>
      <c r="AU176" s="214" t="s">
        <v>85</v>
      </c>
      <c r="AY176" s="16" t="s">
        <v>145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83</v>
      </c>
      <c r="BK176" s="215">
        <f>ROUND(I176*H176,2)</f>
        <v>0</v>
      </c>
      <c r="BL176" s="16" t="s">
        <v>152</v>
      </c>
      <c r="BM176" s="214" t="s">
        <v>332</v>
      </c>
    </row>
    <row r="177" s="2" customFormat="1">
      <c r="A177" s="37"/>
      <c r="B177" s="38"/>
      <c r="C177" s="39"/>
      <c r="D177" s="216" t="s">
        <v>154</v>
      </c>
      <c r="E177" s="39"/>
      <c r="F177" s="217" t="s">
        <v>333</v>
      </c>
      <c r="G177" s="39"/>
      <c r="H177" s="39"/>
      <c r="I177" s="218"/>
      <c r="J177" s="39"/>
      <c r="K177" s="39"/>
      <c r="L177" s="43"/>
      <c r="M177" s="219"/>
      <c r="N177" s="220"/>
      <c r="O177" s="83"/>
      <c r="P177" s="83"/>
      <c r="Q177" s="83"/>
      <c r="R177" s="83"/>
      <c r="S177" s="83"/>
      <c r="T177" s="84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6" t="s">
        <v>154</v>
      </c>
      <c r="AU177" s="16" t="s">
        <v>85</v>
      </c>
    </row>
    <row r="178" s="2" customFormat="1" ht="16.5" customHeight="1">
      <c r="A178" s="37"/>
      <c r="B178" s="38"/>
      <c r="C178" s="203" t="s">
        <v>334</v>
      </c>
      <c r="D178" s="203" t="s">
        <v>147</v>
      </c>
      <c r="E178" s="204" t="s">
        <v>335</v>
      </c>
      <c r="F178" s="205" t="s">
        <v>336</v>
      </c>
      <c r="G178" s="206" t="s">
        <v>172</v>
      </c>
      <c r="H178" s="207">
        <v>18.875</v>
      </c>
      <c r="I178" s="208"/>
      <c r="J178" s="209">
        <f>ROUND(I178*H178,2)</f>
        <v>0</v>
      </c>
      <c r="K178" s="205" t="s">
        <v>151</v>
      </c>
      <c r="L178" s="43"/>
      <c r="M178" s="210" t="s">
        <v>19</v>
      </c>
      <c r="N178" s="211" t="s">
        <v>46</v>
      </c>
      <c r="O178" s="83"/>
      <c r="P178" s="212">
        <f>O178*H178</f>
        <v>0</v>
      </c>
      <c r="Q178" s="212">
        <v>1.98</v>
      </c>
      <c r="R178" s="212">
        <f>Q178*H178</f>
        <v>37.372500000000002</v>
      </c>
      <c r="S178" s="212">
        <v>0</v>
      </c>
      <c r="T178" s="213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14" t="s">
        <v>152</v>
      </c>
      <c r="AT178" s="214" t="s">
        <v>147</v>
      </c>
      <c r="AU178" s="214" t="s">
        <v>85</v>
      </c>
      <c r="AY178" s="16" t="s">
        <v>145</v>
      </c>
      <c r="BE178" s="215">
        <f>IF(N178="základní",J178,0)</f>
        <v>0</v>
      </c>
      <c r="BF178" s="215">
        <f>IF(N178="snížená",J178,0)</f>
        <v>0</v>
      </c>
      <c r="BG178" s="215">
        <f>IF(N178="zákl. přenesená",J178,0)</f>
        <v>0</v>
      </c>
      <c r="BH178" s="215">
        <f>IF(N178="sníž. přenesená",J178,0)</f>
        <v>0</v>
      </c>
      <c r="BI178" s="215">
        <f>IF(N178="nulová",J178,0)</f>
        <v>0</v>
      </c>
      <c r="BJ178" s="16" t="s">
        <v>83</v>
      </c>
      <c r="BK178" s="215">
        <f>ROUND(I178*H178,2)</f>
        <v>0</v>
      </c>
      <c r="BL178" s="16" t="s">
        <v>152</v>
      </c>
      <c r="BM178" s="214" t="s">
        <v>337</v>
      </c>
    </row>
    <row r="179" s="2" customFormat="1">
      <c r="A179" s="37"/>
      <c r="B179" s="38"/>
      <c r="C179" s="39"/>
      <c r="D179" s="216" t="s">
        <v>154</v>
      </c>
      <c r="E179" s="39"/>
      <c r="F179" s="217" t="s">
        <v>338</v>
      </c>
      <c r="G179" s="39"/>
      <c r="H179" s="39"/>
      <c r="I179" s="218"/>
      <c r="J179" s="39"/>
      <c r="K179" s="39"/>
      <c r="L179" s="43"/>
      <c r="M179" s="219"/>
      <c r="N179" s="220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154</v>
      </c>
      <c r="AU179" s="16" t="s">
        <v>85</v>
      </c>
    </row>
    <row r="180" s="2" customFormat="1" ht="21.75" customHeight="1">
      <c r="A180" s="37"/>
      <c r="B180" s="38"/>
      <c r="C180" s="203" t="s">
        <v>339</v>
      </c>
      <c r="D180" s="203" t="s">
        <v>147</v>
      </c>
      <c r="E180" s="204" t="s">
        <v>340</v>
      </c>
      <c r="F180" s="205" t="s">
        <v>341</v>
      </c>
      <c r="G180" s="206" t="s">
        <v>172</v>
      </c>
      <c r="H180" s="207">
        <v>1.115</v>
      </c>
      <c r="I180" s="208"/>
      <c r="J180" s="209">
        <f>ROUND(I180*H180,2)</f>
        <v>0</v>
      </c>
      <c r="K180" s="205" t="s">
        <v>151</v>
      </c>
      <c r="L180" s="43"/>
      <c r="M180" s="210" t="s">
        <v>19</v>
      </c>
      <c r="N180" s="211" t="s">
        <v>46</v>
      </c>
      <c r="O180" s="83"/>
      <c r="P180" s="212">
        <f>O180*H180</f>
        <v>0</v>
      </c>
      <c r="Q180" s="212">
        <v>2.5018699999999998</v>
      </c>
      <c r="R180" s="212">
        <f>Q180*H180</f>
        <v>2.7895850499999999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152</v>
      </c>
      <c r="AT180" s="214" t="s">
        <v>147</v>
      </c>
      <c r="AU180" s="214" t="s">
        <v>85</v>
      </c>
      <c r="AY180" s="16" t="s">
        <v>145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83</v>
      </c>
      <c r="BK180" s="215">
        <f>ROUND(I180*H180,2)</f>
        <v>0</v>
      </c>
      <c r="BL180" s="16" t="s">
        <v>152</v>
      </c>
      <c r="BM180" s="214" t="s">
        <v>342</v>
      </c>
    </row>
    <row r="181" s="2" customFormat="1">
      <c r="A181" s="37"/>
      <c r="B181" s="38"/>
      <c r="C181" s="39"/>
      <c r="D181" s="216" t="s">
        <v>154</v>
      </c>
      <c r="E181" s="39"/>
      <c r="F181" s="217" t="s">
        <v>343</v>
      </c>
      <c r="G181" s="39"/>
      <c r="H181" s="39"/>
      <c r="I181" s="218"/>
      <c r="J181" s="39"/>
      <c r="K181" s="39"/>
      <c r="L181" s="43"/>
      <c r="M181" s="219"/>
      <c r="N181" s="220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154</v>
      </c>
      <c r="AU181" s="16" t="s">
        <v>85</v>
      </c>
    </row>
    <row r="182" s="2" customFormat="1" ht="21.75" customHeight="1">
      <c r="A182" s="37"/>
      <c r="B182" s="38"/>
      <c r="C182" s="203" t="s">
        <v>344</v>
      </c>
      <c r="D182" s="203" t="s">
        <v>147</v>
      </c>
      <c r="E182" s="204" t="s">
        <v>345</v>
      </c>
      <c r="F182" s="205" t="s">
        <v>346</v>
      </c>
      <c r="G182" s="206" t="s">
        <v>172</v>
      </c>
      <c r="H182" s="207">
        <v>0.59999999999999998</v>
      </c>
      <c r="I182" s="208"/>
      <c r="J182" s="209">
        <f>ROUND(I182*H182,2)</f>
        <v>0</v>
      </c>
      <c r="K182" s="205" t="s">
        <v>151</v>
      </c>
      <c r="L182" s="43"/>
      <c r="M182" s="210" t="s">
        <v>19</v>
      </c>
      <c r="N182" s="211" t="s">
        <v>46</v>
      </c>
      <c r="O182" s="83"/>
      <c r="P182" s="212">
        <f>O182*H182</f>
        <v>0</v>
      </c>
      <c r="Q182" s="212">
        <v>2.5018722040000001</v>
      </c>
      <c r="R182" s="212">
        <f>Q182*H182</f>
        <v>1.5011233224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152</v>
      </c>
      <c r="AT182" s="214" t="s">
        <v>147</v>
      </c>
      <c r="AU182" s="214" t="s">
        <v>85</v>
      </c>
      <c r="AY182" s="16" t="s">
        <v>145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83</v>
      </c>
      <c r="BK182" s="215">
        <f>ROUND(I182*H182,2)</f>
        <v>0</v>
      </c>
      <c r="BL182" s="16" t="s">
        <v>152</v>
      </c>
      <c r="BM182" s="214" t="s">
        <v>347</v>
      </c>
    </row>
    <row r="183" s="2" customFormat="1">
      <c r="A183" s="37"/>
      <c r="B183" s="38"/>
      <c r="C183" s="39"/>
      <c r="D183" s="216" t="s">
        <v>154</v>
      </c>
      <c r="E183" s="39"/>
      <c r="F183" s="217" t="s">
        <v>348</v>
      </c>
      <c r="G183" s="39"/>
      <c r="H183" s="39"/>
      <c r="I183" s="218"/>
      <c r="J183" s="39"/>
      <c r="K183" s="39"/>
      <c r="L183" s="43"/>
      <c r="M183" s="219"/>
      <c r="N183" s="220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154</v>
      </c>
      <c r="AU183" s="16" t="s">
        <v>85</v>
      </c>
    </row>
    <row r="184" s="2" customFormat="1" ht="16.5" customHeight="1">
      <c r="A184" s="37"/>
      <c r="B184" s="38"/>
      <c r="C184" s="203" t="s">
        <v>349</v>
      </c>
      <c r="D184" s="203" t="s">
        <v>147</v>
      </c>
      <c r="E184" s="204" t="s">
        <v>350</v>
      </c>
      <c r="F184" s="205" t="s">
        <v>351</v>
      </c>
      <c r="G184" s="206" t="s">
        <v>150</v>
      </c>
      <c r="H184" s="207">
        <v>5.5199999999999996</v>
      </c>
      <c r="I184" s="208"/>
      <c r="J184" s="209">
        <f>ROUND(I184*H184,2)</f>
        <v>0</v>
      </c>
      <c r="K184" s="205" t="s">
        <v>151</v>
      </c>
      <c r="L184" s="43"/>
      <c r="M184" s="210" t="s">
        <v>19</v>
      </c>
      <c r="N184" s="211" t="s">
        <v>46</v>
      </c>
      <c r="O184" s="83"/>
      <c r="P184" s="212">
        <f>O184*H184</f>
        <v>0</v>
      </c>
      <c r="Q184" s="212">
        <v>0.002944</v>
      </c>
      <c r="R184" s="212">
        <f>Q184*H184</f>
        <v>0.016250879999999999</v>
      </c>
      <c r="S184" s="212">
        <v>0</v>
      </c>
      <c r="T184" s="213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14" t="s">
        <v>152</v>
      </c>
      <c r="AT184" s="214" t="s">
        <v>147</v>
      </c>
      <c r="AU184" s="214" t="s">
        <v>85</v>
      </c>
      <c r="AY184" s="16" t="s">
        <v>145</v>
      </c>
      <c r="BE184" s="215">
        <f>IF(N184="základní",J184,0)</f>
        <v>0</v>
      </c>
      <c r="BF184" s="215">
        <f>IF(N184="snížená",J184,0)</f>
        <v>0</v>
      </c>
      <c r="BG184" s="215">
        <f>IF(N184="zákl. přenesená",J184,0)</f>
        <v>0</v>
      </c>
      <c r="BH184" s="215">
        <f>IF(N184="sníž. přenesená",J184,0)</f>
        <v>0</v>
      </c>
      <c r="BI184" s="215">
        <f>IF(N184="nulová",J184,0)</f>
        <v>0</v>
      </c>
      <c r="BJ184" s="16" t="s">
        <v>83</v>
      </c>
      <c r="BK184" s="215">
        <f>ROUND(I184*H184,2)</f>
        <v>0</v>
      </c>
      <c r="BL184" s="16" t="s">
        <v>152</v>
      </c>
      <c r="BM184" s="214" t="s">
        <v>352</v>
      </c>
    </row>
    <row r="185" s="2" customFormat="1">
      <c r="A185" s="37"/>
      <c r="B185" s="38"/>
      <c r="C185" s="39"/>
      <c r="D185" s="216" t="s">
        <v>154</v>
      </c>
      <c r="E185" s="39"/>
      <c r="F185" s="217" t="s">
        <v>353</v>
      </c>
      <c r="G185" s="39"/>
      <c r="H185" s="39"/>
      <c r="I185" s="218"/>
      <c r="J185" s="39"/>
      <c r="K185" s="39"/>
      <c r="L185" s="43"/>
      <c r="M185" s="219"/>
      <c r="N185" s="220"/>
      <c r="O185" s="83"/>
      <c r="P185" s="83"/>
      <c r="Q185" s="83"/>
      <c r="R185" s="83"/>
      <c r="S185" s="83"/>
      <c r="T185" s="84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6" t="s">
        <v>154</v>
      </c>
      <c r="AU185" s="16" t="s">
        <v>85</v>
      </c>
    </row>
    <row r="186" s="2" customFormat="1" ht="16.5" customHeight="1">
      <c r="A186" s="37"/>
      <c r="B186" s="38"/>
      <c r="C186" s="203" t="s">
        <v>354</v>
      </c>
      <c r="D186" s="203" t="s">
        <v>147</v>
      </c>
      <c r="E186" s="204" t="s">
        <v>355</v>
      </c>
      <c r="F186" s="205" t="s">
        <v>356</v>
      </c>
      <c r="G186" s="206" t="s">
        <v>150</v>
      </c>
      <c r="H186" s="207">
        <v>5.5199999999999996</v>
      </c>
      <c r="I186" s="208"/>
      <c r="J186" s="209">
        <f>ROUND(I186*H186,2)</f>
        <v>0</v>
      </c>
      <c r="K186" s="205" t="s">
        <v>151</v>
      </c>
      <c r="L186" s="43"/>
      <c r="M186" s="210" t="s">
        <v>19</v>
      </c>
      <c r="N186" s="211" t="s">
        <v>46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152</v>
      </c>
      <c r="AT186" s="214" t="s">
        <v>147</v>
      </c>
      <c r="AU186" s="214" t="s">
        <v>85</v>
      </c>
      <c r="AY186" s="16" t="s">
        <v>145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83</v>
      </c>
      <c r="BK186" s="215">
        <f>ROUND(I186*H186,2)</f>
        <v>0</v>
      </c>
      <c r="BL186" s="16" t="s">
        <v>152</v>
      </c>
      <c r="BM186" s="214" t="s">
        <v>357</v>
      </c>
    </row>
    <row r="187" s="2" customFormat="1">
      <c r="A187" s="37"/>
      <c r="B187" s="38"/>
      <c r="C187" s="39"/>
      <c r="D187" s="216" t="s">
        <v>154</v>
      </c>
      <c r="E187" s="39"/>
      <c r="F187" s="217" t="s">
        <v>358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154</v>
      </c>
      <c r="AU187" s="16" t="s">
        <v>85</v>
      </c>
    </row>
    <row r="188" s="2" customFormat="1" ht="16.5" customHeight="1">
      <c r="A188" s="37"/>
      <c r="B188" s="38"/>
      <c r="C188" s="203" t="s">
        <v>359</v>
      </c>
      <c r="D188" s="203" t="s">
        <v>147</v>
      </c>
      <c r="E188" s="204" t="s">
        <v>360</v>
      </c>
      <c r="F188" s="205" t="s">
        <v>361</v>
      </c>
      <c r="G188" s="206" t="s">
        <v>272</v>
      </c>
      <c r="H188" s="207">
        <v>0.035000000000000003</v>
      </c>
      <c r="I188" s="208"/>
      <c r="J188" s="209">
        <f>ROUND(I188*H188,2)</f>
        <v>0</v>
      </c>
      <c r="K188" s="205" t="s">
        <v>151</v>
      </c>
      <c r="L188" s="43"/>
      <c r="M188" s="210" t="s">
        <v>19</v>
      </c>
      <c r="N188" s="211" t="s">
        <v>46</v>
      </c>
      <c r="O188" s="83"/>
      <c r="P188" s="212">
        <f>O188*H188</f>
        <v>0</v>
      </c>
      <c r="Q188" s="212">
        <v>1.0627727797</v>
      </c>
      <c r="R188" s="212">
        <f>Q188*H188</f>
        <v>0.037197047289500004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152</v>
      </c>
      <c r="AT188" s="214" t="s">
        <v>147</v>
      </c>
      <c r="AU188" s="214" t="s">
        <v>85</v>
      </c>
      <c r="AY188" s="16" t="s">
        <v>145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83</v>
      </c>
      <c r="BK188" s="215">
        <f>ROUND(I188*H188,2)</f>
        <v>0</v>
      </c>
      <c r="BL188" s="16" t="s">
        <v>152</v>
      </c>
      <c r="BM188" s="214" t="s">
        <v>362</v>
      </c>
    </row>
    <row r="189" s="2" customFormat="1">
      <c r="A189" s="37"/>
      <c r="B189" s="38"/>
      <c r="C189" s="39"/>
      <c r="D189" s="216" t="s">
        <v>154</v>
      </c>
      <c r="E189" s="39"/>
      <c r="F189" s="217" t="s">
        <v>363</v>
      </c>
      <c r="G189" s="39"/>
      <c r="H189" s="39"/>
      <c r="I189" s="218"/>
      <c r="J189" s="39"/>
      <c r="K189" s="39"/>
      <c r="L189" s="43"/>
      <c r="M189" s="219"/>
      <c r="N189" s="220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154</v>
      </c>
      <c r="AU189" s="16" t="s">
        <v>85</v>
      </c>
    </row>
    <row r="190" s="2" customFormat="1" ht="16.5" customHeight="1">
      <c r="A190" s="37"/>
      <c r="B190" s="38"/>
      <c r="C190" s="203" t="s">
        <v>364</v>
      </c>
      <c r="D190" s="203" t="s">
        <v>147</v>
      </c>
      <c r="E190" s="204" t="s">
        <v>365</v>
      </c>
      <c r="F190" s="205" t="s">
        <v>366</v>
      </c>
      <c r="G190" s="206" t="s">
        <v>172</v>
      </c>
      <c r="H190" s="207">
        <v>48.509999999999998</v>
      </c>
      <c r="I190" s="208"/>
      <c r="J190" s="209">
        <f>ROUND(I190*H190,2)</f>
        <v>0</v>
      </c>
      <c r="K190" s="205" t="s">
        <v>151</v>
      </c>
      <c r="L190" s="43"/>
      <c r="M190" s="210" t="s">
        <v>19</v>
      </c>
      <c r="N190" s="211" t="s">
        <v>46</v>
      </c>
      <c r="O190" s="83"/>
      <c r="P190" s="212">
        <f>O190*H190</f>
        <v>0</v>
      </c>
      <c r="Q190" s="212">
        <v>2.3010199999999998</v>
      </c>
      <c r="R190" s="212">
        <f>Q190*H190</f>
        <v>111.62248019999998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152</v>
      </c>
      <c r="AT190" s="214" t="s">
        <v>147</v>
      </c>
      <c r="AU190" s="214" t="s">
        <v>85</v>
      </c>
      <c r="AY190" s="16" t="s">
        <v>145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83</v>
      </c>
      <c r="BK190" s="215">
        <f>ROUND(I190*H190,2)</f>
        <v>0</v>
      </c>
      <c r="BL190" s="16" t="s">
        <v>152</v>
      </c>
      <c r="BM190" s="214" t="s">
        <v>367</v>
      </c>
    </row>
    <row r="191" s="2" customFormat="1">
      <c r="A191" s="37"/>
      <c r="B191" s="38"/>
      <c r="C191" s="39"/>
      <c r="D191" s="216" t="s">
        <v>154</v>
      </c>
      <c r="E191" s="39"/>
      <c r="F191" s="217" t="s">
        <v>368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154</v>
      </c>
      <c r="AU191" s="16" t="s">
        <v>85</v>
      </c>
    </row>
    <row r="192" s="2" customFormat="1" ht="16.5" customHeight="1">
      <c r="A192" s="37"/>
      <c r="B192" s="38"/>
      <c r="C192" s="203" t="s">
        <v>369</v>
      </c>
      <c r="D192" s="203" t="s">
        <v>147</v>
      </c>
      <c r="E192" s="204" t="s">
        <v>370</v>
      </c>
      <c r="F192" s="205" t="s">
        <v>371</v>
      </c>
      <c r="G192" s="206" t="s">
        <v>172</v>
      </c>
      <c r="H192" s="207">
        <v>10.000999999999999</v>
      </c>
      <c r="I192" s="208"/>
      <c r="J192" s="209">
        <f>ROUND(I192*H192,2)</f>
        <v>0</v>
      </c>
      <c r="K192" s="205" t="s">
        <v>151</v>
      </c>
      <c r="L192" s="43"/>
      <c r="M192" s="210" t="s">
        <v>19</v>
      </c>
      <c r="N192" s="211" t="s">
        <v>46</v>
      </c>
      <c r="O192" s="83"/>
      <c r="P192" s="212">
        <f>O192*H192</f>
        <v>0</v>
      </c>
      <c r="Q192" s="212">
        <v>2.5018699999999998</v>
      </c>
      <c r="R192" s="212">
        <f>Q192*H192</f>
        <v>25.021201869999995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152</v>
      </c>
      <c r="AT192" s="214" t="s">
        <v>147</v>
      </c>
      <c r="AU192" s="214" t="s">
        <v>85</v>
      </c>
      <c r="AY192" s="16" t="s">
        <v>145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83</v>
      </c>
      <c r="BK192" s="215">
        <f>ROUND(I192*H192,2)</f>
        <v>0</v>
      </c>
      <c r="BL192" s="16" t="s">
        <v>152</v>
      </c>
      <c r="BM192" s="214" t="s">
        <v>372</v>
      </c>
    </row>
    <row r="193" s="2" customFormat="1">
      <c r="A193" s="37"/>
      <c r="B193" s="38"/>
      <c r="C193" s="39"/>
      <c r="D193" s="216" t="s">
        <v>154</v>
      </c>
      <c r="E193" s="39"/>
      <c r="F193" s="217" t="s">
        <v>373</v>
      </c>
      <c r="G193" s="39"/>
      <c r="H193" s="39"/>
      <c r="I193" s="218"/>
      <c r="J193" s="39"/>
      <c r="K193" s="39"/>
      <c r="L193" s="43"/>
      <c r="M193" s="219"/>
      <c r="N193" s="220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154</v>
      </c>
      <c r="AU193" s="16" t="s">
        <v>85</v>
      </c>
    </row>
    <row r="194" s="2" customFormat="1" ht="16.5" customHeight="1">
      <c r="A194" s="37"/>
      <c r="B194" s="38"/>
      <c r="C194" s="203" t="s">
        <v>374</v>
      </c>
      <c r="D194" s="203" t="s">
        <v>147</v>
      </c>
      <c r="E194" s="204" t="s">
        <v>375</v>
      </c>
      <c r="F194" s="205" t="s">
        <v>376</v>
      </c>
      <c r="G194" s="206" t="s">
        <v>150</v>
      </c>
      <c r="H194" s="207">
        <v>257.27999999999997</v>
      </c>
      <c r="I194" s="208"/>
      <c r="J194" s="209">
        <f>ROUND(I194*H194,2)</f>
        <v>0</v>
      </c>
      <c r="K194" s="205" t="s">
        <v>151</v>
      </c>
      <c r="L194" s="43"/>
      <c r="M194" s="210" t="s">
        <v>19</v>
      </c>
      <c r="N194" s="211" t="s">
        <v>46</v>
      </c>
      <c r="O194" s="83"/>
      <c r="P194" s="212">
        <f>O194*H194</f>
        <v>0</v>
      </c>
      <c r="Q194" s="212">
        <v>0.0026919000000000001</v>
      </c>
      <c r="R194" s="212">
        <f>Q194*H194</f>
        <v>0.69257203199999995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152</v>
      </c>
      <c r="AT194" s="214" t="s">
        <v>147</v>
      </c>
      <c r="AU194" s="214" t="s">
        <v>85</v>
      </c>
      <c r="AY194" s="16" t="s">
        <v>145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83</v>
      </c>
      <c r="BK194" s="215">
        <f>ROUND(I194*H194,2)</f>
        <v>0</v>
      </c>
      <c r="BL194" s="16" t="s">
        <v>152</v>
      </c>
      <c r="BM194" s="214" t="s">
        <v>377</v>
      </c>
    </row>
    <row r="195" s="2" customFormat="1">
      <c r="A195" s="37"/>
      <c r="B195" s="38"/>
      <c r="C195" s="39"/>
      <c r="D195" s="216" t="s">
        <v>154</v>
      </c>
      <c r="E195" s="39"/>
      <c r="F195" s="217" t="s">
        <v>378</v>
      </c>
      <c r="G195" s="39"/>
      <c r="H195" s="39"/>
      <c r="I195" s="218"/>
      <c r="J195" s="39"/>
      <c r="K195" s="39"/>
      <c r="L195" s="43"/>
      <c r="M195" s="219"/>
      <c r="N195" s="220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154</v>
      </c>
      <c r="AU195" s="16" t="s">
        <v>85</v>
      </c>
    </row>
    <row r="196" s="2" customFormat="1" ht="16.5" customHeight="1">
      <c r="A196" s="37"/>
      <c r="B196" s="38"/>
      <c r="C196" s="203" t="s">
        <v>379</v>
      </c>
      <c r="D196" s="203" t="s">
        <v>147</v>
      </c>
      <c r="E196" s="204" t="s">
        <v>380</v>
      </c>
      <c r="F196" s="205" t="s">
        <v>381</v>
      </c>
      <c r="G196" s="206" t="s">
        <v>150</v>
      </c>
      <c r="H196" s="207">
        <v>257.27999999999997</v>
      </c>
      <c r="I196" s="208"/>
      <c r="J196" s="209">
        <f>ROUND(I196*H196,2)</f>
        <v>0</v>
      </c>
      <c r="K196" s="205" t="s">
        <v>151</v>
      </c>
      <c r="L196" s="43"/>
      <c r="M196" s="210" t="s">
        <v>19</v>
      </c>
      <c r="N196" s="211" t="s">
        <v>46</v>
      </c>
      <c r="O196" s="83"/>
      <c r="P196" s="212">
        <f>O196*H196</f>
        <v>0</v>
      </c>
      <c r="Q196" s="212">
        <v>0</v>
      </c>
      <c r="R196" s="212">
        <f>Q196*H196</f>
        <v>0</v>
      </c>
      <c r="S196" s="212">
        <v>0</v>
      </c>
      <c r="T196" s="213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14" t="s">
        <v>152</v>
      </c>
      <c r="AT196" s="214" t="s">
        <v>147</v>
      </c>
      <c r="AU196" s="214" t="s">
        <v>85</v>
      </c>
      <c r="AY196" s="16" t="s">
        <v>145</v>
      </c>
      <c r="BE196" s="215">
        <f>IF(N196="základní",J196,0)</f>
        <v>0</v>
      </c>
      <c r="BF196" s="215">
        <f>IF(N196="snížená",J196,0)</f>
        <v>0</v>
      </c>
      <c r="BG196" s="215">
        <f>IF(N196="zákl. přenesená",J196,0)</f>
        <v>0</v>
      </c>
      <c r="BH196" s="215">
        <f>IF(N196="sníž. přenesená",J196,0)</f>
        <v>0</v>
      </c>
      <c r="BI196" s="215">
        <f>IF(N196="nulová",J196,0)</f>
        <v>0</v>
      </c>
      <c r="BJ196" s="16" t="s">
        <v>83</v>
      </c>
      <c r="BK196" s="215">
        <f>ROUND(I196*H196,2)</f>
        <v>0</v>
      </c>
      <c r="BL196" s="16" t="s">
        <v>152</v>
      </c>
      <c r="BM196" s="214" t="s">
        <v>382</v>
      </c>
    </row>
    <row r="197" s="2" customFormat="1">
      <c r="A197" s="37"/>
      <c r="B197" s="38"/>
      <c r="C197" s="39"/>
      <c r="D197" s="216" t="s">
        <v>154</v>
      </c>
      <c r="E197" s="39"/>
      <c r="F197" s="217" t="s">
        <v>383</v>
      </c>
      <c r="G197" s="39"/>
      <c r="H197" s="39"/>
      <c r="I197" s="218"/>
      <c r="J197" s="39"/>
      <c r="K197" s="39"/>
      <c r="L197" s="43"/>
      <c r="M197" s="219"/>
      <c r="N197" s="220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154</v>
      </c>
      <c r="AU197" s="16" t="s">
        <v>85</v>
      </c>
    </row>
    <row r="198" s="2" customFormat="1" ht="16.5" customHeight="1">
      <c r="A198" s="37"/>
      <c r="B198" s="38"/>
      <c r="C198" s="203" t="s">
        <v>384</v>
      </c>
      <c r="D198" s="203" t="s">
        <v>147</v>
      </c>
      <c r="E198" s="204" t="s">
        <v>385</v>
      </c>
      <c r="F198" s="205" t="s">
        <v>386</v>
      </c>
      <c r="G198" s="206" t="s">
        <v>172</v>
      </c>
      <c r="H198" s="207">
        <v>1.4379999999999999</v>
      </c>
      <c r="I198" s="208"/>
      <c r="J198" s="209">
        <f>ROUND(I198*H198,2)</f>
        <v>0</v>
      </c>
      <c r="K198" s="205" t="s">
        <v>151</v>
      </c>
      <c r="L198" s="43"/>
      <c r="M198" s="210" t="s">
        <v>19</v>
      </c>
      <c r="N198" s="211" t="s">
        <v>46</v>
      </c>
      <c r="O198" s="83"/>
      <c r="P198" s="212">
        <f>O198*H198</f>
        <v>0</v>
      </c>
      <c r="Q198" s="212">
        <v>2.5018722040000001</v>
      </c>
      <c r="R198" s="212">
        <f>Q198*H198</f>
        <v>3.5976922293519999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152</v>
      </c>
      <c r="AT198" s="214" t="s">
        <v>147</v>
      </c>
      <c r="AU198" s="214" t="s">
        <v>85</v>
      </c>
      <c r="AY198" s="16" t="s">
        <v>145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83</v>
      </c>
      <c r="BK198" s="215">
        <f>ROUND(I198*H198,2)</f>
        <v>0</v>
      </c>
      <c r="BL198" s="16" t="s">
        <v>152</v>
      </c>
      <c r="BM198" s="214" t="s">
        <v>387</v>
      </c>
    </row>
    <row r="199" s="2" customFormat="1">
      <c r="A199" s="37"/>
      <c r="B199" s="38"/>
      <c r="C199" s="39"/>
      <c r="D199" s="216" t="s">
        <v>154</v>
      </c>
      <c r="E199" s="39"/>
      <c r="F199" s="217" t="s">
        <v>388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154</v>
      </c>
      <c r="AU199" s="16" t="s">
        <v>85</v>
      </c>
    </row>
    <row r="200" s="2" customFormat="1" ht="16.5" customHeight="1">
      <c r="A200" s="37"/>
      <c r="B200" s="38"/>
      <c r="C200" s="203" t="s">
        <v>389</v>
      </c>
      <c r="D200" s="203" t="s">
        <v>147</v>
      </c>
      <c r="E200" s="204" t="s">
        <v>390</v>
      </c>
      <c r="F200" s="205" t="s">
        <v>391</v>
      </c>
      <c r="G200" s="206" t="s">
        <v>150</v>
      </c>
      <c r="H200" s="207">
        <v>16.879999999999999</v>
      </c>
      <c r="I200" s="208"/>
      <c r="J200" s="209">
        <f>ROUND(I200*H200,2)</f>
        <v>0</v>
      </c>
      <c r="K200" s="205" t="s">
        <v>151</v>
      </c>
      <c r="L200" s="43"/>
      <c r="M200" s="210" t="s">
        <v>19</v>
      </c>
      <c r="N200" s="211" t="s">
        <v>46</v>
      </c>
      <c r="O200" s="83"/>
      <c r="P200" s="212">
        <f>O200*H200</f>
        <v>0</v>
      </c>
      <c r="Q200" s="212">
        <v>0.0026369000000000002</v>
      </c>
      <c r="R200" s="212">
        <f>Q200*H200</f>
        <v>0.044510872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152</v>
      </c>
      <c r="AT200" s="214" t="s">
        <v>147</v>
      </c>
      <c r="AU200" s="214" t="s">
        <v>85</v>
      </c>
      <c r="AY200" s="16" t="s">
        <v>145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83</v>
      </c>
      <c r="BK200" s="215">
        <f>ROUND(I200*H200,2)</f>
        <v>0</v>
      </c>
      <c r="BL200" s="16" t="s">
        <v>152</v>
      </c>
      <c r="BM200" s="214" t="s">
        <v>392</v>
      </c>
    </row>
    <row r="201" s="2" customFormat="1">
      <c r="A201" s="37"/>
      <c r="B201" s="38"/>
      <c r="C201" s="39"/>
      <c r="D201" s="216" t="s">
        <v>154</v>
      </c>
      <c r="E201" s="39"/>
      <c r="F201" s="217" t="s">
        <v>393</v>
      </c>
      <c r="G201" s="39"/>
      <c r="H201" s="39"/>
      <c r="I201" s="218"/>
      <c r="J201" s="39"/>
      <c r="K201" s="39"/>
      <c r="L201" s="43"/>
      <c r="M201" s="219"/>
      <c r="N201" s="220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154</v>
      </c>
      <c r="AU201" s="16" t="s">
        <v>85</v>
      </c>
    </row>
    <row r="202" s="2" customFormat="1" ht="16.5" customHeight="1">
      <c r="A202" s="37"/>
      <c r="B202" s="38"/>
      <c r="C202" s="203" t="s">
        <v>394</v>
      </c>
      <c r="D202" s="203" t="s">
        <v>147</v>
      </c>
      <c r="E202" s="204" t="s">
        <v>395</v>
      </c>
      <c r="F202" s="205" t="s">
        <v>396</v>
      </c>
      <c r="G202" s="206" t="s">
        <v>150</v>
      </c>
      <c r="H202" s="207">
        <v>16.879999999999999</v>
      </c>
      <c r="I202" s="208"/>
      <c r="J202" s="209">
        <f>ROUND(I202*H202,2)</f>
        <v>0</v>
      </c>
      <c r="K202" s="205" t="s">
        <v>151</v>
      </c>
      <c r="L202" s="43"/>
      <c r="M202" s="210" t="s">
        <v>19</v>
      </c>
      <c r="N202" s="211" t="s">
        <v>46</v>
      </c>
      <c r="O202" s="83"/>
      <c r="P202" s="212">
        <f>O202*H202</f>
        <v>0</v>
      </c>
      <c r="Q202" s="212">
        <v>0</v>
      </c>
      <c r="R202" s="212">
        <f>Q202*H202</f>
        <v>0</v>
      </c>
      <c r="S202" s="212">
        <v>0</v>
      </c>
      <c r="T202" s="213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14" t="s">
        <v>152</v>
      </c>
      <c r="AT202" s="214" t="s">
        <v>147</v>
      </c>
      <c r="AU202" s="214" t="s">
        <v>85</v>
      </c>
      <c r="AY202" s="16" t="s">
        <v>145</v>
      </c>
      <c r="BE202" s="215">
        <f>IF(N202="základní",J202,0)</f>
        <v>0</v>
      </c>
      <c r="BF202" s="215">
        <f>IF(N202="snížená",J202,0)</f>
        <v>0</v>
      </c>
      <c r="BG202" s="215">
        <f>IF(N202="zákl. přenesená",J202,0)</f>
        <v>0</v>
      </c>
      <c r="BH202" s="215">
        <f>IF(N202="sníž. přenesená",J202,0)</f>
        <v>0</v>
      </c>
      <c r="BI202" s="215">
        <f>IF(N202="nulová",J202,0)</f>
        <v>0</v>
      </c>
      <c r="BJ202" s="16" t="s">
        <v>83</v>
      </c>
      <c r="BK202" s="215">
        <f>ROUND(I202*H202,2)</f>
        <v>0</v>
      </c>
      <c r="BL202" s="16" t="s">
        <v>152</v>
      </c>
      <c r="BM202" s="214" t="s">
        <v>397</v>
      </c>
    </row>
    <row r="203" s="2" customFormat="1">
      <c r="A203" s="37"/>
      <c r="B203" s="38"/>
      <c r="C203" s="39"/>
      <c r="D203" s="216" t="s">
        <v>154</v>
      </c>
      <c r="E203" s="39"/>
      <c r="F203" s="217" t="s">
        <v>398</v>
      </c>
      <c r="G203" s="39"/>
      <c r="H203" s="39"/>
      <c r="I203" s="218"/>
      <c r="J203" s="39"/>
      <c r="K203" s="39"/>
      <c r="L203" s="43"/>
      <c r="M203" s="219"/>
      <c r="N203" s="220"/>
      <c r="O203" s="83"/>
      <c r="P203" s="83"/>
      <c r="Q203" s="83"/>
      <c r="R203" s="83"/>
      <c r="S203" s="83"/>
      <c r="T203" s="84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154</v>
      </c>
      <c r="AU203" s="16" t="s">
        <v>85</v>
      </c>
    </row>
    <row r="204" s="2" customFormat="1" ht="21.75" customHeight="1">
      <c r="A204" s="37"/>
      <c r="B204" s="38"/>
      <c r="C204" s="203" t="s">
        <v>399</v>
      </c>
      <c r="D204" s="203" t="s">
        <v>147</v>
      </c>
      <c r="E204" s="204" t="s">
        <v>400</v>
      </c>
      <c r="F204" s="205" t="s">
        <v>401</v>
      </c>
      <c r="G204" s="206" t="s">
        <v>172</v>
      </c>
      <c r="H204" s="207">
        <v>10</v>
      </c>
      <c r="I204" s="208"/>
      <c r="J204" s="209">
        <f>ROUND(I204*H204,2)</f>
        <v>0</v>
      </c>
      <c r="K204" s="205" t="s">
        <v>151</v>
      </c>
      <c r="L204" s="43"/>
      <c r="M204" s="210" t="s">
        <v>19</v>
      </c>
      <c r="N204" s="211" t="s">
        <v>46</v>
      </c>
      <c r="O204" s="83"/>
      <c r="P204" s="212">
        <f>O204*H204</f>
        <v>0</v>
      </c>
      <c r="Q204" s="212">
        <v>1.9312499999999999</v>
      </c>
      <c r="R204" s="212">
        <f>Q204*H204</f>
        <v>19.3125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152</v>
      </c>
      <c r="AT204" s="214" t="s">
        <v>147</v>
      </c>
      <c r="AU204" s="214" t="s">
        <v>85</v>
      </c>
      <c r="AY204" s="16" t="s">
        <v>145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83</v>
      </c>
      <c r="BK204" s="215">
        <f>ROUND(I204*H204,2)</f>
        <v>0</v>
      </c>
      <c r="BL204" s="16" t="s">
        <v>152</v>
      </c>
      <c r="BM204" s="214" t="s">
        <v>402</v>
      </c>
    </row>
    <row r="205" s="2" customFormat="1">
      <c r="A205" s="37"/>
      <c r="B205" s="38"/>
      <c r="C205" s="39"/>
      <c r="D205" s="216" t="s">
        <v>154</v>
      </c>
      <c r="E205" s="39"/>
      <c r="F205" s="217" t="s">
        <v>403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154</v>
      </c>
      <c r="AU205" s="16" t="s">
        <v>85</v>
      </c>
    </row>
    <row r="206" s="2" customFormat="1" ht="16.5" customHeight="1">
      <c r="A206" s="37"/>
      <c r="B206" s="38"/>
      <c r="C206" s="203" t="s">
        <v>404</v>
      </c>
      <c r="D206" s="203" t="s">
        <v>147</v>
      </c>
      <c r="E206" s="204" t="s">
        <v>405</v>
      </c>
      <c r="F206" s="205" t="s">
        <v>406</v>
      </c>
      <c r="G206" s="206" t="s">
        <v>150</v>
      </c>
      <c r="H206" s="207">
        <v>42</v>
      </c>
      <c r="I206" s="208"/>
      <c r="J206" s="209">
        <f>ROUND(I206*H206,2)</f>
        <v>0</v>
      </c>
      <c r="K206" s="205" t="s">
        <v>151</v>
      </c>
      <c r="L206" s="43"/>
      <c r="M206" s="210" t="s">
        <v>19</v>
      </c>
      <c r="N206" s="211" t="s">
        <v>46</v>
      </c>
      <c r="O206" s="83"/>
      <c r="P206" s="212">
        <f>O206*H206</f>
        <v>0</v>
      </c>
      <c r="Q206" s="212">
        <v>0.108</v>
      </c>
      <c r="R206" s="212">
        <f>Q206*H206</f>
        <v>4.5359999999999996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152</v>
      </c>
      <c r="AT206" s="214" t="s">
        <v>147</v>
      </c>
      <c r="AU206" s="214" t="s">
        <v>85</v>
      </c>
      <c r="AY206" s="16" t="s">
        <v>145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83</v>
      </c>
      <c r="BK206" s="215">
        <f>ROUND(I206*H206,2)</f>
        <v>0</v>
      </c>
      <c r="BL206" s="16" t="s">
        <v>152</v>
      </c>
      <c r="BM206" s="214" t="s">
        <v>407</v>
      </c>
    </row>
    <row r="207" s="2" customFormat="1">
      <c r="A207" s="37"/>
      <c r="B207" s="38"/>
      <c r="C207" s="39"/>
      <c r="D207" s="216" t="s">
        <v>154</v>
      </c>
      <c r="E207" s="39"/>
      <c r="F207" s="217" t="s">
        <v>408</v>
      </c>
      <c r="G207" s="39"/>
      <c r="H207" s="39"/>
      <c r="I207" s="218"/>
      <c r="J207" s="39"/>
      <c r="K207" s="39"/>
      <c r="L207" s="43"/>
      <c r="M207" s="219"/>
      <c r="N207" s="22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154</v>
      </c>
      <c r="AU207" s="16" t="s">
        <v>85</v>
      </c>
    </row>
    <row r="208" s="2" customFormat="1" ht="16.5" customHeight="1">
      <c r="A208" s="37"/>
      <c r="B208" s="38"/>
      <c r="C208" s="221" t="s">
        <v>409</v>
      </c>
      <c r="D208" s="221" t="s">
        <v>286</v>
      </c>
      <c r="E208" s="222" t="s">
        <v>410</v>
      </c>
      <c r="F208" s="223" t="s">
        <v>411</v>
      </c>
      <c r="G208" s="224" t="s">
        <v>412</v>
      </c>
      <c r="H208" s="225">
        <v>7</v>
      </c>
      <c r="I208" s="226"/>
      <c r="J208" s="227">
        <f>ROUND(I208*H208,2)</f>
        <v>0</v>
      </c>
      <c r="K208" s="223" t="s">
        <v>151</v>
      </c>
      <c r="L208" s="228"/>
      <c r="M208" s="229" t="s">
        <v>19</v>
      </c>
      <c r="N208" s="230" t="s">
        <v>46</v>
      </c>
      <c r="O208" s="83"/>
      <c r="P208" s="212">
        <f>O208*H208</f>
        <v>0</v>
      </c>
      <c r="Q208" s="212">
        <v>2.1150000000000002</v>
      </c>
      <c r="R208" s="212">
        <f>Q208*H208</f>
        <v>14.805000000000002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186</v>
      </c>
      <c r="AT208" s="214" t="s">
        <v>286</v>
      </c>
      <c r="AU208" s="214" t="s">
        <v>85</v>
      </c>
      <c r="AY208" s="16" t="s">
        <v>145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83</v>
      </c>
      <c r="BK208" s="215">
        <f>ROUND(I208*H208,2)</f>
        <v>0</v>
      </c>
      <c r="BL208" s="16" t="s">
        <v>152</v>
      </c>
      <c r="BM208" s="214" t="s">
        <v>413</v>
      </c>
    </row>
    <row r="209" s="12" customFormat="1" ht="22.8" customHeight="1">
      <c r="A209" s="12"/>
      <c r="B209" s="187"/>
      <c r="C209" s="188"/>
      <c r="D209" s="189" t="s">
        <v>74</v>
      </c>
      <c r="E209" s="201" t="s">
        <v>160</v>
      </c>
      <c r="F209" s="201" t="s">
        <v>414</v>
      </c>
      <c r="G209" s="188"/>
      <c r="H209" s="188"/>
      <c r="I209" s="191"/>
      <c r="J209" s="202">
        <f>BK209</f>
        <v>0</v>
      </c>
      <c r="K209" s="188"/>
      <c r="L209" s="193"/>
      <c r="M209" s="194"/>
      <c r="N209" s="195"/>
      <c r="O209" s="195"/>
      <c r="P209" s="196">
        <f>SUM(P210:P241)</f>
        <v>0</v>
      </c>
      <c r="Q209" s="195"/>
      <c r="R209" s="196">
        <f>SUM(R210:R241)</f>
        <v>269.04743553413095</v>
      </c>
      <c r="S209" s="195"/>
      <c r="T209" s="197">
        <f>SUM(T210:T241)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98" t="s">
        <v>83</v>
      </c>
      <c r="AT209" s="199" t="s">
        <v>74</v>
      </c>
      <c r="AU209" s="199" t="s">
        <v>83</v>
      </c>
      <c r="AY209" s="198" t="s">
        <v>145</v>
      </c>
      <c r="BK209" s="200">
        <f>SUM(BK210:BK241)</f>
        <v>0</v>
      </c>
    </row>
    <row r="210" s="2" customFormat="1" ht="33" customHeight="1">
      <c r="A210" s="37"/>
      <c r="B210" s="38"/>
      <c r="C210" s="203" t="s">
        <v>415</v>
      </c>
      <c r="D210" s="203" t="s">
        <v>147</v>
      </c>
      <c r="E210" s="204" t="s">
        <v>416</v>
      </c>
      <c r="F210" s="205" t="s">
        <v>417</v>
      </c>
      <c r="G210" s="206" t="s">
        <v>412</v>
      </c>
      <c r="H210" s="207">
        <v>80</v>
      </c>
      <c r="I210" s="208"/>
      <c r="J210" s="209">
        <f>ROUND(I210*H210,2)</f>
        <v>0</v>
      </c>
      <c r="K210" s="205" t="s">
        <v>151</v>
      </c>
      <c r="L210" s="43"/>
      <c r="M210" s="210" t="s">
        <v>19</v>
      </c>
      <c r="N210" s="211" t="s">
        <v>46</v>
      </c>
      <c r="O210" s="83"/>
      <c r="P210" s="212">
        <f>O210*H210</f>
        <v>0</v>
      </c>
      <c r="Q210" s="212">
        <v>0</v>
      </c>
      <c r="R210" s="212">
        <f>Q210*H210</f>
        <v>0</v>
      </c>
      <c r="S210" s="212">
        <v>0</v>
      </c>
      <c r="T210" s="213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14" t="s">
        <v>152</v>
      </c>
      <c r="AT210" s="214" t="s">
        <v>147</v>
      </c>
      <c r="AU210" s="214" t="s">
        <v>85</v>
      </c>
      <c r="AY210" s="16" t="s">
        <v>145</v>
      </c>
      <c r="BE210" s="215">
        <f>IF(N210="základní",J210,0)</f>
        <v>0</v>
      </c>
      <c r="BF210" s="215">
        <f>IF(N210="snížená",J210,0)</f>
        <v>0</v>
      </c>
      <c r="BG210" s="215">
        <f>IF(N210="zákl. přenesená",J210,0)</f>
        <v>0</v>
      </c>
      <c r="BH210" s="215">
        <f>IF(N210="sníž. přenesená",J210,0)</f>
        <v>0</v>
      </c>
      <c r="BI210" s="215">
        <f>IF(N210="nulová",J210,0)</f>
        <v>0</v>
      </c>
      <c r="BJ210" s="16" t="s">
        <v>83</v>
      </c>
      <c r="BK210" s="215">
        <f>ROUND(I210*H210,2)</f>
        <v>0</v>
      </c>
      <c r="BL210" s="16" t="s">
        <v>152</v>
      </c>
      <c r="BM210" s="214" t="s">
        <v>418</v>
      </c>
    </row>
    <row r="211" s="2" customFormat="1">
      <c r="A211" s="37"/>
      <c r="B211" s="38"/>
      <c r="C211" s="39"/>
      <c r="D211" s="216" t="s">
        <v>154</v>
      </c>
      <c r="E211" s="39"/>
      <c r="F211" s="217" t="s">
        <v>419</v>
      </c>
      <c r="G211" s="39"/>
      <c r="H211" s="39"/>
      <c r="I211" s="218"/>
      <c r="J211" s="39"/>
      <c r="K211" s="39"/>
      <c r="L211" s="43"/>
      <c r="M211" s="219"/>
      <c r="N211" s="220"/>
      <c r="O211" s="83"/>
      <c r="P211" s="83"/>
      <c r="Q211" s="83"/>
      <c r="R211" s="83"/>
      <c r="S211" s="83"/>
      <c r="T211" s="84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6" t="s">
        <v>154</v>
      </c>
      <c r="AU211" s="16" t="s">
        <v>85</v>
      </c>
    </row>
    <row r="212" s="2" customFormat="1" ht="16.5" customHeight="1">
      <c r="A212" s="37"/>
      <c r="B212" s="38"/>
      <c r="C212" s="221" t="s">
        <v>420</v>
      </c>
      <c r="D212" s="221" t="s">
        <v>286</v>
      </c>
      <c r="E212" s="222" t="s">
        <v>421</v>
      </c>
      <c r="F212" s="223" t="s">
        <v>422</v>
      </c>
      <c r="G212" s="224" t="s">
        <v>178</v>
      </c>
      <c r="H212" s="225">
        <v>30.800000000000001</v>
      </c>
      <c r="I212" s="226"/>
      <c r="J212" s="227">
        <f>ROUND(I212*H212,2)</f>
        <v>0</v>
      </c>
      <c r="K212" s="223" t="s">
        <v>151</v>
      </c>
      <c r="L212" s="228"/>
      <c r="M212" s="229" t="s">
        <v>19</v>
      </c>
      <c r="N212" s="230" t="s">
        <v>46</v>
      </c>
      <c r="O212" s="83"/>
      <c r="P212" s="212">
        <f>O212*H212</f>
        <v>0</v>
      </c>
      <c r="Q212" s="212">
        <v>0.0018400000000000001</v>
      </c>
      <c r="R212" s="212">
        <f>Q212*H212</f>
        <v>0.056672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186</v>
      </c>
      <c r="AT212" s="214" t="s">
        <v>286</v>
      </c>
      <c r="AU212" s="214" t="s">
        <v>85</v>
      </c>
      <c r="AY212" s="16" t="s">
        <v>145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83</v>
      </c>
      <c r="BK212" s="215">
        <f>ROUND(I212*H212,2)</f>
        <v>0</v>
      </c>
      <c r="BL212" s="16" t="s">
        <v>152</v>
      </c>
      <c r="BM212" s="214" t="s">
        <v>423</v>
      </c>
    </row>
    <row r="213" s="2" customFormat="1" ht="24.15" customHeight="1">
      <c r="A213" s="37"/>
      <c r="B213" s="38"/>
      <c r="C213" s="203" t="s">
        <v>424</v>
      </c>
      <c r="D213" s="203" t="s">
        <v>147</v>
      </c>
      <c r="E213" s="204" t="s">
        <v>425</v>
      </c>
      <c r="F213" s="205" t="s">
        <v>426</v>
      </c>
      <c r="G213" s="206" t="s">
        <v>150</v>
      </c>
      <c r="H213" s="207">
        <v>16.300000000000001</v>
      </c>
      <c r="I213" s="208"/>
      <c r="J213" s="209">
        <f>ROUND(I213*H213,2)</f>
        <v>0</v>
      </c>
      <c r="K213" s="205" t="s">
        <v>151</v>
      </c>
      <c r="L213" s="43"/>
      <c r="M213" s="210" t="s">
        <v>19</v>
      </c>
      <c r="N213" s="211" t="s">
        <v>46</v>
      </c>
      <c r="O213" s="83"/>
      <c r="P213" s="212">
        <f>O213*H213</f>
        <v>0</v>
      </c>
      <c r="Q213" s="212">
        <v>0.37678477999999999</v>
      </c>
      <c r="R213" s="212">
        <f>Q213*H213</f>
        <v>6.1415919140000002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152</v>
      </c>
      <c r="AT213" s="214" t="s">
        <v>147</v>
      </c>
      <c r="AU213" s="214" t="s">
        <v>85</v>
      </c>
      <c r="AY213" s="16" t="s">
        <v>145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83</v>
      </c>
      <c r="BK213" s="215">
        <f>ROUND(I213*H213,2)</f>
        <v>0</v>
      </c>
      <c r="BL213" s="16" t="s">
        <v>152</v>
      </c>
      <c r="BM213" s="214" t="s">
        <v>427</v>
      </c>
    </row>
    <row r="214" s="2" customFormat="1">
      <c r="A214" s="37"/>
      <c r="B214" s="38"/>
      <c r="C214" s="39"/>
      <c r="D214" s="216" t="s">
        <v>154</v>
      </c>
      <c r="E214" s="39"/>
      <c r="F214" s="217" t="s">
        <v>428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154</v>
      </c>
      <c r="AU214" s="16" t="s">
        <v>85</v>
      </c>
    </row>
    <row r="215" s="2" customFormat="1" ht="24.15" customHeight="1">
      <c r="A215" s="37"/>
      <c r="B215" s="38"/>
      <c r="C215" s="203" t="s">
        <v>429</v>
      </c>
      <c r="D215" s="203" t="s">
        <v>147</v>
      </c>
      <c r="E215" s="204" t="s">
        <v>430</v>
      </c>
      <c r="F215" s="205" t="s">
        <v>431</v>
      </c>
      <c r="G215" s="206" t="s">
        <v>150</v>
      </c>
      <c r="H215" s="207">
        <v>10.199999999999999</v>
      </c>
      <c r="I215" s="208"/>
      <c r="J215" s="209">
        <f>ROUND(I215*H215,2)</f>
        <v>0</v>
      </c>
      <c r="K215" s="205" t="s">
        <v>151</v>
      </c>
      <c r="L215" s="43"/>
      <c r="M215" s="210" t="s">
        <v>19</v>
      </c>
      <c r="N215" s="211" t="s">
        <v>46</v>
      </c>
      <c r="O215" s="83"/>
      <c r="P215" s="212">
        <f>O215*H215</f>
        <v>0</v>
      </c>
      <c r="Q215" s="212">
        <v>0.50101280000000004</v>
      </c>
      <c r="R215" s="212">
        <f>Q215*H215</f>
        <v>5.1103305600000004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152</v>
      </c>
      <c r="AT215" s="214" t="s">
        <v>147</v>
      </c>
      <c r="AU215" s="214" t="s">
        <v>85</v>
      </c>
      <c r="AY215" s="16" t="s">
        <v>145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83</v>
      </c>
      <c r="BK215" s="215">
        <f>ROUND(I215*H215,2)</f>
        <v>0</v>
      </c>
      <c r="BL215" s="16" t="s">
        <v>152</v>
      </c>
      <c r="BM215" s="214" t="s">
        <v>432</v>
      </c>
    </row>
    <row r="216" s="2" customFormat="1">
      <c r="A216" s="37"/>
      <c r="B216" s="38"/>
      <c r="C216" s="39"/>
      <c r="D216" s="216" t="s">
        <v>154</v>
      </c>
      <c r="E216" s="39"/>
      <c r="F216" s="217" t="s">
        <v>433</v>
      </c>
      <c r="G216" s="39"/>
      <c r="H216" s="39"/>
      <c r="I216" s="218"/>
      <c r="J216" s="39"/>
      <c r="K216" s="39"/>
      <c r="L216" s="43"/>
      <c r="M216" s="219"/>
      <c r="N216" s="220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154</v>
      </c>
      <c r="AU216" s="16" t="s">
        <v>85</v>
      </c>
    </row>
    <row r="217" s="2" customFormat="1" ht="24.15" customHeight="1">
      <c r="A217" s="37"/>
      <c r="B217" s="38"/>
      <c r="C217" s="203" t="s">
        <v>434</v>
      </c>
      <c r="D217" s="203" t="s">
        <v>147</v>
      </c>
      <c r="E217" s="204" t="s">
        <v>435</v>
      </c>
      <c r="F217" s="205" t="s">
        <v>436</v>
      </c>
      <c r="G217" s="206" t="s">
        <v>150</v>
      </c>
      <c r="H217" s="207">
        <v>230.315</v>
      </c>
      <c r="I217" s="208"/>
      <c r="J217" s="209">
        <f>ROUND(I217*H217,2)</f>
        <v>0</v>
      </c>
      <c r="K217" s="205" t="s">
        <v>151</v>
      </c>
      <c r="L217" s="43"/>
      <c r="M217" s="210" t="s">
        <v>19</v>
      </c>
      <c r="N217" s="211" t="s">
        <v>46</v>
      </c>
      <c r="O217" s="83"/>
      <c r="P217" s="212">
        <f>O217*H217</f>
        <v>0</v>
      </c>
      <c r="Q217" s="212">
        <v>0.61208119999999999</v>
      </c>
      <c r="R217" s="212">
        <f>Q217*H217</f>
        <v>140.97148157800001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152</v>
      </c>
      <c r="AT217" s="214" t="s">
        <v>147</v>
      </c>
      <c r="AU217" s="214" t="s">
        <v>85</v>
      </c>
      <c r="AY217" s="16" t="s">
        <v>145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83</v>
      </c>
      <c r="BK217" s="215">
        <f>ROUND(I217*H217,2)</f>
        <v>0</v>
      </c>
      <c r="BL217" s="16" t="s">
        <v>152</v>
      </c>
      <c r="BM217" s="214" t="s">
        <v>437</v>
      </c>
    </row>
    <row r="218" s="2" customFormat="1">
      <c r="A218" s="37"/>
      <c r="B218" s="38"/>
      <c r="C218" s="39"/>
      <c r="D218" s="216" t="s">
        <v>154</v>
      </c>
      <c r="E218" s="39"/>
      <c r="F218" s="217" t="s">
        <v>438</v>
      </c>
      <c r="G218" s="39"/>
      <c r="H218" s="39"/>
      <c r="I218" s="218"/>
      <c r="J218" s="39"/>
      <c r="K218" s="39"/>
      <c r="L218" s="43"/>
      <c r="M218" s="219"/>
      <c r="N218" s="220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154</v>
      </c>
      <c r="AU218" s="16" t="s">
        <v>85</v>
      </c>
    </row>
    <row r="219" s="2" customFormat="1" ht="24.15" customHeight="1">
      <c r="A219" s="37"/>
      <c r="B219" s="38"/>
      <c r="C219" s="203" t="s">
        <v>439</v>
      </c>
      <c r="D219" s="203" t="s">
        <v>147</v>
      </c>
      <c r="E219" s="204" t="s">
        <v>440</v>
      </c>
      <c r="F219" s="205" t="s">
        <v>441</v>
      </c>
      <c r="G219" s="206" t="s">
        <v>150</v>
      </c>
      <c r="H219" s="207">
        <v>9.5250000000000004</v>
      </c>
      <c r="I219" s="208"/>
      <c r="J219" s="209">
        <f>ROUND(I219*H219,2)</f>
        <v>0</v>
      </c>
      <c r="K219" s="205" t="s">
        <v>151</v>
      </c>
      <c r="L219" s="43"/>
      <c r="M219" s="210" t="s">
        <v>19</v>
      </c>
      <c r="N219" s="211" t="s">
        <v>46</v>
      </c>
      <c r="O219" s="83"/>
      <c r="P219" s="212">
        <f>O219*H219</f>
        <v>0</v>
      </c>
      <c r="Q219" s="212">
        <v>0.73558274000000001</v>
      </c>
      <c r="R219" s="212">
        <f>Q219*H219</f>
        <v>7.0064255985000008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152</v>
      </c>
      <c r="AT219" s="214" t="s">
        <v>147</v>
      </c>
      <c r="AU219" s="214" t="s">
        <v>85</v>
      </c>
      <c r="AY219" s="16" t="s">
        <v>145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83</v>
      </c>
      <c r="BK219" s="215">
        <f>ROUND(I219*H219,2)</f>
        <v>0</v>
      </c>
      <c r="BL219" s="16" t="s">
        <v>152</v>
      </c>
      <c r="BM219" s="214" t="s">
        <v>442</v>
      </c>
    </row>
    <row r="220" s="2" customFormat="1">
      <c r="A220" s="37"/>
      <c r="B220" s="38"/>
      <c r="C220" s="39"/>
      <c r="D220" s="216" t="s">
        <v>154</v>
      </c>
      <c r="E220" s="39"/>
      <c r="F220" s="217" t="s">
        <v>443</v>
      </c>
      <c r="G220" s="39"/>
      <c r="H220" s="39"/>
      <c r="I220" s="218"/>
      <c r="J220" s="39"/>
      <c r="K220" s="39"/>
      <c r="L220" s="43"/>
      <c r="M220" s="219"/>
      <c r="N220" s="22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154</v>
      </c>
      <c r="AU220" s="16" t="s">
        <v>85</v>
      </c>
    </row>
    <row r="221" s="2" customFormat="1" ht="21.75" customHeight="1">
      <c r="A221" s="37"/>
      <c r="B221" s="38"/>
      <c r="C221" s="203" t="s">
        <v>444</v>
      </c>
      <c r="D221" s="203" t="s">
        <v>147</v>
      </c>
      <c r="E221" s="204" t="s">
        <v>445</v>
      </c>
      <c r="F221" s="205" t="s">
        <v>446</v>
      </c>
      <c r="G221" s="206" t="s">
        <v>172</v>
      </c>
      <c r="H221" s="207">
        <v>20.379999999999999</v>
      </c>
      <c r="I221" s="208"/>
      <c r="J221" s="209">
        <f>ROUND(I221*H221,2)</f>
        <v>0</v>
      </c>
      <c r="K221" s="205" t="s">
        <v>151</v>
      </c>
      <c r="L221" s="43"/>
      <c r="M221" s="210" t="s">
        <v>19</v>
      </c>
      <c r="N221" s="211" t="s">
        <v>46</v>
      </c>
      <c r="O221" s="83"/>
      <c r="P221" s="212">
        <f>O221*H221</f>
        <v>0</v>
      </c>
      <c r="Q221" s="212">
        <v>2.5018722040000001</v>
      </c>
      <c r="R221" s="212">
        <f>Q221*H221</f>
        <v>50.988155517519999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152</v>
      </c>
      <c r="AT221" s="214" t="s">
        <v>147</v>
      </c>
      <c r="AU221" s="214" t="s">
        <v>85</v>
      </c>
      <c r="AY221" s="16" t="s">
        <v>145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83</v>
      </c>
      <c r="BK221" s="215">
        <f>ROUND(I221*H221,2)</f>
        <v>0</v>
      </c>
      <c r="BL221" s="16" t="s">
        <v>152</v>
      </c>
      <c r="BM221" s="214" t="s">
        <v>447</v>
      </c>
    </row>
    <row r="222" s="2" customFormat="1">
      <c r="A222" s="37"/>
      <c r="B222" s="38"/>
      <c r="C222" s="39"/>
      <c r="D222" s="216" t="s">
        <v>154</v>
      </c>
      <c r="E222" s="39"/>
      <c r="F222" s="217" t="s">
        <v>448</v>
      </c>
      <c r="G222" s="39"/>
      <c r="H222" s="39"/>
      <c r="I222" s="218"/>
      <c r="J222" s="39"/>
      <c r="K222" s="39"/>
      <c r="L222" s="43"/>
      <c r="M222" s="219"/>
      <c r="N222" s="22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154</v>
      </c>
      <c r="AU222" s="16" t="s">
        <v>85</v>
      </c>
    </row>
    <row r="223" s="2" customFormat="1" ht="16.5" customHeight="1">
      <c r="A223" s="37"/>
      <c r="B223" s="38"/>
      <c r="C223" s="203" t="s">
        <v>449</v>
      </c>
      <c r="D223" s="203" t="s">
        <v>147</v>
      </c>
      <c r="E223" s="204" t="s">
        <v>450</v>
      </c>
      <c r="F223" s="205" t="s">
        <v>451</v>
      </c>
      <c r="G223" s="206" t="s">
        <v>150</v>
      </c>
      <c r="H223" s="207">
        <v>101.90000000000001</v>
      </c>
      <c r="I223" s="208"/>
      <c r="J223" s="209">
        <f>ROUND(I223*H223,2)</f>
        <v>0</v>
      </c>
      <c r="K223" s="205" t="s">
        <v>151</v>
      </c>
      <c r="L223" s="43"/>
      <c r="M223" s="210" t="s">
        <v>19</v>
      </c>
      <c r="N223" s="211" t="s">
        <v>46</v>
      </c>
      <c r="O223" s="83"/>
      <c r="P223" s="212">
        <f>O223*H223</f>
        <v>0</v>
      </c>
      <c r="Q223" s="212">
        <v>0.0027469</v>
      </c>
      <c r="R223" s="212">
        <f>Q223*H223</f>
        <v>0.27990911000000002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152</v>
      </c>
      <c r="AT223" s="214" t="s">
        <v>147</v>
      </c>
      <c r="AU223" s="214" t="s">
        <v>85</v>
      </c>
      <c r="AY223" s="16" t="s">
        <v>145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83</v>
      </c>
      <c r="BK223" s="215">
        <f>ROUND(I223*H223,2)</f>
        <v>0</v>
      </c>
      <c r="BL223" s="16" t="s">
        <v>152</v>
      </c>
      <c r="BM223" s="214" t="s">
        <v>452</v>
      </c>
    </row>
    <row r="224" s="2" customFormat="1">
      <c r="A224" s="37"/>
      <c r="B224" s="38"/>
      <c r="C224" s="39"/>
      <c r="D224" s="216" t="s">
        <v>154</v>
      </c>
      <c r="E224" s="39"/>
      <c r="F224" s="217" t="s">
        <v>453</v>
      </c>
      <c r="G224" s="39"/>
      <c r="H224" s="39"/>
      <c r="I224" s="218"/>
      <c r="J224" s="39"/>
      <c r="K224" s="39"/>
      <c r="L224" s="43"/>
      <c r="M224" s="219"/>
      <c r="N224" s="22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154</v>
      </c>
      <c r="AU224" s="16" t="s">
        <v>85</v>
      </c>
    </row>
    <row r="225" s="2" customFormat="1" ht="16.5" customHeight="1">
      <c r="A225" s="37"/>
      <c r="B225" s="38"/>
      <c r="C225" s="203" t="s">
        <v>454</v>
      </c>
      <c r="D225" s="203" t="s">
        <v>147</v>
      </c>
      <c r="E225" s="204" t="s">
        <v>455</v>
      </c>
      <c r="F225" s="205" t="s">
        <v>456</v>
      </c>
      <c r="G225" s="206" t="s">
        <v>150</v>
      </c>
      <c r="H225" s="207">
        <v>101.90000000000001</v>
      </c>
      <c r="I225" s="208"/>
      <c r="J225" s="209">
        <f>ROUND(I225*H225,2)</f>
        <v>0</v>
      </c>
      <c r="K225" s="205" t="s">
        <v>151</v>
      </c>
      <c r="L225" s="43"/>
      <c r="M225" s="210" t="s">
        <v>19</v>
      </c>
      <c r="N225" s="211" t="s">
        <v>46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152</v>
      </c>
      <c r="AT225" s="214" t="s">
        <v>147</v>
      </c>
      <c r="AU225" s="214" t="s">
        <v>85</v>
      </c>
      <c r="AY225" s="16" t="s">
        <v>145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83</v>
      </c>
      <c r="BK225" s="215">
        <f>ROUND(I225*H225,2)</f>
        <v>0</v>
      </c>
      <c r="BL225" s="16" t="s">
        <v>152</v>
      </c>
      <c r="BM225" s="214" t="s">
        <v>457</v>
      </c>
    </row>
    <row r="226" s="2" customFormat="1">
      <c r="A226" s="37"/>
      <c r="B226" s="38"/>
      <c r="C226" s="39"/>
      <c r="D226" s="216" t="s">
        <v>154</v>
      </c>
      <c r="E226" s="39"/>
      <c r="F226" s="217" t="s">
        <v>458</v>
      </c>
      <c r="G226" s="39"/>
      <c r="H226" s="39"/>
      <c r="I226" s="218"/>
      <c r="J226" s="39"/>
      <c r="K226" s="39"/>
      <c r="L226" s="43"/>
      <c r="M226" s="219"/>
      <c r="N226" s="220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154</v>
      </c>
      <c r="AU226" s="16" t="s">
        <v>85</v>
      </c>
    </row>
    <row r="227" s="2" customFormat="1" ht="24.15" customHeight="1">
      <c r="A227" s="37"/>
      <c r="B227" s="38"/>
      <c r="C227" s="203" t="s">
        <v>459</v>
      </c>
      <c r="D227" s="203" t="s">
        <v>147</v>
      </c>
      <c r="E227" s="204" t="s">
        <v>460</v>
      </c>
      <c r="F227" s="205" t="s">
        <v>461</v>
      </c>
      <c r="G227" s="206" t="s">
        <v>272</v>
      </c>
      <c r="H227" s="207">
        <v>1.96</v>
      </c>
      <c r="I227" s="208"/>
      <c r="J227" s="209">
        <f>ROUND(I227*H227,2)</f>
        <v>0</v>
      </c>
      <c r="K227" s="205" t="s">
        <v>151</v>
      </c>
      <c r="L227" s="43"/>
      <c r="M227" s="210" t="s">
        <v>19</v>
      </c>
      <c r="N227" s="211" t="s">
        <v>46</v>
      </c>
      <c r="O227" s="83"/>
      <c r="P227" s="212">
        <f>O227*H227</f>
        <v>0</v>
      </c>
      <c r="Q227" s="212">
        <v>1.0492218</v>
      </c>
      <c r="R227" s="212">
        <f>Q227*H227</f>
        <v>2.056474728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152</v>
      </c>
      <c r="AT227" s="214" t="s">
        <v>147</v>
      </c>
      <c r="AU227" s="214" t="s">
        <v>85</v>
      </c>
      <c r="AY227" s="16" t="s">
        <v>145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83</v>
      </c>
      <c r="BK227" s="215">
        <f>ROUND(I227*H227,2)</f>
        <v>0</v>
      </c>
      <c r="BL227" s="16" t="s">
        <v>152</v>
      </c>
      <c r="BM227" s="214" t="s">
        <v>462</v>
      </c>
    </row>
    <row r="228" s="2" customFormat="1">
      <c r="A228" s="37"/>
      <c r="B228" s="38"/>
      <c r="C228" s="39"/>
      <c r="D228" s="216" t="s">
        <v>154</v>
      </c>
      <c r="E228" s="39"/>
      <c r="F228" s="217" t="s">
        <v>463</v>
      </c>
      <c r="G228" s="39"/>
      <c r="H228" s="39"/>
      <c r="I228" s="218"/>
      <c r="J228" s="39"/>
      <c r="K228" s="39"/>
      <c r="L228" s="43"/>
      <c r="M228" s="219"/>
      <c r="N228" s="220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154</v>
      </c>
      <c r="AU228" s="16" t="s">
        <v>85</v>
      </c>
    </row>
    <row r="229" s="2" customFormat="1" ht="21.75" customHeight="1">
      <c r="A229" s="37"/>
      <c r="B229" s="38"/>
      <c r="C229" s="203" t="s">
        <v>464</v>
      </c>
      <c r="D229" s="203" t="s">
        <v>147</v>
      </c>
      <c r="E229" s="204" t="s">
        <v>465</v>
      </c>
      <c r="F229" s="205" t="s">
        <v>466</v>
      </c>
      <c r="G229" s="206" t="s">
        <v>172</v>
      </c>
      <c r="H229" s="207">
        <v>22.167999999999999</v>
      </c>
      <c r="I229" s="208"/>
      <c r="J229" s="209">
        <f>ROUND(I229*H229,2)</f>
        <v>0</v>
      </c>
      <c r="K229" s="205" t="s">
        <v>151</v>
      </c>
      <c r="L229" s="43"/>
      <c r="M229" s="210" t="s">
        <v>19</v>
      </c>
      <c r="N229" s="211" t="s">
        <v>46</v>
      </c>
      <c r="O229" s="83"/>
      <c r="P229" s="212">
        <f>O229*H229</f>
        <v>0</v>
      </c>
      <c r="Q229" s="212">
        <v>2.501876996</v>
      </c>
      <c r="R229" s="212">
        <f>Q229*H229</f>
        <v>55.461609247327999</v>
      </c>
      <c r="S229" s="212">
        <v>0</v>
      </c>
      <c r="T229" s="21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4" t="s">
        <v>152</v>
      </c>
      <c r="AT229" s="214" t="s">
        <v>147</v>
      </c>
      <c r="AU229" s="214" t="s">
        <v>85</v>
      </c>
      <c r="AY229" s="16" t="s">
        <v>145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6" t="s">
        <v>83</v>
      </c>
      <c r="BK229" s="215">
        <f>ROUND(I229*H229,2)</f>
        <v>0</v>
      </c>
      <c r="BL229" s="16" t="s">
        <v>152</v>
      </c>
      <c r="BM229" s="214" t="s">
        <v>467</v>
      </c>
    </row>
    <row r="230" s="2" customFormat="1">
      <c r="A230" s="37"/>
      <c r="B230" s="38"/>
      <c r="C230" s="39"/>
      <c r="D230" s="216" t="s">
        <v>154</v>
      </c>
      <c r="E230" s="39"/>
      <c r="F230" s="217" t="s">
        <v>468</v>
      </c>
      <c r="G230" s="39"/>
      <c r="H230" s="39"/>
      <c r="I230" s="218"/>
      <c r="J230" s="39"/>
      <c r="K230" s="39"/>
      <c r="L230" s="43"/>
      <c r="M230" s="219"/>
      <c r="N230" s="220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154</v>
      </c>
      <c r="AU230" s="16" t="s">
        <v>85</v>
      </c>
    </row>
    <row r="231" s="2" customFormat="1" ht="16.5" customHeight="1">
      <c r="A231" s="37"/>
      <c r="B231" s="38"/>
      <c r="C231" s="203" t="s">
        <v>469</v>
      </c>
      <c r="D231" s="203" t="s">
        <v>147</v>
      </c>
      <c r="E231" s="204" t="s">
        <v>470</v>
      </c>
      <c r="F231" s="205" t="s">
        <v>471</v>
      </c>
      <c r="G231" s="206" t="s">
        <v>150</v>
      </c>
      <c r="H231" s="207">
        <v>93.120000000000005</v>
      </c>
      <c r="I231" s="208"/>
      <c r="J231" s="209">
        <f>ROUND(I231*H231,2)</f>
        <v>0</v>
      </c>
      <c r="K231" s="205" t="s">
        <v>151</v>
      </c>
      <c r="L231" s="43"/>
      <c r="M231" s="210" t="s">
        <v>19</v>
      </c>
      <c r="N231" s="211" t="s">
        <v>46</v>
      </c>
      <c r="O231" s="83"/>
      <c r="P231" s="212">
        <f>O231*H231</f>
        <v>0</v>
      </c>
      <c r="Q231" s="212">
        <v>0.0034619</v>
      </c>
      <c r="R231" s="212">
        <f>Q231*H231</f>
        <v>0.32237212800000004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152</v>
      </c>
      <c r="AT231" s="214" t="s">
        <v>147</v>
      </c>
      <c r="AU231" s="214" t="s">
        <v>85</v>
      </c>
      <c r="AY231" s="16" t="s">
        <v>145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83</v>
      </c>
      <c r="BK231" s="215">
        <f>ROUND(I231*H231,2)</f>
        <v>0</v>
      </c>
      <c r="BL231" s="16" t="s">
        <v>152</v>
      </c>
      <c r="BM231" s="214" t="s">
        <v>472</v>
      </c>
    </row>
    <row r="232" s="2" customFormat="1">
      <c r="A232" s="37"/>
      <c r="B232" s="38"/>
      <c r="C232" s="39"/>
      <c r="D232" s="216" t="s">
        <v>154</v>
      </c>
      <c r="E232" s="39"/>
      <c r="F232" s="217" t="s">
        <v>473</v>
      </c>
      <c r="G232" s="39"/>
      <c r="H232" s="39"/>
      <c r="I232" s="218"/>
      <c r="J232" s="39"/>
      <c r="K232" s="39"/>
      <c r="L232" s="43"/>
      <c r="M232" s="219"/>
      <c r="N232" s="22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154</v>
      </c>
      <c r="AU232" s="16" t="s">
        <v>85</v>
      </c>
    </row>
    <row r="233" s="2" customFormat="1" ht="16.5" customHeight="1">
      <c r="A233" s="37"/>
      <c r="B233" s="38"/>
      <c r="C233" s="203" t="s">
        <v>474</v>
      </c>
      <c r="D233" s="203" t="s">
        <v>147</v>
      </c>
      <c r="E233" s="204" t="s">
        <v>475</v>
      </c>
      <c r="F233" s="205" t="s">
        <v>476</v>
      </c>
      <c r="G233" s="206" t="s">
        <v>150</v>
      </c>
      <c r="H233" s="207">
        <v>93.120000000000005</v>
      </c>
      <c r="I233" s="208"/>
      <c r="J233" s="209">
        <f>ROUND(I233*H233,2)</f>
        <v>0</v>
      </c>
      <c r="K233" s="205" t="s">
        <v>151</v>
      </c>
      <c r="L233" s="43"/>
      <c r="M233" s="210" t="s">
        <v>19</v>
      </c>
      <c r="N233" s="211" t="s">
        <v>46</v>
      </c>
      <c r="O233" s="83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152</v>
      </c>
      <c r="AT233" s="214" t="s">
        <v>147</v>
      </c>
      <c r="AU233" s="214" t="s">
        <v>85</v>
      </c>
      <c r="AY233" s="16" t="s">
        <v>145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83</v>
      </c>
      <c r="BK233" s="215">
        <f>ROUND(I233*H233,2)</f>
        <v>0</v>
      </c>
      <c r="BL233" s="16" t="s">
        <v>152</v>
      </c>
      <c r="BM233" s="214" t="s">
        <v>477</v>
      </c>
    </row>
    <row r="234" s="2" customFormat="1">
      <c r="A234" s="37"/>
      <c r="B234" s="38"/>
      <c r="C234" s="39"/>
      <c r="D234" s="216" t="s">
        <v>154</v>
      </c>
      <c r="E234" s="39"/>
      <c r="F234" s="217" t="s">
        <v>478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154</v>
      </c>
      <c r="AU234" s="16" t="s">
        <v>85</v>
      </c>
    </row>
    <row r="235" s="2" customFormat="1" ht="24.15" customHeight="1">
      <c r="A235" s="37"/>
      <c r="B235" s="38"/>
      <c r="C235" s="203" t="s">
        <v>479</v>
      </c>
      <c r="D235" s="203" t="s">
        <v>147</v>
      </c>
      <c r="E235" s="204" t="s">
        <v>480</v>
      </c>
      <c r="F235" s="205" t="s">
        <v>481</v>
      </c>
      <c r="G235" s="206" t="s">
        <v>272</v>
      </c>
      <c r="H235" s="207">
        <v>0.114</v>
      </c>
      <c r="I235" s="208"/>
      <c r="J235" s="209">
        <f>ROUND(I235*H235,2)</f>
        <v>0</v>
      </c>
      <c r="K235" s="205" t="s">
        <v>151</v>
      </c>
      <c r="L235" s="43"/>
      <c r="M235" s="210" t="s">
        <v>19</v>
      </c>
      <c r="N235" s="211" t="s">
        <v>46</v>
      </c>
      <c r="O235" s="83"/>
      <c r="P235" s="212">
        <f>O235*H235</f>
        <v>0</v>
      </c>
      <c r="Q235" s="212">
        <v>1.0463206000000001</v>
      </c>
      <c r="R235" s="212">
        <f>Q235*H235</f>
        <v>0.11928054840000001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152</v>
      </c>
      <c r="AT235" s="214" t="s">
        <v>147</v>
      </c>
      <c r="AU235" s="214" t="s">
        <v>85</v>
      </c>
      <c r="AY235" s="16" t="s">
        <v>145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83</v>
      </c>
      <c r="BK235" s="215">
        <f>ROUND(I235*H235,2)</f>
        <v>0</v>
      </c>
      <c r="BL235" s="16" t="s">
        <v>152</v>
      </c>
      <c r="BM235" s="214" t="s">
        <v>482</v>
      </c>
    </row>
    <row r="236" s="2" customFormat="1">
      <c r="A236" s="37"/>
      <c r="B236" s="38"/>
      <c r="C236" s="39"/>
      <c r="D236" s="216" t="s">
        <v>154</v>
      </c>
      <c r="E236" s="39"/>
      <c r="F236" s="217" t="s">
        <v>483</v>
      </c>
      <c r="G236" s="39"/>
      <c r="H236" s="39"/>
      <c r="I236" s="218"/>
      <c r="J236" s="39"/>
      <c r="K236" s="39"/>
      <c r="L236" s="43"/>
      <c r="M236" s="219"/>
      <c r="N236" s="220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154</v>
      </c>
      <c r="AU236" s="16" t="s">
        <v>85</v>
      </c>
    </row>
    <row r="237" s="2" customFormat="1" ht="24.15" customHeight="1">
      <c r="A237" s="37"/>
      <c r="B237" s="38"/>
      <c r="C237" s="203" t="s">
        <v>484</v>
      </c>
      <c r="D237" s="203" t="s">
        <v>147</v>
      </c>
      <c r="E237" s="204" t="s">
        <v>485</v>
      </c>
      <c r="F237" s="205" t="s">
        <v>486</v>
      </c>
      <c r="G237" s="206" t="s">
        <v>272</v>
      </c>
      <c r="H237" s="207">
        <v>0.25700000000000001</v>
      </c>
      <c r="I237" s="208"/>
      <c r="J237" s="209">
        <f>ROUND(I237*H237,2)</f>
        <v>0</v>
      </c>
      <c r="K237" s="205" t="s">
        <v>151</v>
      </c>
      <c r="L237" s="43"/>
      <c r="M237" s="210" t="s">
        <v>19</v>
      </c>
      <c r="N237" s="211" t="s">
        <v>46</v>
      </c>
      <c r="O237" s="83"/>
      <c r="P237" s="212">
        <f>O237*H237</f>
        <v>0</v>
      </c>
      <c r="Q237" s="212">
        <v>1.0627727797</v>
      </c>
      <c r="R237" s="212">
        <f>Q237*H237</f>
        <v>0.27313260438289999</v>
      </c>
      <c r="S237" s="212">
        <v>0</v>
      </c>
      <c r="T237" s="21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4" t="s">
        <v>152</v>
      </c>
      <c r="AT237" s="214" t="s">
        <v>147</v>
      </c>
      <c r="AU237" s="214" t="s">
        <v>85</v>
      </c>
      <c r="AY237" s="16" t="s">
        <v>145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6" t="s">
        <v>83</v>
      </c>
      <c r="BK237" s="215">
        <f>ROUND(I237*H237,2)</f>
        <v>0</v>
      </c>
      <c r="BL237" s="16" t="s">
        <v>152</v>
      </c>
      <c r="BM237" s="214" t="s">
        <v>487</v>
      </c>
    </row>
    <row r="238" s="2" customFormat="1">
      <c r="A238" s="37"/>
      <c r="B238" s="38"/>
      <c r="C238" s="39"/>
      <c r="D238" s="216" t="s">
        <v>154</v>
      </c>
      <c r="E238" s="39"/>
      <c r="F238" s="217" t="s">
        <v>488</v>
      </c>
      <c r="G238" s="39"/>
      <c r="H238" s="39"/>
      <c r="I238" s="218"/>
      <c r="J238" s="39"/>
      <c r="K238" s="39"/>
      <c r="L238" s="43"/>
      <c r="M238" s="219"/>
      <c r="N238" s="220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154</v>
      </c>
      <c r="AU238" s="16" t="s">
        <v>85</v>
      </c>
    </row>
    <row r="239" s="2" customFormat="1" ht="16.5" customHeight="1">
      <c r="A239" s="37"/>
      <c r="B239" s="38"/>
      <c r="C239" s="203" t="s">
        <v>489</v>
      </c>
      <c r="D239" s="203" t="s">
        <v>147</v>
      </c>
      <c r="E239" s="204" t="s">
        <v>490</v>
      </c>
      <c r="F239" s="205" t="s">
        <v>491</v>
      </c>
      <c r="G239" s="206" t="s">
        <v>412</v>
      </c>
      <c r="H239" s="207">
        <v>1</v>
      </c>
      <c r="I239" s="208"/>
      <c r="J239" s="209">
        <f>ROUND(I239*H239,2)</f>
        <v>0</v>
      </c>
      <c r="K239" s="205" t="s">
        <v>151</v>
      </c>
      <c r="L239" s="43"/>
      <c r="M239" s="210" t="s">
        <v>19</v>
      </c>
      <c r="N239" s="211" t="s">
        <v>46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152</v>
      </c>
      <c r="AT239" s="214" t="s">
        <v>147</v>
      </c>
      <c r="AU239" s="214" t="s">
        <v>85</v>
      </c>
      <c r="AY239" s="16" t="s">
        <v>145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83</v>
      </c>
      <c r="BK239" s="215">
        <f>ROUND(I239*H239,2)</f>
        <v>0</v>
      </c>
      <c r="BL239" s="16" t="s">
        <v>152</v>
      </c>
      <c r="BM239" s="214" t="s">
        <v>492</v>
      </c>
    </row>
    <row r="240" s="2" customFormat="1">
      <c r="A240" s="37"/>
      <c r="B240" s="38"/>
      <c r="C240" s="39"/>
      <c r="D240" s="216" t="s">
        <v>154</v>
      </c>
      <c r="E240" s="39"/>
      <c r="F240" s="217" t="s">
        <v>493</v>
      </c>
      <c r="G240" s="39"/>
      <c r="H240" s="39"/>
      <c r="I240" s="218"/>
      <c r="J240" s="39"/>
      <c r="K240" s="39"/>
      <c r="L240" s="43"/>
      <c r="M240" s="219"/>
      <c r="N240" s="220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154</v>
      </c>
      <c r="AU240" s="16" t="s">
        <v>85</v>
      </c>
    </row>
    <row r="241" s="2" customFormat="1" ht="16.5" customHeight="1">
      <c r="A241" s="37"/>
      <c r="B241" s="38"/>
      <c r="C241" s="221" t="s">
        <v>494</v>
      </c>
      <c r="D241" s="221" t="s">
        <v>286</v>
      </c>
      <c r="E241" s="222" t="s">
        <v>495</v>
      </c>
      <c r="F241" s="223" t="s">
        <v>496</v>
      </c>
      <c r="G241" s="224" t="s">
        <v>412</v>
      </c>
      <c r="H241" s="225">
        <v>1</v>
      </c>
      <c r="I241" s="226"/>
      <c r="J241" s="227">
        <f>ROUND(I241*H241,2)</f>
        <v>0</v>
      </c>
      <c r="K241" s="223" t="s">
        <v>151</v>
      </c>
      <c r="L241" s="228"/>
      <c r="M241" s="229" t="s">
        <v>19</v>
      </c>
      <c r="N241" s="230" t="s">
        <v>46</v>
      </c>
      <c r="O241" s="83"/>
      <c r="P241" s="212">
        <f>O241*H241</f>
        <v>0</v>
      </c>
      <c r="Q241" s="212">
        <v>0.26000000000000001</v>
      </c>
      <c r="R241" s="212">
        <f>Q241*H241</f>
        <v>0.26000000000000001</v>
      </c>
      <c r="S241" s="212">
        <v>0</v>
      </c>
      <c r="T241" s="21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14" t="s">
        <v>186</v>
      </c>
      <c r="AT241" s="214" t="s">
        <v>286</v>
      </c>
      <c r="AU241" s="214" t="s">
        <v>85</v>
      </c>
      <c r="AY241" s="16" t="s">
        <v>145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6" t="s">
        <v>83</v>
      </c>
      <c r="BK241" s="215">
        <f>ROUND(I241*H241,2)</f>
        <v>0</v>
      </c>
      <c r="BL241" s="16" t="s">
        <v>152</v>
      </c>
      <c r="BM241" s="214" t="s">
        <v>497</v>
      </c>
    </row>
    <row r="242" s="12" customFormat="1" ht="22.8" customHeight="1">
      <c r="A242" s="12"/>
      <c r="B242" s="187"/>
      <c r="C242" s="188"/>
      <c r="D242" s="189" t="s">
        <v>74</v>
      </c>
      <c r="E242" s="201" t="s">
        <v>152</v>
      </c>
      <c r="F242" s="201" t="s">
        <v>498</v>
      </c>
      <c r="G242" s="188"/>
      <c r="H242" s="188"/>
      <c r="I242" s="191"/>
      <c r="J242" s="202">
        <f>BK242</f>
        <v>0</v>
      </c>
      <c r="K242" s="188"/>
      <c r="L242" s="193"/>
      <c r="M242" s="194"/>
      <c r="N242" s="195"/>
      <c r="O242" s="195"/>
      <c r="P242" s="196">
        <f>SUM(P243:P269)</f>
        <v>0</v>
      </c>
      <c r="Q242" s="195"/>
      <c r="R242" s="196">
        <f>SUM(R243:R269)</f>
        <v>235.02499964750001</v>
      </c>
      <c r="S242" s="195"/>
      <c r="T242" s="197">
        <f>SUM(T243:T269)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98" t="s">
        <v>83</v>
      </c>
      <c r="AT242" s="199" t="s">
        <v>74</v>
      </c>
      <c r="AU242" s="199" t="s">
        <v>83</v>
      </c>
      <c r="AY242" s="198" t="s">
        <v>145</v>
      </c>
      <c r="BK242" s="200">
        <f>SUM(BK243:BK269)</f>
        <v>0</v>
      </c>
    </row>
    <row r="243" s="2" customFormat="1" ht="16.5" customHeight="1">
      <c r="A243" s="37"/>
      <c r="B243" s="38"/>
      <c r="C243" s="203" t="s">
        <v>499</v>
      </c>
      <c r="D243" s="203" t="s">
        <v>147</v>
      </c>
      <c r="E243" s="204" t="s">
        <v>500</v>
      </c>
      <c r="F243" s="205" t="s">
        <v>501</v>
      </c>
      <c r="G243" s="206" t="s">
        <v>172</v>
      </c>
      <c r="H243" s="207">
        <v>1.0720000000000001</v>
      </c>
      <c r="I243" s="208"/>
      <c r="J243" s="209">
        <f>ROUND(I243*H243,2)</f>
        <v>0</v>
      </c>
      <c r="K243" s="205" t="s">
        <v>151</v>
      </c>
      <c r="L243" s="43"/>
      <c r="M243" s="210" t="s">
        <v>19</v>
      </c>
      <c r="N243" s="211" t="s">
        <v>46</v>
      </c>
      <c r="O243" s="83"/>
      <c r="P243" s="212">
        <f>O243*H243</f>
        <v>0</v>
      </c>
      <c r="Q243" s="212">
        <v>2.5019749999999998</v>
      </c>
      <c r="R243" s="212">
        <f>Q243*H243</f>
        <v>2.6821172</v>
      </c>
      <c r="S243" s="212">
        <v>0</v>
      </c>
      <c r="T243" s="21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14" t="s">
        <v>152</v>
      </c>
      <c r="AT243" s="214" t="s">
        <v>147</v>
      </c>
      <c r="AU243" s="214" t="s">
        <v>85</v>
      </c>
      <c r="AY243" s="16" t="s">
        <v>145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6" t="s">
        <v>83</v>
      </c>
      <c r="BK243" s="215">
        <f>ROUND(I243*H243,2)</f>
        <v>0</v>
      </c>
      <c r="BL243" s="16" t="s">
        <v>152</v>
      </c>
      <c r="BM243" s="214" t="s">
        <v>502</v>
      </c>
    </row>
    <row r="244" s="2" customFormat="1">
      <c r="A244" s="37"/>
      <c r="B244" s="38"/>
      <c r="C244" s="39"/>
      <c r="D244" s="216" t="s">
        <v>154</v>
      </c>
      <c r="E244" s="39"/>
      <c r="F244" s="217" t="s">
        <v>503</v>
      </c>
      <c r="G244" s="39"/>
      <c r="H244" s="39"/>
      <c r="I244" s="218"/>
      <c r="J244" s="39"/>
      <c r="K244" s="39"/>
      <c r="L244" s="43"/>
      <c r="M244" s="219"/>
      <c r="N244" s="220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154</v>
      </c>
      <c r="AU244" s="16" t="s">
        <v>85</v>
      </c>
    </row>
    <row r="245" s="2" customFormat="1" ht="16.5" customHeight="1">
      <c r="A245" s="37"/>
      <c r="B245" s="38"/>
      <c r="C245" s="203" t="s">
        <v>504</v>
      </c>
      <c r="D245" s="203" t="s">
        <v>147</v>
      </c>
      <c r="E245" s="204" t="s">
        <v>505</v>
      </c>
      <c r="F245" s="205" t="s">
        <v>506</v>
      </c>
      <c r="G245" s="206" t="s">
        <v>150</v>
      </c>
      <c r="H245" s="207">
        <v>12.654999999999999</v>
      </c>
      <c r="I245" s="208"/>
      <c r="J245" s="209">
        <f>ROUND(I245*H245,2)</f>
        <v>0</v>
      </c>
      <c r="K245" s="205" t="s">
        <v>151</v>
      </c>
      <c r="L245" s="43"/>
      <c r="M245" s="210" t="s">
        <v>19</v>
      </c>
      <c r="N245" s="211" t="s">
        <v>46</v>
      </c>
      <c r="O245" s="83"/>
      <c r="P245" s="212">
        <f>O245*H245</f>
        <v>0</v>
      </c>
      <c r="Q245" s="212">
        <v>0.0111725</v>
      </c>
      <c r="R245" s="212">
        <f>Q245*H245</f>
        <v>0.14138798750000001</v>
      </c>
      <c r="S245" s="212">
        <v>0</v>
      </c>
      <c r="T245" s="21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4" t="s">
        <v>152</v>
      </c>
      <c r="AT245" s="214" t="s">
        <v>147</v>
      </c>
      <c r="AU245" s="214" t="s">
        <v>85</v>
      </c>
      <c r="AY245" s="16" t="s">
        <v>145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6" t="s">
        <v>83</v>
      </c>
      <c r="BK245" s="215">
        <f>ROUND(I245*H245,2)</f>
        <v>0</v>
      </c>
      <c r="BL245" s="16" t="s">
        <v>152</v>
      </c>
      <c r="BM245" s="214" t="s">
        <v>507</v>
      </c>
    </row>
    <row r="246" s="2" customFormat="1">
      <c r="A246" s="37"/>
      <c r="B246" s="38"/>
      <c r="C246" s="39"/>
      <c r="D246" s="216" t="s">
        <v>154</v>
      </c>
      <c r="E246" s="39"/>
      <c r="F246" s="217" t="s">
        <v>508</v>
      </c>
      <c r="G246" s="39"/>
      <c r="H246" s="39"/>
      <c r="I246" s="218"/>
      <c r="J246" s="39"/>
      <c r="K246" s="39"/>
      <c r="L246" s="43"/>
      <c r="M246" s="219"/>
      <c r="N246" s="220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154</v>
      </c>
      <c r="AU246" s="16" t="s">
        <v>85</v>
      </c>
    </row>
    <row r="247" s="2" customFormat="1" ht="16.5" customHeight="1">
      <c r="A247" s="37"/>
      <c r="B247" s="38"/>
      <c r="C247" s="203" t="s">
        <v>509</v>
      </c>
      <c r="D247" s="203" t="s">
        <v>147</v>
      </c>
      <c r="E247" s="204" t="s">
        <v>510</v>
      </c>
      <c r="F247" s="205" t="s">
        <v>511</v>
      </c>
      <c r="G247" s="206" t="s">
        <v>150</v>
      </c>
      <c r="H247" s="207">
        <v>12.654999999999999</v>
      </c>
      <c r="I247" s="208"/>
      <c r="J247" s="209">
        <f>ROUND(I247*H247,2)</f>
        <v>0</v>
      </c>
      <c r="K247" s="205" t="s">
        <v>151</v>
      </c>
      <c r="L247" s="43"/>
      <c r="M247" s="210" t="s">
        <v>19</v>
      </c>
      <c r="N247" s="211" t="s">
        <v>46</v>
      </c>
      <c r="O247" s="83"/>
      <c r="P247" s="212">
        <f>O247*H247</f>
        <v>0</v>
      </c>
      <c r="Q247" s="212">
        <v>0</v>
      </c>
      <c r="R247" s="212">
        <f>Q247*H247</f>
        <v>0</v>
      </c>
      <c r="S247" s="212">
        <v>0</v>
      </c>
      <c r="T247" s="21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4" t="s">
        <v>152</v>
      </c>
      <c r="AT247" s="214" t="s">
        <v>147</v>
      </c>
      <c r="AU247" s="214" t="s">
        <v>85</v>
      </c>
      <c r="AY247" s="16" t="s">
        <v>145</v>
      </c>
      <c r="BE247" s="215">
        <f>IF(N247="základní",J247,0)</f>
        <v>0</v>
      </c>
      <c r="BF247" s="215">
        <f>IF(N247="snížená",J247,0)</f>
        <v>0</v>
      </c>
      <c r="BG247" s="215">
        <f>IF(N247="zákl. přenesená",J247,0)</f>
        <v>0</v>
      </c>
      <c r="BH247" s="215">
        <f>IF(N247="sníž. přenesená",J247,0)</f>
        <v>0</v>
      </c>
      <c r="BI247" s="215">
        <f>IF(N247="nulová",J247,0)</f>
        <v>0</v>
      </c>
      <c r="BJ247" s="16" t="s">
        <v>83</v>
      </c>
      <c r="BK247" s="215">
        <f>ROUND(I247*H247,2)</f>
        <v>0</v>
      </c>
      <c r="BL247" s="16" t="s">
        <v>152</v>
      </c>
      <c r="BM247" s="214" t="s">
        <v>512</v>
      </c>
    </row>
    <row r="248" s="2" customFormat="1">
      <c r="A248" s="37"/>
      <c r="B248" s="38"/>
      <c r="C248" s="39"/>
      <c r="D248" s="216" t="s">
        <v>154</v>
      </c>
      <c r="E248" s="39"/>
      <c r="F248" s="217" t="s">
        <v>513</v>
      </c>
      <c r="G248" s="39"/>
      <c r="H248" s="39"/>
      <c r="I248" s="218"/>
      <c r="J248" s="39"/>
      <c r="K248" s="39"/>
      <c r="L248" s="43"/>
      <c r="M248" s="219"/>
      <c r="N248" s="220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154</v>
      </c>
      <c r="AU248" s="16" t="s">
        <v>85</v>
      </c>
    </row>
    <row r="249" s="2" customFormat="1" ht="24.15" customHeight="1">
      <c r="A249" s="37"/>
      <c r="B249" s="38"/>
      <c r="C249" s="203" t="s">
        <v>514</v>
      </c>
      <c r="D249" s="203" t="s">
        <v>147</v>
      </c>
      <c r="E249" s="204" t="s">
        <v>515</v>
      </c>
      <c r="F249" s="205" t="s">
        <v>516</v>
      </c>
      <c r="G249" s="206" t="s">
        <v>172</v>
      </c>
      <c r="H249" s="207">
        <v>1.9359999999999999</v>
      </c>
      <c r="I249" s="208"/>
      <c r="J249" s="209">
        <f>ROUND(I249*H249,2)</f>
        <v>0</v>
      </c>
      <c r="K249" s="205" t="s">
        <v>151</v>
      </c>
      <c r="L249" s="43"/>
      <c r="M249" s="210" t="s">
        <v>19</v>
      </c>
      <c r="N249" s="211" t="s">
        <v>46</v>
      </c>
      <c r="O249" s="83"/>
      <c r="P249" s="212">
        <f>O249*H249</f>
        <v>0</v>
      </c>
      <c r="Q249" s="212">
        <v>2.5019499999999999</v>
      </c>
      <c r="R249" s="212">
        <f>Q249*H249</f>
        <v>4.8437751999999996</v>
      </c>
      <c r="S249" s="212">
        <v>0</v>
      </c>
      <c r="T249" s="21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14" t="s">
        <v>152</v>
      </c>
      <c r="AT249" s="214" t="s">
        <v>147</v>
      </c>
      <c r="AU249" s="214" t="s">
        <v>85</v>
      </c>
      <c r="AY249" s="16" t="s">
        <v>145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6" t="s">
        <v>83</v>
      </c>
      <c r="BK249" s="215">
        <f>ROUND(I249*H249,2)</f>
        <v>0</v>
      </c>
      <c r="BL249" s="16" t="s">
        <v>152</v>
      </c>
      <c r="BM249" s="214" t="s">
        <v>517</v>
      </c>
    </row>
    <row r="250" s="2" customFormat="1">
      <c r="A250" s="37"/>
      <c r="B250" s="38"/>
      <c r="C250" s="39"/>
      <c r="D250" s="216" t="s">
        <v>154</v>
      </c>
      <c r="E250" s="39"/>
      <c r="F250" s="217" t="s">
        <v>518</v>
      </c>
      <c r="G250" s="39"/>
      <c r="H250" s="39"/>
      <c r="I250" s="218"/>
      <c r="J250" s="39"/>
      <c r="K250" s="39"/>
      <c r="L250" s="43"/>
      <c r="M250" s="219"/>
      <c r="N250" s="220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154</v>
      </c>
      <c r="AU250" s="16" t="s">
        <v>85</v>
      </c>
    </row>
    <row r="251" s="2" customFormat="1" ht="24.15" customHeight="1">
      <c r="A251" s="37"/>
      <c r="B251" s="38"/>
      <c r="C251" s="203" t="s">
        <v>519</v>
      </c>
      <c r="D251" s="203" t="s">
        <v>147</v>
      </c>
      <c r="E251" s="204" t="s">
        <v>520</v>
      </c>
      <c r="F251" s="205" t="s">
        <v>521</v>
      </c>
      <c r="G251" s="206" t="s">
        <v>272</v>
      </c>
      <c r="H251" s="207">
        <v>0.032000000000000001</v>
      </c>
      <c r="I251" s="208"/>
      <c r="J251" s="209">
        <f>ROUND(I251*H251,2)</f>
        <v>0</v>
      </c>
      <c r="K251" s="205" t="s">
        <v>151</v>
      </c>
      <c r="L251" s="43"/>
      <c r="M251" s="210" t="s">
        <v>19</v>
      </c>
      <c r="N251" s="211" t="s">
        <v>46</v>
      </c>
      <c r="O251" s="83"/>
      <c r="P251" s="212">
        <f>O251*H251</f>
        <v>0</v>
      </c>
      <c r="Q251" s="212">
        <v>1.06277</v>
      </c>
      <c r="R251" s="212">
        <f>Q251*H251</f>
        <v>0.03400864</v>
      </c>
      <c r="S251" s="212">
        <v>0</v>
      </c>
      <c r="T251" s="21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4" t="s">
        <v>152</v>
      </c>
      <c r="AT251" s="214" t="s">
        <v>147</v>
      </c>
      <c r="AU251" s="214" t="s">
        <v>85</v>
      </c>
      <c r="AY251" s="16" t="s">
        <v>145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6" t="s">
        <v>83</v>
      </c>
      <c r="BK251" s="215">
        <f>ROUND(I251*H251,2)</f>
        <v>0</v>
      </c>
      <c r="BL251" s="16" t="s">
        <v>152</v>
      </c>
      <c r="BM251" s="214" t="s">
        <v>522</v>
      </c>
    </row>
    <row r="252" s="2" customFormat="1">
      <c r="A252" s="37"/>
      <c r="B252" s="38"/>
      <c r="C252" s="39"/>
      <c r="D252" s="216" t="s">
        <v>154</v>
      </c>
      <c r="E252" s="39"/>
      <c r="F252" s="217" t="s">
        <v>523</v>
      </c>
      <c r="G252" s="39"/>
      <c r="H252" s="39"/>
      <c r="I252" s="218"/>
      <c r="J252" s="39"/>
      <c r="K252" s="39"/>
      <c r="L252" s="43"/>
      <c r="M252" s="219"/>
      <c r="N252" s="220"/>
      <c r="O252" s="83"/>
      <c r="P252" s="83"/>
      <c r="Q252" s="83"/>
      <c r="R252" s="83"/>
      <c r="S252" s="83"/>
      <c r="T252" s="84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154</v>
      </c>
      <c r="AU252" s="16" t="s">
        <v>85</v>
      </c>
    </row>
    <row r="253" s="2" customFormat="1" ht="24.15" customHeight="1">
      <c r="A253" s="37"/>
      <c r="B253" s="38"/>
      <c r="C253" s="203" t="s">
        <v>524</v>
      </c>
      <c r="D253" s="203" t="s">
        <v>147</v>
      </c>
      <c r="E253" s="204" t="s">
        <v>525</v>
      </c>
      <c r="F253" s="205" t="s">
        <v>526</v>
      </c>
      <c r="G253" s="206" t="s">
        <v>178</v>
      </c>
      <c r="H253" s="207">
        <v>28</v>
      </c>
      <c r="I253" s="208"/>
      <c r="J253" s="209">
        <f>ROUND(I253*H253,2)</f>
        <v>0</v>
      </c>
      <c r="K253" s="205" t="s">
        <v>151</v>
      </c>
      <c r="L253" s="43"/>
      <c r="M253" s="210" t="s">
        <v>19</v>
      </c>
      <c r="N253" s="211" t="s">
        <v>46</v>
      </c>
      <c r="O253" s="83"/>
      <c r="P253" s="212">
        <f>O253*H253</f>
        <v>0</v>
      </c>
      <c r="Q253" s="212">
        <v>0.11046</v>
      </c>
      <c r="R253" s="212">
        <f>Q253*H253</f>
        <v>3.0928800000000001</v>
      </c>
      <c r="S253" s="212">
        <v>0</v>
      </c>
      <c r="T253" s="21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4" t="s">
        <v>152</v>
      </c>
      <c r="AT253" s="214" t="s">
        <v>147</v>
      </c>
      <c r="AU253" s="214" t="s">
        <v>85</v>
      </c>
      <c r="AY253" s="16" t="s">
        <v>145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6" t="s">
        <v>83</v>
      </c>
      <c r="BK253" s="215">
        <f>ROUND(I253*H253,2)</f>
        <v>0</v>
      </c>
      <c r="BL253" s="16" t="s">
        <v>152</v>
      </c>
      <c r="BM253" s="214" t="s">
        <v>527</v>
      </c>
    </row>
    <row r="254" s="2" customFormat="1">
      <c r="A254" s="37"/>
      <c r="B254" s="38"/>
      <c r="C254" s="39"/>
      <c r="D254" s="216" t="s">
        <v>154</v>
      </c>
      <c r="E254" s="39"/>
      <c r="F254" s="217" t="s">
        <v>528</v>
      </c>
      <c r="G254" s="39"/>
      <c r="H254" s="39"/>
      <c r="I254" s="218"/>
      <c r="J254" s="39"/>
      <c r="K254" s="39"/>
      <c r="L254" s="43"/>
      <c r="M254" s="219"/>
      <c r="N254" s="220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154</v>
      </c>
      <c r="AU254" s="16" t="s">
        <v>85</v>
      </c>
    </row>
    <row r="255" s="2" customFormat="1" ht="21.75" customHeight="1">
      <c r="A255" s="37"/>
      <c r="B255" s="38"/>
      <c r="C255" s="203" t="s">
        <v>529</v>
      </c>
      <c r="D255" s="203" t="s">
        <v>147</v>
      </c>
      <c r="E255" s="204" t="s">
        <v>530</v>
      </c>
      <c r="F255" s="205" t="s">
        <v>531</v>
      </c>
      <c r="G255" s="206" t="s">
        <v>150</v>
      </c>
      <c r="H255" s="207">
        <v>8.4000000000000004</v>
      </c>
      <c r="I255" s="208"/>
      <c r="J255" s="209">
        <f>ROUND(I255*H255,2)</f>
        <v>0</v>
      </c>
      <c r="K255" s="205" t="s">
        <v>151</v>
      </c>
      <c r="L255" s="43"/>
      <c r="M255" s="210" t="s">
        <v>19</v>
      </c>
      <c r="N255" s="211" t="s">
        <v>46</v>
      </c>
      <c r="O255" s="83"/>
      <c r="P255" s="212">
        <f>O255*H255</f>
        <v>0</v>
      </c>
      <c r="Q255" s="212">
        <v>0.00792</v>
      </c>
      <c r="R255" s="212">
        <f>Q255*H255</f>
        <v>0.066528000000000004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152</v>
      </c>
      <c r="AT255" s="214" t="s">
        <v>147</v>
      </c>
      <c r="AU255" s="214" t="s">
        <v>85</v>
      </c>
      <c r="AY255" s="16" t="s">
        <v>145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83</v>
      </c>
      <c r="BK255" s="215">
        <f>ROUND(I255*H255,2)</f>
        <v>0</v>
      </c>
      <c r="BL255" s="16" t="s">
        <v>152</v>
      </c>
      <c r="BM255" s="214" t="s">
        <v>532</v>
      </c>
    </row>
    <row r="256" s="2" customFormat="1">
      <c r="A256" s="37"/>
      <c r="B256" s="38"/>
      <c r="C256" s="39"/>
      <c r="D256" s="216" t="s">
        <v>154</v>
      </c>
      <c r="E256" s="39"/>
      <c r="F256" s="217" t="s">
        <v>533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154</v>
      </c>
      <c r="AU256" s="16" t="s">
        <v>85</v>
      </c>
    </row>
    <row r="257" s="2" customFormat="1" ht="21.75" customHeight="1">
      <c r="A257" s="37"/>
      <c r="B257" s="38"/>
      <c r="C257" s="203" t="s">
        <v>534</v>
      </c>
      <c r="D257" s="203" t="s">
        <v>147</v>
      </c>
      <c r="E257" s="204" t="s">
        <v>535</v>
      </c>
      <c r="F257" s="205" t="s">
        <v>536</v>
      </c>
      <c r="G257" s="206" t="s">
        <v>150</v>
      </c>
      <c r="H257" s="207">
        <v>8.4000000000000004</v>
      </c>
      <c r="I257" s="208"/>
      <c r="J257" s="209">
        <f>ROUND(I257*H257,2)</f>
        <v>0</v>
      </c>
      <c r="K257" s="205" t="s">
        <v>151</v>
      </c>
      <c r="L257" s="43"/>
      <c r="M257" s="210" t="s">
        <v>19</v>
      </c>
      <c r="N257" s="211" t="s">
        <v>46</v>
      </c>
      <c r="O257" s="83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152</v>
      </c>
      <c r="AT257" s="214" t="s">
        <v>147</v>
      </c>
      <c r="AU257" s="214" t="s">
        <v>85</v>
      </c>
      <c r="AY257" s="16" t="s">
        <v>145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83</v>
      </c>
      <c r="BK257" s="215">
        <f>ROUND(I257*H257,2)</f>
        <v>0</v>
      </c>
      <c r="BL257" s="16" t="s">
        <v>152</v>
      </c>
      <c r="BM257" s="214" t="s">
        <v>537</v>
      </c>
    </row>
    <row r="258" s="2" customFormat="1">
      <c r="A258" s="37"/>
      <c r="B258" s="38"/>
      <c r="C258" s="39"/>
      <c r="D258" s="216" t="s">
        <v>154</v>
      </c>
      <c r="E258" s="39"/>
      <c r="F258" s="217" t="s">
        <v>538</v>
      </c>
      <c r="G258" s="39"/>
      <c r="H258" s="39"/>
      <c r="I258" s="218"/>
      <c r="J258" s="39"/>
      <c r="K258" s="39"/>
      <c r="L258" s="43"/>
      <c r="M258" s="219"/>
      <c r="N258" s="220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154</v>
      </c>
      <c r="AU258" s="16" t="s">
        <v>85</v>
      </c>
    </row>
    <row r="259" s="2" customFormat="1" ht="16.5" customHeight="1">
      <c r="A259" s="37"/>
      <c r="B259" s="38"/>
      <c r="C259" s="203" t="s">
        <v>539</v>
      </c>
      <c r="D259" s="203" t="s">
        <v>147</v>
      </c>
      <c r="E259" s="204" t="s">
        <v>540</v>
      </c>
      <c r="F259" s="205" t="s">
        <v>541</v>
      </c>
      <c r="G259" s="206" t="s">
        <v>172</v>
      </c>
      <c r="H259" s="207">
        <v>118.166</v>
      </c>
      <c r="I259" s="208"/>
      <c r="J259" s="209">
        <f>ROUND(I259*H259,2)</f>
        <v>0</v>
      </c>
      <c r="K259" s="205" t="s">
        <v>151</v>
      </c>
      <c r="L259" s="43"/>
      <c r="M259" s="210" t="s">
        <v>19</v>
      </c>
      <c r="N259" s="211" t="s">
        <v>46</v>
      </c>
      <c r="O259" s="83"/>
      <c r="P259" s="212">
        <f>O259*H259</f>
        <v>0</v>
      </c>
      <c r="Q259" s="212">
        <v>1.8907700000000001</v>
      </c>
      <c r="R259" s="212">
        <f>Q259*H259</f>
        <v>223.42472782000002</v>
      </c>
      <c r="S259" s="212">
        <v>0</v>
      </c>
      <c r="T259" s="21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4" t="s">
        <v>152</v>
      </c>
      <c r="AT259" s="214" t="s">
        <v>147</v>
      </c>
      <c r="AU259" s="214" t="s">
        <v>85</v>
      </c>
      <c r="AY259" s="16" t="s">
        <v>145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6" t="s">
        <v>83</v>
      </c>
      <c r="BK259" s="215">
        <f>ROUND(I259*H259,2)</f>
        <v>0</v>
      </c>
      <c r="BL259" s="16" t="s">
        <v>152</v>
      </c>
      <c r="BM259" s="214" t="s">
        <v>542</v>
      </c>
    </row>
    <row r="260" s="2" customFormat="1">
      <c r="A260" s="37"/>
      <c r="B260" s="38"/>
      <c r="C260" s="39"/>
      <c r="D260" s="216" t="s">
        <v>154</v>
      </c>
      <c r="E260" s="39"/>
      <c r="F260" s="217" t="s">
        <v>543</v>
      </c>
      <c r="G260" s="39"/>
      <c r="H260" s="39"/>
      <c r="I260" s="218"/>
      <c r="J260" s="39"/>
      <c r="K260" s="39"/>
      <c r="L260" s="43"/>
      <c r="M260" s="219"/>
      <c r="N260" s="220"/>
      <c r="O260" s="83"/>
      <c r="P260" s="83"/>
      <c r="Q260" s="83"/>
      <c r="R260" s="83"/>
      <c r="S260" s="83"/>
      <c r="T260" s="84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154</v>
      </c>
      <c r="AU260" s="16" t="s">
        <v>85</v>
      </c>
    </row>
    <row r="261" s="2" customFormat="1" ht="21.75" customHeight="1">
      <c r="A261" s="37"/>
      <c r="B261" s="38"/>
      <c r="C261" s="203" t="s">
        <v>544</v>
      </c>
      <c r="D261" s="203" t="s">
        <v>147</v>
      </c>
      <c r="E261" s="204" t="s">
        <v>545</v>
      </c>
      <c r="F261" s="205" t="s">
        <v>546</v>
      </c>
      <c r="G261" s="206" t="s">
        <v>412</v>
      </c>
      <c r="H261" s="207">
        <v>1</v>
      </c>
      <c r="I261" s="208"/>
      <c r="J261" s="209">
        <f>ROUND(I261*H261,2)</f>
        <v>0</v>
      </c>
      <c r="K261" s="205" t="s">
        <v>151</v>
      </c>
      <c r="L261" s="43"/>
      <c r="M261" s="210" t="s">
        <v>19</v>
      </c>
      <c r="N261" s="211" t="s">
        <v>46</v>
      </c>
      <c r="O261" s="83"/>
      <c r="P261" s="212">
        <f>O261*H261</f>
        <v>0</v>
      </c>
      <c r="Q261" s="212">
        <v>0.087417999999999996</v>
      </c>
      <c r="R261" s="212">
        <f>Q261*H261</f>
        <v>0.087417999999999996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152</v>
      </c>
      <c r="AT261" s="214" t="s">
        <v>147</v>
      </c>
      <c r="AU261" s="214" t="s">
        <v>85</v>
      </c>
      <c r="AY261" s="16" t="s">
        <v>145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83</v>
      </c>
      <c r="BK261" s="215">
        <f>ROUND(I261*H261,2)</f>
        <v>0</v>
      </c>
      <c r="BL261" s="16" t="s">
        <v>152</v>
      </c>
      <c r="BM261" s="214" t="s">
        <v>547</v>
      </c>
    </row>
    <row r="262" s="2" customFormat="1">
      <c r="A262" s="37"/>
      <c r="B262" s="38"/>
      <c r="C262" s="39"/>
      <c r="D262" s="216" t="s">
        <v>154</v>
      </c>
      <c r="E262" s="39"/>
      <c r="F262" s="217" t="s">
        <v>548</v>
      </c>
      <c r="G262" s="39"/>
      <c r="H262" s="39"/>
      <c r="I262" s="218"/>
      <c r="J262" s="39"/>
      <c r="K262" s="39"/>
      <c r="L262" s="43"/>
      <c r="M262" s="219"/>
      <c r="N262" s="220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154</v>
      </c>
      <c r="AU262" s="16" t="s">
        <v>85</v>
      </c>
    </row>
    <row r="263" s="2" customFormat="1" ht="16.5" customHeight="1">
      <c r="A263" s="37"/>
      <c r="B263" s="38"/>
      <c r="C263" s="221" t="s">
        <v>549</v>
      </c>
      <c r="D263" s="221" t="s">
        <v>286</v>
      </c>
      <c r="E263" s="222" t="s">
        <v>550</v>
      </c>
      <c r="F263" s="223" t="s">
        <v>551</v>
      </c>
      <c r="G263" s="224" t="s">
        <v>412</v>
      </c>
      <c r="H263" s="225">
        <v>1</v>
      </c>
      <c r="I263" s="226"/>
      <c r="J263" s="227">
        <f>ROUND(I263*H263,2)</f>
        <v>0</v>
      </c>
      <c r="K263" s="223" t="s">
        <v>151</v>
      </c>
      <c r="L263" s="228"/>
      <c r="M263" s="229" t="s">
        <v>19</v>
      </c>
      <c r="N263" s="230" t="s">
        <v>46</v>
      </c>
      <c r="O263" s="83"/>
      <c r="P263" s="212">
        <f>O263*H263</f>
        <v>0</v>
      </c>
      <c r="Q263" s="212">
        <v>0.081000000000000003</v>
      </c>
      <c r="R263" s="212">
        <f>Q263*H263</f>
        <v>0.081000000000000003</v>
      </c>
      <c r="S263" s="212">
        <v>0</v>
      </c>
      <c r="T263" s="21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4" t="s">
        <v>186</v>
      </c>
      <c r="AT263" s="214" t="s">
        <v>286</v>
      </c>
      <c r="AU263" s="214" t="s">
        <v>85</v>
      </c>
      <c r="AY263" s="16" t="s">
        <v>145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6" t="s">
        <v>83</v>
      </c>
      <c r="BK263" s="215">
        <f>ROUND(I263*H263,2)</f>
        <v>0</v>
      </c>
      <c r="BL263" s="16" t="s">
        <v>152</v>
      </c>
      <c r="BM263" s="214" t="s">
        <v>552</v>
      </c>
    </row>
    <row r="264" s="2" customFormat="1" ht="24.15" customHeight="1">
      <c r="A264" s="37"/>
      <c r="B264" s="38"/>
      <c r="C264" s="203" t="s">
        <v>553</v>
      </c>
      <c r="D264" s="203" t="s">
        <v>147</v>
      </c>
      <c r="E264" s="204" t="s">
        <v>554</v>
      </c>
      <c r="F264" s="205" t="s">
        <v>555</v>
      </c>
      <c r="G264" s="206" t="s">
        <v>172</v>
      </c>
      <c r="H264" s="207">
        <v>0.23999999999999999</v>
      </c>
      <c r="I264" s="208"/>
      <c r="J264" s="209">
        <f>ROUND(I264*H264,2)</f>
        <v>0</v>
      </c>
      <c r="K264" s="205" t="s">
        <v>151</v>
      </c>
      <c r="L264" s="43"/>
      <c r="M264" s="210" t="s">
        <v>19</v>
      </c>
      <c r="N264" s="211" t="s">
        <v>46</v>
      </c>
      <c r="O264" s="83"/>
      <c r="P264" s="212">
        <f>O264*H264</f>
        <v>0</v>
      </c>
      <c r="Q264" s="212">
        <v>2.3010199999999998</v>
      </c>
      <c r="R264" s="212">
        <f>Q264*H264</f>
        <v>0.55224479999999998</v>
      </c>
      <c r="S264" s="212">
        <v>0</v>
      </c>
      <c r="T264" s="21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4" t="s">
        <v>152</v>
      </c>
      <c r="AT264" s="214" t="s">
        <v>147</v>
      </c>
      <c r="AU264" s="214" t="s">
        <v>85</v>
      </c>
      <c r="AY264" s="16" t="s">
        <v>145</v>
      </c>
      <c r="BE264" s="215">
        <f>IF(N264="základní",J264,0)</f>
        <v>0</v>
      </c>
      <c r="BF264" s="215">
        <f>IF(N264="snížená",J264,0)</f>
        <v>0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6" t="s">
        <v>83</v>
      </c>
      <c r="BK264" s="215">
        <f>ROUND(I264*H264,2)</f>
        <v>0</v>
      </c>
      <c r="BL264" s="16" t="s">
        <v>152</v>
      </c>
      <c r="BM264" s="214" t="s">
        <v>556</v>
      </c>
    </row>
    <row r="265" s="2" customFormat="1">
      <c r="A265" s="37"/>
      <c r="B265" s="38"/>
      <c r="C265" s="39"/>
      <c r="D265" s="216" t="s">
        <v>154</v>
      </c>
      <c r="E265" s="39"/>
      <c r="F265" s="217" t="s">
        <v>557</v>
      </c>
      <c r="G265" s="39"/>
      <c r="H265" s="39"/>
      <c r="I265" s="218"/>
      <c r="J265" s="39"/>
      <c r="K265" s="39"/>
      <c r="L265" s="43"/>
      <c r="M265" s="219"/>
      <c r="N265" s="22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154</v>
      </c>
      <c r="AU265" s="16" t="s">
        <v>85</v>
      </c>
    </row>
    <row r="266" s="2" customFormat="1" ht="24.15" customHeight="1">
      <c r="A266" s="37"/>
      <c r="B266" s="38"/>
      <c r="C266" s="203" t="s">
        <v>558</v>
      </c>
      <c r="D266" s="203" t="s">
        <v>147</v>
      </c>
      <c r="E266" s="204" t="s">
        <v>559</v>
      </c>
      <c r="F266" s="205" t="s">
        <v>560</v>
      </c>
      <c r="G266" s="206" t="s">
        <v>150</v>
      </c>
      <c r="H266" s="207">
        <v>2.3999999999999999</v>
      </c>
      <c r="I266" s="208"/>
      <c r="J266" s="209">
        <f>ROUND(I266*H266,2)</f>
        <v>0</v>
      </c>
      <c r="K266" s="205" t="s">
        <v>151</v>
      </c>
      <c r="L266" s="43"/>
      <c r="M266" s="210" t="s">
        <v>19</v>
      </c>
      <c r="N266" s="211" t="s">
        <v>46</v>
      </c>
      <c r="O266" s="83"/>
      <c r="P266" s="212">
        <f>O266*H266</f>
        <v>0</v>
      </c>
      <c r="Q266" s="212">
        <v>0.0078799999999999999</v>
      </c>
      <c r="R266" s="212">
        <f>Q266*H266</f>
        <v>0.018911999999999998</v>
      </c>
      <c r="S266" s="212">
        <v>0</v>
      </c>
      <c r="T266" s="21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14" t="s">
        <v>152</v>
      </c>
      <c r="AT266" s="214" t="s">
        <v>147</v>
      </c>
      <c r="AU266" s="214" t="s">
        <v>85</v>
      </c>
      <c r="AY266" s="16" t="s">
        <v>145</v>
      </c>
      <c r="BE266" s="215">
        <f>IF(N266="základní",J266,0)</f>
        <v>0</v>
      </c>
      <c r="BF266" s="215">
        <f>IF(N266="snížená",J266,0)</f>
        <v>0</v>
      </c>
      <c r="BG266" s="215">
        <f>IF(N266="zákl. přenesená",J266,0)</f>
        <v>0</v>
      </c>
      <c r="BH266" s="215">
        <f>IF(N266="sníž. přenesená",J266,0)</f>
        <v>0</v>
      </c>
      <c r="BI266" s="215">
        <f>IF(N266="nulová",J266,0)</f>
        <v>0</v>
      </c>
      <c r="BJ266" s="16" t="s">
        <v>83</v>
      </c>
      <c r="BK266" s="215">
        <f>ROUND(I266*H266,2)</f>
        <v>0</v>
      </c>
      <c r="BL266" s="16" t="s">
        <v>152</v>
      </c>
      <c r="BM266" s="214" t="s">
        <v>561</v>
      </c>
    </row>
    <row r="267" s="2" customFormat="1">
      <c r="A267" s="37"/>
      <c r="B267" s="38"/>
      <c r="C267" s="39"/>
      <c r="D267" s="216" t="s">
        <v>154</v>
      </c>
      <c r="E267" s="39"/>
      <c r="F267" s="217" t="s">
        <v>562</v>
      </c>
      <c r="G267" s="39"/>
      <c r="H267" s="39"/>
      <c r="I267" s="218"/>
      <c r="J267" s="39"/>
      <c r="K267" s="39"/>
      <c r="L267" s="43"/>
      <c r="M267" s="219"/>
      <c r="N267" s="220"/>
      <c r="O267" s="83"/>
      <c r="P267" s="83"/>
      <c r="Q267" s="83"/>
      <c r="R267" s="83"/>
      <c r="S267" s="83"/>
      <c r="T267" s="84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154</v>
      </c>
      <c r="AU267" s="16" t="s">
        <v>85</v>
      </c>
    </row>
    <row r="268" s="2" customFormat="1" ht="24.15" customHeight="1">
      <c r="A268" s="37"/>
      <c r="B268" s="38"/>
      <c r="C268" s="203" t="s">
        <v>563</v>
      </c>
      <c r="D268" s="203" t="s">
        <v>147</v>
      </c>
      <c r="E268" s="204" t="s">
        <v>564</v>
      </c>
      <c r="F268" s="205" t="s">
        <v>565</v>
      </c>
      <c r="G268" s="206" t="s">
        <v>150</v>
      </c>
      <c r="H268" s="207">
        <v>2.3999999999999999</v>
      </c>
      <c r="I268" s="208"/>
      <c r="J268" s="209">
        <f>ROUND(I268*H268,2)</f>
        <v>0</v>
      </c>
      <c r="K268" s="205" t="s">
        <v>151</v>
      </c>
      <c r="L268" s="43"/>
      <c r="M268" s="210" t="s">
        <v>19</v>
      </c>
      <c r="N268" s="211" t="s">
        <v>46</v>
      </c>
      <c r="O268" s="83"/>
      <c r="P268" s="212">
        <f>O268*H268</f>
        <v>0</v>
      </c>
      <c r="Q268" s="212">
        <v>0</v>
      </c>
      <c r="R268" s="212">
        <f>Q268*H268</f>
        <v>0</v>
      </c>
      <c r="S268" s="212">
        <v>0</v>
      </c>
      <c r="T268" s="213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214" t="s">
        <v>152</v>
      </c>
      <c r="AT268" s="214" t="s">
        <v>147</v>
      </c>
      <c r="AU268" s="214" t="s">
        <v>85</v>
      </c>
      <c r="AY268" s="16" t="s">
        <v>145</v>
      </c>
      <c r="BE268" s="215">
        <f>IF(N268="základní",J268,0)</f>
        <v>0</v>
      </c>
      <c r="BF268" s="215">
        <f>IF(N268="snížená",J268,0)</f>
        <v>0</v>
      </c>
      <c r="BG268" s="215">
        <f>IF(N268="zákl. přenesená",J268,0)</f>
        <v>0</v>
      </c>
      <c r="BH268" s="215">
        <f>IF(N268="sníž. přenesená",J268,0)</f>
        <v>0</v>
      </c>
      <c r="BI268" s="215">
        <f>IF(N268="nulová",J268,0)</f>
        <v>0</v>
      </c>
      <c r="BJ268" s="16" t="s">
        <v>83</v>
      </c>
      <c r="BK268" s="215">
        <f>ROUND(I268*H268,2)</f>
        <v>0</v>
      </c>
      <c r="BL268" s="16" t="s">
        <v>152</v>
      </c>
      <c r="BM268" s="214" t="s">
        <v>566</v>
      </c>
    </row>
    <row r="269" s="2" customFormat="1">
      <c r="A269" s="37"/>
      <c r="B269" s="38"/>
      <c r="C269" s="39"/>
      <c r="D269" s="216" t="s">
        <v>154</v>
      </c>
      <c r="E269" s="39"/>
      <c r="F269" s="217" t="s">
        <v>567</v>
      </c>
      <c r="G269" s="39"/>
      <c r="H269" s="39"/>
      <c r="I269" s="218"/>
      <c r="J269" s="39"/>
      <c r="K269" s="39"/>
      <c r="L269" s="43"/>
      <c r="M269" s="219"/>
      <c r="N269" s="220"/>
      <c r="O269" s="83"/>
      <c r="P269" s="83"/>
      <c r="Q269" s="83"/>
      <c r="R269" s="83"/>
      <c r="S269" s="83"/>
      <c r="T269" s="84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T269" s="16" t="s">
        <v>154</v>
      </c>
      <c r="AU269" s="16" t="s">
        <v>85</v>
      </c>
    </row>
    <row r="270" s="12" customFormat="1" ht="22.8" customHeight="1">
      <c r="A270" s="12"/>
      <c r="B270" s="187"/>
      <c r="C270" s="188"/>
      <c r="D270" s="189" t="s">
        <v>74</v>
      </c>
      <c r="E270" s="201" t="s">
        <v>169</v>
      </c>
      <c r="F270" s="201" t="s">
        <v>568</v>
      </c>
      <c r="G270" s="188"/>
      <c r="H270" s="188"/>
      <c r="I270" s="191"/>
      <c r="J270" s="202">
        <f>BK270</f>
        <v>0</v>
      </c>
      <c r="K270" s="188"/>
      <c r="L270" s="193"/>
      <c r="M270" s="194"/>
      <c r="N270" s="195"/>
      <c r="O270" s="195"/>
      <c r="P270" s="196">
        <f>SUM(P271:P277)</f>
        <v>0</v>
      </c>
      <c r="Q270" s="195"/>
      <c r="R270" s="196">
        <f>SUM(R271:R277)</f>
        <v>1376.6302000000001</v>
      </c>
      <c r="S270" s="195"/>
      <c r="T270" s="197">
        <f>SUM(T271:T277)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198" t="s">
        <v>83</v>
      </c>
      <c r="AT270" s="199" t="s">
        <v>74</v>
      </c>
      <c r="AU270" s="199" t="s">
        <v>83</v>
      </c>
      <c r="AY270" s="198" t="s">
        <v>145</v>
      </c>
      <c r="BK270" s="200">
        <f>SUM(BK271:BK277)</f>
        <v>0</v>
      </c>
    </row>
    <row r="271" s="2" customFormat="1" ht="24.15" customHeight="1">
      <c r="A271" s="37"/>
      <c r="B271" s="38"/>
      <c r="C271" s="203" t="s">
        <v>569</v>
      </c>
      <c r="D271" s="203" t="s">
        <v>147</v>
      </c>
      <c r="E271" s="204" t="s">
        <v>570</v>
      </c>
      <c r="F271" s="205" t="s">
        <v>571</v>
      </c>
      <c r="G271" s="206" t="s">
        <v>150</v>
      </c>
      <c r="H271" s="207">
        <v>2710</v>
      </c>
      <c r="I271" s="208"/>
      <c r="J271" s="209">
        <f>ROUND(I271*H271,2)</f>
        <v>0</v>
      </c>
      <c r="K271" s="205" t="s">
        <v>151</v>
      </c>
      <c r="L271" s="43"/>
      <c r="M271" s="210" t="s">
        <v>19</v>
      </c>
      <c r="N271" s="211" t="s">
        <v>46</v>
      </c>
      <c r="O271" s="83"/>
      <c r="P271" s="212">
        <f>O271*H271</f>
        <v>0</v>
      </c>
      <c r="Q271" s="212">
        <v>0.106</v>
      </c>
      <c r="R271" s="212">
        <f>Q271*H271</f>
        <v>287.25999999999999</v>
      </c>
      <c r="S271" s="212">
        <v>0</v>
      </c>
      <c r="T271" s="21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4" t="s">
        <v>152</v>
      </c>
      <c r="AT271" s="214" t="s">
        <v>147</v>
      </c>
      <c r="AU271" s="214" t="s">
        <v>85</v>
      </c>
      <c r="AY271" s="16" t="s">
        <v>145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6" t="s">
        <v>83</v>
      </c>
      <c r="BK271" s="215">
        <f>ROUND(I271*H271,2)</f>
        <v>0</v>
      </c>
      <c r="BL271" s="16" t="s">
        <v>152</v>
      </c>
      <c r="BM271" s="214" t="s">
        <v>572</v>
      </c>
    </row>
    <row r="272" s="2" customFormat="1">
      <c r="A272" s="37"/>
      <c r="B272" s="38"/>
      <c r="C272" s="39"/>
      <c r="D272" s="216" t="s">
        <v>154</v>
      </c>
      <c r="E272" s="39"/>
      <c r="F272" s="217" t="s">
        <v>573</v>
      </c>
      <c r="G272" s="39"/>
      <c r="H272" s="39"/>
      <c r="I272" s="218"/>
      <c r="J272" s="39"/>
      <c r="K272" s="39"/>
      <c r="L272" s="43"/>
      <c r="M272" s="219"/>
      <c r="N272" s="220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154</v>
      </c>
      <c r="AU272" s="16" t="s">
        <v>85</v>
      </c>
    </row>
    <row r="273" s="2" customFormat="1" ht="24.15" customHeight="1">
      <c r="A273" s="37"/>
      <c r="B273" s="38"/>
      <c r="C273" s="203" t="s">
        <v>574</v>
      </c>
      <c r="D273" s="203" t="s">
        <v>147</v>
      </c>
      <c r="E273" s="204" t="s">
        <v>575</v>
      </c>
      <c r="F273" s="205" t="s">
        <v>576</v>
      </c>
      <c r="G273" s="206" t="s">
        <v>150</v>
      </c>
      <c r="H273" s="207">
        <v>2710</v>
      </c>
      <c r="I273" s="208"/>
      <c r="J273" s="209">
        <f>ROUND(I273*H273,2)</f>
        <v>0</v>
      </c>
      <c r="K273" s="205" t="s">
        <v>151</v>
      </c>
      <c r="L273" s="43"/>
      <c r="M273" s="210" t="s">
        <v>19</v>
      </c>
      <c r="N273" s="211" t="s">
        <v>46</v>
      </c>
      <c r="O273" s="83"/>
      <c r="P273" s="212">
        <f>O273*H273</f>
        <v>0</v>
      </c>
      <c r="Q273" s="212">
        <v>0.29699999999999999</v>
      </c>
      <c r="R273" s="212">
        <f>Q273*H273</f>
        <v>804.87</v>
      </c>
      <c r="S273" s="212">
        <v>0</v>
      </c>
      <c r="T273" s="21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4" t="s">
        <v>152</v>
      </c>
      <c r="AT273" s="214" t="s">
        <v>147</v>
      </c>
      <c r="AU273" s="214" t="s">
        <v>85</v>
      </c>
      <c r="AY273" s="16" t="s">
        <v>145</v>
      </c>
      <c r="BE273" s="215">
        <f>IF(N273="základní",J273,0)</f>
        <v>0</v>
      </c>
      <c r="BF273" s="215">
        <f>IF(N273="snížená",J273,0)</f>
        <v>0</v>
      </c>
      <c r="BG273" s="215">
        <f>IF(N273="zákl. přenesená",J273,0)</f>
        <v>0</v>
      </c>
      <c r="BH273" s="215">
        <f>IF(N273="sníž. přenesená",J273,0)</f>
        <v>0</v>
      </c>
      <c r="BI273" s="215">
        <f>IF(N273="nulová",J273,0)</f>
        <v>0</v>
      </c>
      <c r="BJ273" s="16" t="s">
        <v>83</v>
      </c>
      <c r="BK273" s="215">
        <f>ROUND(I273*H273,2)</f>
        <v>0</v>
      </c>
      <c r="BL273" s="16" t="s">
        <v>152</v>
      </c>
      <c r="BM273" s="214" t="s">
        <v>577</v>
      </c>
    </row>
    <row r="274" s="2" customFormat="1">
      <c r="A274" s="37"/>
      <c r="B274" s="38"/>
      <c r="C274" s="39"/>
      <c r="D274" s="216" t="s">
        <v>154</v>
      </c>
      <c r="E274" s="39"/>
      <c r="F274" s="217" t="s">
        <v>578</v>
      </c>
      <c r="G274" s="39"/>
      <c r="H274" s="39"/>
      <c r="I274" s="218"/>
      <c r="J274" s="39"/>
      <c r="K274" s="39"/>
      <c r="L274" s="43"/>
      <c r="M274" s="219"/>
      <c r="N274" s="220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154</v>
      </c>
      <c r="AU274" s="16" t="s">
        <v>85</v>
      </c>
    </row>
    <row r="275" s="2" customFormat="1" ht="44.25" customHeight="1">
      <c r="A275" s="37"/>
      <c r="B275" s="38"/>
      <c r="C275" s="203" t="s">
        <v>579</v>
      </c>
      <c r="D275" s="203" t="s">
        <v>147</v>
      </c>
      <c r="E275" s="204" t="s">
        <v>580</v>
      </c>
      <c r="F275" s="205" t="s">
        <v>581</v>
      </c>
      <c r="G275" s="206" t="s">
        <v>150</v>
      </c>
      <c r="H275" s="207">
        <v>2710</v>
      </c>
      <c r="I275" s="208"/>
      <c r="J275" s="209">
        <f>ROUND(I275*H275,2)</f>
        <v>0</v>
      </c>
      <c r="K275" s="205" t="s">
        <v>151</v>
      </c>
      <c r="L275" s="43"/>
      <c r="M275" s="210" t="s">
        <v>19</v>
      </c>
      <c r="N275" s="211" t="s">
        <v>46</v>
      </c>
      <c r="O275" s="83"/>
      <c r="P275" s="212">
        <f>O275*H275</f>
        <v>0</v>
      </c>
      <c r="Q275" s="212">
        <v>0.089219999999999994</v>
      </c>
      <c r="R275" s="212">
        <f>Q275*H275</f>
        <v>241.78619999999998</v>
      </c>
      <c r="S275" s="212">
        <v>0</v>
      </c>
      <c r="T275" s="21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14" t="s">
        <v>152</v>
      </c>
      <c r="AT275" s="214" t="s">
        <v>147</v>
      </c>
      <c r="AU275" s="214" t="s">
        <v>85</v>
      </c>
      <c r="AY275" s="16" t="s">
        <v>145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6" t="s">
        <v>83</v>
      </c>
      <c r="BK275" s="215">
        <f>ROUND(I275*H275,2)</f>
        <v>0</v>
      </c>
      <c r="BL275" s="16" t="s">
        <v>152</v>
      </c>
      <c r="BM275" s="214" t="s">
        <v>582</v>
      </c>
    </row>
    <row r="276" s="2" customFormat="1">
      <c r="A276" s="37"/>
      <c r="B276" s="38"/>
      <c r="C276" s="39"/>
      <c r="D276" s="216" t="s">
        <v>154</v>
      </c>
      <c r="E276" s="39"/>
      <c r="F276" s="217" t="s">
        <v>583</v>
      </c>
      <c r="G276" s="39"/>
      <c r="H276" s="39"/>
      <c r="I276" s="218"/>
      <c r="J276" s="39"/>
      <c r="K276" s="39"/>
      <c r="L276" s="43"/>
      <c r="M276" s="219"/>
      <c r="N276" s="220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154</v>
      </c>
      <c r="AU276" s="16" t="s">
        <v>85</v>
      </c>
    </row>
    <row r="277" s="2" customFormat="1" ht="16.5" customHeight="1">
      <c r="A277" s="37"/>
      <c r="B277" s="38"/>
      <c r="C277" s="221" t="s">
        <v>584</v>
      </c>
      <c r="D277" s="221" t="s">
        <v>286</v>
      </c>
      <c r="E277" s="222" t="s">
        <v>585</v>
      </c>
      <c r="F277" s="223" t="s">
        <v>586</v>
      </c>
      <c r="G277" s="224" t="s">
        <v>150</v>
      </c>
      <c r="H277" s="225">
        <v>378</v>
      </c>
      <c r="I277" s="226"/>
      <c r="J277" s="227">
        <f>ROUND(I277*H277,2)</f>
        <v>0</v>
      </c>
      <c r="K277" s="223" t="s">
        <v>151</v>
      </c>
      <c r="L277" s="228"/>
      <c r="M277" s="229" t="s">
        <v>19</v>
      </c>
      <c r="N277" s="230" t="s">
        <v>46</v>
      </c>
      <c r="O277" s="83"/>
      <c r="P277" s="212">
        <f>O277*H277</f>
        <v>0</v>
      </c>
      <c r="Q277" s="212">
        <v>0.113</v>
      </c>
      <c r="R277" s="212">
        <f>Q277*H277</f>
        <v>42.713999999999999</v>
      </c>
      <c r="S277" s="212">
        <v>0</v>
      </c>
      <c r="T277" s="21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14" t="s">
        <v>186</v>
      </c>
      <c r="AT277" s="214" t="s">
        <v>286</v>
      </c>
      <c r="AU277" s="214" t="s">
        <v>85</v>
      </c>
      <c r="AY277" s="16" t="s">
        <v>145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6" t="s">
        <v>83</v>
      </c>
      <c r="BK277" s="215">
        <f>ROUND(I277*H277,2)</f>
        <v>0</v>
      </c>
      <c r="BL277" s="16" t="s">
        <v>152</v>
      </c>
      <c r="BM277" s="214" t="s">
        <v>587</v>
      </c>
    </row>
    <row r="278" s="12" customFormat="1" ht="22.8" customHeight="1">
      <c r="A278" s="12"/>
      <c r="B278" s="187"/>
      <c r="C278" s="188"/>
      <c r="D278" s="189" t="s">
        <v>74</v>
      </c>
      <c r="E278" s="201" t="s">
        <v>175</v>
      </c>
      <c r="F278" s="201" t="s">
        <v>588</v>
      </c>
      <c r="G278" s="188"/>
      <c r="H278" s="188"/>
      <c r="I278" s="191"/>
      <c r="J278" s="202">
        <f>BK278</f>
        <v>0</v>
      </c>
      <c r="K278" s="188"/>
      <c r="L278" s="193"/>
      <c r="M278" s="194"/>
      <c r="N278" s="195"/>
      <c r="O278" s="195"/>
      <c r="P278" s="196">
        <f>SUM(P279:P309)</f>
        <v>0</v>
      </c>
      <c r="Q278" s="195"/>
      <c r="R278" s="196">
        <f>SUM(R279:R309)</f>
        <v>57.534729271341405</v>
      </c>
      <c r="S278" s="195"/>
      <c r="T278" s="197">
        <f>SUM(T279:T309)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98" t="s">
        <v>83</v>
      </c>
      <c r="AT278" s="199" t="s">
        <v>74</v>
      </c>
      <c r="AU278" s="199" t="s">
        <v>83</v>
      </c>
      <c r="AY278" s="198" t="s">
        <v>145</v>
      </c>
      <c r="BK278" s="200">
        <f>SUM(BK279:BK309)</f>
        <v>0</v>
      </c>
    </row>
    <row r="279" s="2" customFormat="1" ht="16.5" customHeight="1">
      <c r="A279" s="37"/>
      <c r="B279" s="38"/>
      <c r="C279" s="203" t="s">
        <v>589</v>
      </c>
      <c r="D279" s="203" t="s">
        <v>147</v>
      </c>
      <c r="E279" s="204" t="s">
        <v>590</v>
      </c>
      <c r="F279" s="205" t="s">
        <v>591</v>
      </c>
      <c r="G279" s="206" t="s">
        <v>150</v>
      </c>
      <c r="H279" s="207">
        <v>62.875</v>
      </c>
      <c r="I279" s="208"/>
      <c r="J279" s="209">
        <f>ROUND(I279*H279,2)</f>
        <v>0</v>
      </c>
      <c r="K279" s="205" t="s">
        <v>151</v>
      </c>
      <c r="L279" s="43"/>
      <c r="M279" s="210" t="s">
        <v>19</v>
      </c>
      <c r="N279" s="211" t="s">
        <v>46</v>
      </c>
      <c r="O279" s="83"/>
      <c r="P279" s="212">
        <f>O279*H279</f>
        <v>0</v>
      </c>
      <c r="Q279" s="212">
        <v>0.00025999999999999998</v>
      </c>
      <c r="R279" s="212">
        <f>Q279*H279</f>
        <v>0.016347499999999997</v>
      </c>
      <c r="S279" s="212">
        <v>0</v>
      </c>
      <c r="T279" s="21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4" t="s">
        <v>152</v>
      </c>
      <c r="AT279" s="214" t="s">
        <v>147</v>
      </c>
      <c r="AU279" s="214" t="s">
        <v>85</v>
      </c>
      <c r="AY279" s="16" t="s">
        <v>145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6" t="s">
        <v>83</v>
      </c>
      <c r="BK279" s="215">
        <f>ROUND(I279*H279,2)</f>
        <v>0</v>
      </c>
      <c r="BL279" s="16" t="s">
        <v>152</v>
      </c>
      <c r="BM279" s="214" t="s">
        <v>592</v>
      </c>
    </row>
    <row r="280" s="2" customFormat="1">
      <c r="A280" s="37"/>
      <c r="B280" s="38"/>
      <c r="C280" s="39"/>
      <c r="D280" s="216" t="s">
        <v>154</v>
      </c>
      <c r="E280" s="39"/>
      <c r="F280" s="217" t="s">
        <v>593</v>
      </c>
      <c r="G280" s="39"/>
      <c r="H280" s="39"/>
      <c r="I280" s="218"/>
      <c r="J280" s="39"/>
      <c r="K280" s="39"/>
      <c r="L280" s="43"/>
      <c r="M280" s="219"/>
      <c r="N280" s="220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154</v>
      </c>
      <c r="AU280" s="16" t="s">
        <v>85</v>
      </c>
    </row>
    <row r="281" s="2" customFormat="1" ht="24.15" customHeight="1">
      <c r="A281" s="37"/>
      <c r="B281" s="38"/>
      <c r="C281" s="203" t="s">
        <v>594</v>
      </c>
      <c r="D281" s="203" t="s">
        <v>147</v>
      </c>
      <c r="E281" s="204" t="s">
        <v>595</v>
      </c>
      <c r="F281" s="205" t="s">
        <v>596</v>
      </c>
      <c r="G281" s="206" t="s">
        <v>150</v>
      </c>
      <c r="H281" s="207">
        <v>62.875</v>
      </c>
      <c r="I281" s="208"/>
      <c r="J281" s="209">
        <f>ROUND(I281*H281,2)</f>
        <v>0</v>
      </c>
      <c r="K281" s="205" t="s">
        <v>151</v>
      </c>
      <c r="L281" s="43"/>
      <c r="M281" s="210" t="s">
        <v>19</v>
      </c>
      <c r="N281" s="211" t="s">
        <v>46</v>
      </c>
      <c r="O281" s="83"/>
      <c r="P281" s="212">
        <f>O281*H281</f>
        <v>0</v>
      </c>
      <c r="Q281" s="212">
        <v>0.0043800000000000002</v>
      </c>
      <c r="R281" s="212">
        <f>Q281*H281</f>
        <v>0.27539250000000004</v>
      </c>
      <c r="S281" s="212">
        <v>0</v>
      </c>
      <c r="T281" s="21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4" t="s">
        <v>152</v>
      </c>
      <c r="AT281" s="214" t="s">
        <v>147</v>
      </c>
      <c r="AU281" s="214" t="s">
        <v>85</v>
      </c>
      <c r="AY281" s="16" t="s">
        <v>145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6" t="s">
        <v>83</v>
      </c>
      <c r="BK281" s="215">
        <f>ROUND(I281*H281,2)</f>
        <v>0</v>
      </c>
      <c r="BL281" s="16" t="s">
        <v>152</v>
      </c>
      <c r="BM281" s="214" t="s">
        <v>597</v>
      </c>
    </row>
    <row r="282" s="2" customFormat="1">
      <c r="A282" s="37"/>
      <c r="B282" s="38"/>
      <c r="C282" s="39"/>
      <c r="D282" s="216" t="s">
        <v>154</v>
      </c>
      <c r="E282" s="39"/>
      <c r="F282" s="217" t="s">
        <v>598</v>
      </c>
      <c r="G282" s="39"/>
      <c r="H282" s="39"/>
      <c r="I282" s="218"/>
      <c r="J282" s="39"/>
      <c r="K282" s="39"/>
      <c r="L282" s="43"/>
      <c r="M282" s="219"/>
      <c r="N282" s="220"/>
      <c r="O282" s="83"/>
      <c r="P282" s="83"/>
      <c r="Q282" s="83"/>
      <c r="R282" s="83"/>
      <c r="S282" s="83"/>
      <c r="T282" s="84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154</v>
      </c>
      <c r="AU282" s="16" t="s">
        <v>85</v>
      </c>
    </row>
    <row r="283" s="2" customFormat="1" ht="16.5" customHeight="1">
      <c r="A283" s="37"/>
      <c r="B283" s="38"/>
      <c r="C283" s="203" t="s">
        <v>599</v>
      </c>
      <c r="D283" s="203" t="s">
        <v>147</v>
      </c>
      <c r="E283" s="204" t="s">
        <v>600</v>
      </c>
      <c r="F283" s="205" t="s">
        <v>601</v>
      </c>
      <c r="G283" s="206" t="s">
        <v>150</v>
      </c>
      <c r="H283" s="207">
        <v>1870.1369999999999</v>
      </c>
      <c r="I283" s="208"/>
      <c r="J283" s="209">
        <f>ROUND(I283*H283,2)</f>
        <v>0</v>
      </c>
      <c r="K283" s="205" t="s">
        <v>151</v>
      </c>
      <c r="L283" s="43"/>
      <c r="M283" s="210" t="s">
        <v>19</v>
      </c>
      <c r="N283" s="211" t="s">
        <v>46</v>
      </c>
      <c r="O283" s="83"/>
      <c r="P283" s="212">
        <f>O283*H283</f>
        <v>0</v>
      </c>
      <c r="Q283" s="212">
        <v>0.000263</v>
      </c>
      <c r="R283" s="212">
        <f>Q283*H283</f>
        <v>0.49184603099999996</v>
      </c>
      <c r="S283" s="212">
        <v>0</v>
      </c>
      <c r="T283" s="21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152</v>
      </c>
      <c r="AT283" s="214" t="s">
        <v>147</v>
      </c>
      <c r="AU283" s="214" t="s">
        <v>85</v>
      </c>
      <c r="AY283" s="16" t="s">
        <v>145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83</v>
      </c>
      <c r="BK283" s="215">
        <f>ROUND(I283*H283,2)</f>
        <v>0</v>
      </c>
      <c r="BL283" s="16" t="s">
        <v>152</v>
      </c>
      <c r="BM283" s="214" t="s">
        <v>602</v>
      </c>
    </row>
    <row r="284" s="2" customFormat="1">
      <c r="A284" s="37"/>
      <c r="B284" s="38"/>
      <c r="C284" s="39"/>
      <c r="D284" s="216" t="s">
        <v>154</v>
      </c>
      <c r="E284" s="39"/>
      <c r="F284" s="217" t="s">
        <v>603</v>
      </c>
      <c r="G284" s="39"/>
      <c r="H284" s="39"/>
      <c r="I284" s="218"/>
      <c r="J284" s="39"/>
      <c r="K284" s="39"/>
      <c r="L284" s="43"/>
      <c r="M284" s="219"/>
      <c r="N284" s="22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154</v>
      </c>
      <c r="AU284" s="16" t="s">
        <v>85</v>
      </c>
    </row>
    <row r="285" s="2" customFormat="1" ht="21.75" customHeight="1">
      <c r="A285" s="37"/>
      <c r="B285" s="38"/>
      <c r="C285" s="203" t="s">
        <v>604</v>
      </c>
      <c r="D285" s="203" t="s">
        <v>147</v>
      </c>
      <c r="E285" s="204" t="s">
        <v>605</v>
      </c>
      <c r="F285" s="205" t="s">
        <v>606</v>
      </c>
      <c r="G285" s="206" t="s">
        <v>150</v>
      </c>
      <c r="H285" s="207">
        <v>1870.1369999999999</v>
      </c>
      <c r="I285" s="208"/>
      <c r="J285" s="209">
        <f>ROUND(I285*H285,2)</f>
        <v>0</v>
      </c>
      <c r="K285" s="205" t="s">
        <v>151</v>
      </c>
      <c r="L285" s="43"/>
      <c r="M285" s="210" t="s">
        <v>19</v>
      </c>
      <c r="N285" s="211" t="s">
        <v>46</v>
      </c>
      <c r="O285" s="83"/>
      <c r="P285" s="212">
        <f>O285*H285</f>
        <v>0</v>
      </c>
      <c r="Q285" s="212">
        <v>0.0043839999999999999</v>
      </c>
      <c r="R285" s="212">
        <f>Q285*H285</f>
        <v>8.1986806080000001</v>
      </c>
      <c r="S285" s="212">
        <v>0</v>
      </c>
      <c r="T285" s="21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4" t="s">
        <v>152</v>
      </c>
      <c r="AT285" s="214" t="s">
        <v>147</v>
      </c>
      <c r="AU285" s="214" t="s">
        <v>85</v>
      </c>
      <c r="AY285" s="16" t="s">
        <v>145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6" t="s">
        <v>83</v>
      </c>
      <c r="BK285" s="215">
        <f>ROUND(I285*H285,2)</f>
        <v>0</v>
      </c>
      <c r="BL285" s="16" t="s">
        <v>152</v>
      </c>
      <c r="BM285" s="214" t="s">
        <v>607</v>
      </c>
    </row>
    <row r="286" s="2" customFormat="1">
      <c r="A286" s="37"/>
      <c r="B286" s="38"/>
      <c r="C286" s="39"/>
      <c r="D286" s="216" t="s">
        <v>154</v>
      </c>
      <c r="E286" s="39"/>
      <c r="F286" s="217" t="s">
        <v>608</v>
      </c>
      <c r="G286" s="39"/>
      <c r="H286" s="39"/>
      <c r="I286" s="218"/>
      <c r="J286" s="39"/>
      <c r="K286" s="39"/>
      <c r="L286" s="43"/>
      <c r="M286" s="219"/>
      <c r="N286" s="220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154</v>
      </c>
      <c r="AU286" s="16" t="s">
        <v>85</v>
      </c>
    </row>
    <row r="287" s="2" customFormat="1" ht="24.15" customHeight="1">
      <c r="A287" s="37"/>
      <c r="B287" s="38"/>
      <c r="C287" s="203" t="s">
        <v>609</v>
      </c>
      <c r="D287" s="203" t="s">
        <v>147</v>
      </c>
      <c r="E287" s="204" t="s">
        <v>610</v>
      </c>
      <c r="F287" s="205" t="s">
        <v>611</v>
      </c>
      <c r="G287" s="206" t="s">
        <v>178</v>
      </c>
      <c r="H287" s="207">
        <v>1201.78</v>
      </c>
      <c r="I287" s="208"/>
      <c r="J287" s="209">
        <f>ROUND(I287*H287,2)</f>
        <v>0</v>
      </c>
      <c r="K287" s="205" t="s">
        <v>151</v>
      </c>
      <c r="L287" s="43"/>
      <c r="M287" s="210" t="s">
        <v>19</v>
      </c>
      <c r="N287" s="211" t="s">
        <v>46</v>
      </c>
      <c r="O287" s="83"/>
      <c r="P287" s="212">
        <f>O287*H287</f>
        <v>0</v>
      </c>
      <c r="Q287" s="212">
        <v>0</v>
      </c>
      <c r="R287" s="212">
        <f>Q287*H287</f>
        <v>0</v>
      </c>
      <c r="S287" s="212">
        <v>0</v>
      </c>
      <c r="T287" s="21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14" t="s">
        <v>152</v>
      </c>
      <c r="AT287" s="214" t="s">
        <v>147</v>
      </c>
      <c r="AU287" s="214" t="s">
        <v>85</v>
      </c>
      <c r="AY287" s="16" t="s">
        <v>145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6" t="s">
        <v>83</v>
      </c>
      <c r="BK287" s="215">
        <f>ROUND(I287*H287,2)</f>
        <v>0</v>
      </c>
      <c r="BL287" s="16" t="s">
        <v>152</v>
      </c>
      <c r="BM287" s="214" t="s">
        <v>612</v>
      </c>
    </row>
    <row r="288" s="2" customFormat="1">
      <c r="A288" s="37"/>
      <c r="B288" s="38"/>
      <c r="C288" s="39"/>
      <c r="D288" s="216" t="s">
        <v>154</v>
      </c>
      <c r="E288" s="39"/>
      <c r="F288" s="217" t="s">
        <v>613</v>
      </c>
      <c r="G288" s="39"/>
      <c r="H288" s="39"/>
      <c r="I288" s="218"/>
      <c r="J288" s="39"/>
      <c r="K288" s="39"/>
      <c r="L288" s="43"/>
      <c r="M288" s="219"/>
      <c r="N288" s="220"/>
      <c r="O288" s="83"/>
      <c r="P288" s="83"/>
      <c r="Q288" s="83"/>
      <c r="R288" s="83"/>
      <c r="S288" s="83"/>
      <c r="T288" s="84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154</v>
      </c>
      <c r="AU288" s="16" t="s">
        <v>85</v>
      </c>
    </row>
    <row r="289" s="2" customFormat="1" ht="16.5" customHeight="1">
      <c r="A289" s="37"/>
      <c r="B289" s="38"/>
      <c r="C289" s="221" t="s">
        <v>614</v>
      </c>
      <c r="D289" s="221" t="s">
        <v>286</v>
      </c>
      <c r="E289" s="222" t="s">
        <v>615</v>
      </c>
      <c r="F289" s="223" t="s">
        <v>616</v>
      </c>
      <c r="G289" s="224" t="s">
        <v>178</v>
      </c>
      <c r="H289" s="225">
        <v>1225.816</v>
      </c>
      <c r="I289" s="226"/>
      <c r="J289" s="227">
        <f>ROUND(I289*H289,2)</f>
        <v>0</v>
      </c>
      <c r="K289" s="223" t="s">
        <v>151</v>
      </c>
      <c r="L289" s="228"/>
      <c r="M289" s="229" t="s">
        <v>19</v>
      </c>
      <c r="N289" s="230" t="s">
        <v>46</v>
      </c>
      <c r="O289" s="83"/>
      <c r="P289" s="212">
        <f>O289*H289</f>
        <v>0</v>
      </c>
      <c r="Q289" s="212">
        <v>0.00010000000000000001</v>
      </c>
      <c r="R289" s="212">
        <f>Q289*H289</f>
        <v>0.12258160000000001</v>
      </c>
      <c r="S289" s="212">
        <v>0</v>
      </c>
      <c r="T289" s="21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14" t="s">
        <v>186</v>
      </c>
      <c r="AT289" s="214" t="s">
        <v>286</v>
      </c>
      <c r="AU289" s="214" t="s">
        <v>85</v>
      </c>
      <c r="AY289" s="16" t="s">
        <v>145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6" t="s">
        <v>83</v>
      </c>
      <c r="BK289" s="215">
        <f>ROUND(I289*H289,2)</f>
        <v>0</v>
      </c>
      <c r="BL289" s="16" t="s">
        <v>152</v>
      </c>
      <c r="BM289" s="214" t="s">
        <v>617</v>
      </c>
    </row>
    <row r="290" s="2" customFormat="1" ht="16.5" customHeight="1">
      <c r="A290" s="37"/>
      <c r="B290" s="38"/>
      <c r="C290" s="203" t="s">
        <v>618</v>
      </c>
      <c r="D290" s="203" t="s">
        <v>147</v>
      </c>
      <c r="E290" s="204" t="s">
        <v>619</v>
      </c>
      <c r="F290" s="205" t="s">
        <v>620</v>
      </c>
      <c r="G290" s="206" t="s">
        <v>150</v>
      </c>
      <c r="H290" s="207">
        <v>403.32100000000003</v>
      </c>
      <c r="I290" s="208"/>
      <c r="J290" s="209">
        <f>ROUND(I290*H290,2)</f>
        <v>0</v>
      </c>
      <c r="K290" s="205" t="s">
        <v>151</v>
      </c>
      <c r="L290" s="43"/>
      <c r="M290" s="210" t="s">
        <v>19</v>
      </c>
      <c r="N290" s="211" t="s">
        <v>46</v>
      </c>
      <c r="O290" s="83"/>
      <c r="P290" s="212">
        <f>O290*H290</f>
        <v>0</v>
      </c>
      <c r="Q290" s="212">
        <v>0.00018000000000000001</v>
      </c>
      <c r="R290" s="212">
        <f>Q290*H290</f>
        <v>0.072597780000000015</v>
      </c>
      <c r="S290" s="212">
        <v>0</v>
      </c>
      <c r="T290" s="213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214" t="s">
        <v>152</v>
      </c>
      <c r="AT290" s="214" t="s">
        <v>147</v>
      </c>
      <c r="AU290" s="214" t="s">
        <v>85</v>
      </c>
      <c r="AY290" s="16" t="s">
        <v>145</v>
      </c>
      <c r="BE290" s="215">
        <f>IF(N290="základní",J290,0)</f>
        <v>0</v>
      </c>
      <c r="BF290" s="215">
        <f>IF(N290="snížená",J290,0)</f>
        <v>0</v>
      </c>
      <c r="BG290" s="215">
        <f>IF(N290="zákl. přenesená",J290,0)</f>
        <v>0</v>
      </c>
      <c r="BH290" s="215">
        <f>IF(N290="sníž. přenesená",J290,0)</f>
        <v>0</v>
      </c>
      <c r="BI290" s="215">
        <f>IF(N290="nulová",J290,0)</f>
        <v>0</v>
      </c>
      <c r="BJ290" s="16" t="s">
        <v>83</v>
      </c>
      <c r="BK290" s="215">
        <f>ROUND(I290*H290,2)</f>
        <v>0</v>
      </c>
      <c r="BL290" s="16" t="s">
        <v>152</v>
      </c>
      <c r="BM290" s="214" t="s">
        <v>621</v>
      </c>
    </row>
    <row r="291" s="2" customFormat="1">
      <c r="A291" s="37"/>
      <c r="B291" s="38"/>
      <c r="C291" s="39"/>
      <c r="D291" s="216" t="s">
        <v>154</v>
      </c>
      <c r="E291" s="39"/>
      <c r="F291" s="217" t="s">
        <v>622</v>
      </c>
      <c r="G291" s="39"/>
      <c r="H291" s="39"/>
      <c r="I291" s="218"/>
      <c r="J291" s="39"/>
      <c r="K291" s="39"/>
      <c r="L291" s="43"/>
      <c r="M291" s="219"/>
      <c r="N291" s="220"/>
      <c r="O291" s="83"/>
      <c r="P291" s="83"/>
      <c r="Q291" s="83"/>
      <c r="R291" s="83"/>
      <c r="S291" s="83"/>
      <c r="T291" s="84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154</v>
      </c>
      <c r="AU291" s="16" t="s">
        <v>85</v>
      </c>
    </row>
    <row r="292" s="2" customFormat="1" ht="21.75" customHeight="1">
      <c r="A292" s="37"/>
      <c r="B292" s="38"/>
      <c r="C292" s="203" t="s">
        <v>623</v>
      </c>
      <c r="D292" s="203" t="s">
        <v>147</v>
      </c>
      <c r="E292" s="204" t="s">
        <v>624</v>
      </c>
      <c r="F292" s="205" t="s">
        <v>625</v>
      </c>
      <c r="G292" s="206" t="s">
        <v>150</v>
      </c>
      <c r="H292" s="207">
        <v>403.32100000000003</v>
      </c>
      <c r="I292" s="208"/>
      <c r="J292" s="209">
        <f>ROUND(I292*H292,2)</f>
        <v>0</v>
      </c>
      <c r="K292" s="205" t="s">
        <v>151</v>
      </c>
      <c r="L292" s="43"/>
      <c r="M292" s="210" t="s">
        <v>19</v>
      </c>
      <c r="N292" s="211" t="s">
        <v>46</v>
      </c>
      <c r="O292" s="83"/>
      <c r="P292" s="212">
        <f>O292*H292</f>
        <v>0</v>
      </c>
      <c r="Q292" s="212">
        <v>0.0057000000000000002</v>
      </c>
      <c r="R292" s="212">
        <f>Q292*H292</f>
        <v>2.2989297000000004</v>
      </c>
      <c r="S292" s="212">
        <v>0</v>
      </c>
      <c r="T292" s="213">
        <f>S292*H292</f>
        <v>0</v>
      </c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R292" s="214" t="s">
        <v>152</v>
      </c>
      <c r="AT292" s="214" t="s">
        <v>147</v>
      </c>
      <c r="AU292" s="214" t="s">
        <v>85</v>
      </c>
      <c r="AY292" s="16" t="s">
        <v>145</v>
      </c>
      <c r="BE292" s="215">
        <f>IF(N292="základní",J292,0)</f>
        <v>0</v>
      </c>
      <c r="BF292" s="215">
        <f>IF(N292="snížená",J292,0)</f>
        <v>0</v>
      </c>
      <c r="BG292" s="215">
        <f>IF(N292="zákl. přenesená",J292,0)</f>
        <v>0</v>
      </c>
      <c r="BH292" s="215">
        <f>IF(N292="sníž. přenesená",J292,0)</f>
        <v>0</v>
      </c>
      <c r="BI292" s="215">
        <f>IF(N292="nulová",J292,0)</f>
        <v>0</v>
      </c>
      <c r="BJ292" s="16" t="s">
        <v>83</v>
      </c>
      <c r="BK292" s="215">
        <f>ROUND(I292*H292,2)</f>
        <v>0</v>
      </c>
      <c r="BL292" s="16" t="s">
        <v>152</v>
      </c>
      <c r="BM292" s="214" t="s">
        <v>626</v>
      </c>
    </row>
    <row r="293" s="2" customFormat="1">
      <c r="A293" s="37"/>
      <c r="B293" s="38"/>
      <c r="C293" s="39"/>
      <c r="D293" s="216" t="s">
        <v>154</v>
      </c>
      <c r="E293" s="39"/>
      <c r="F293" s="217" t="s">
        <v>627</v>
      </c>
      <c r="G293" s="39"/>
      <c r="H293" s="39"/>
      <c r="I293" s="218"/>
      <c r="J293" s="39"/>
      <c r="K293" s="39"/>
      <c r="L293" s="43"/>
      <c r="M293" s="219"/>
      <c r="N293" s="220"/>
      <c r="O293" s="83"/>
      <c r="P293" s="83"/>
      <c r="Q293" s="83"/>
      <c r="R293" s="83"/>
      <c r="S293" s="83"/>
      <c r="T293" s="84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16" t="s">
        <v>154</v>
      </c>
      <c r="AU293" s="16" t="s">
        <v>85</v>
      </c>
    </row>
    <row r="294" s="2" customFormat="1" ht="21.75" customHeight="1">
      <c r="A294" s="37"/>
      <c r="B294" s="38"/>
      <c r="C294" s="203" t="s">
        <v>628</v>
      </c>
      <c r="D294" s="203" t="s">
        <v>147</v>
      </c>
      <c r="E294" s="204" t="s">
        <v>629</v>
      </c>
      <c r="F294" s="205" t="s">
        <v>630</v>
      </c>
      <c r="G294" s="206" t="s">
        <v>172</v>
      </c>
      <c r="H294" s="207">
        <v>1.55</v>
      </c>
      <c r="I294" s="208"/>
      <c r="J294" s="209">
        <f>ROUND(I294*H294,2)</f>
        <v>0</v>
      </c>
      <c r="K294" s="205" t="s">
        <v>151</v>
      </c>
      <c r="L294" s="43"/>
      <c r="M294" s="210" t="s">
        <v>19</v>
      </c>
      <c r="N294" s="211" t="s">
        <v>46</v>
      </c>
      <c r="O294" s="83"/>
      <c r="P294" s="212">
        <f>O294*H294</f>
        <v>0</v>
      </c>
      <c r="Q294" s="212">
        <v>2.5018699999999998</v>
      </c>
      <c r="R294" s="212">
        <f>Q294*H294</f>
        <v>3.8778984999999997</v>
      </c>
      <c r="S294" s="212">
        <v>0</v>
      </c>
      <c r="T294" s="213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214" t="s">
        <v>152</v>
      </c>
      <c r="AT294" s="214" t="s">
        <v>147</v>
      </c>
      <c r="AU294" s="214" t="s">
        <v>85</v>
      </c>
      <c r="AY294" s="16" t="s">
        <v>145</v>
      </c>
      <c r="BE294" s="215">
        <f>IF(N294="základní",J294,0)</f>
        <v>0</v>
      </c>
      <c r="BF294" s="215">
        <f>IF(N294="snížená",J294,0)</f>
        <v>0</v>
      </c>
      <c r="BG294" s="215">
        <f>IF(N294="zákl. přenesená",J294,0)</f>
        <v>0</v>
      </c>
      <c r="BH294" s="215">
        <f>IF(N294="sníž. přenesená",J294,0)</f>
        <v>0</v>
      </c>
      <c r="BI294" s="215">
        <f>IF(N294="nulová",J294,0)</f>
        <v>0</v>
      </c>
      <c r="BJ294" s="16" t="s">
        <v>83</v>
      </c>
      <c r="BK294" s="215">
        <f>ROUND(I294*H294,2)</f>
        <v>0</v>
      </c>
      <c r="BL294" s="16" t="s">
        <v>152</v>
      </c>
      <c r="BM294" s="214" t="s">
        <v>631</v>
      </c>
    </row>
    <row r="295" s="2" customFormat="1">
      <c r="A295" s="37"/>
      <c r="B295" s="38"/>
      <c r="C295" s="39"/>
      <c r="D295" s="216" t="s">
        <v>154</v>
      </c>
      <c r="E295" s="39"/>
      <c r="F295" s="217" t="s">
        <v>632</v>
      </c>
      <c r="G295" s="39"/>
      <c r="H295" s="39"/>
      <c r="I295" s="218"/>
      <c r="J295" s="39"/>
      <c r="K295" s="39"/>
      <c r="L295" s="43"/>
      <c r="M295" s="219"/>
      <c r="N295" s="220"/>
      <c r="O295" s="83"/>
      <c r="P295" s="83"/>
      <c r="Q295" s="83"/>
      <c r="R295" s="83"/>
      <c r="S295" s="83"/>
      <c r="T295" s="84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154</v>
      </c>
      <c r="AU295" s="16" t="s">
        <v>85</v>
      </c>
    </row>
    <row r="296" s="2" customFormat="1" ht="24.15" customHeight="1">
      <c r="A296" s="37"/>
      <c r="B296" s="38"/>
      <c r="C296" s="203" t="s">
        <v>633</v>
      </c>
      <c r="D296" s="203" t="s">
        <v>147</v>
      </c>
      <c r="E296" s="204" t="s">
        <v>634</v>
      </c>
      <c r="F296" s="205" t="s">
        <v>635</v>
      </c>
      <c r="G296" s="206" t="s">
        <v>172</v>
      </c>
      <c r="H296" s="207">
        <v>15.122</v>
      </c>
      <c r="I296" s="208"/>
      <c r="J296" s="209">
        <f>ROUND(I296*H296,2)</f>
        <v>0</v>
      </c>
      <c r="K296" s="205" t="s">
        <v>151</v>
      </c>
      <c r="L296" s="43"/>
      <c r="M296" s="210" t="s">
        <v>19</v>
      </c>
      <c r="N296" s="211" t="s">
        <v>46</v>
      </c>
      <c r="O296" s="83"/>
      <c r="P296" s="212">
        <f>O296*H296</f>
        <v>0</v>
      </c>
      <c r="Q296" s="212">
        <v>2.5018699999999998</v>
      </c>
      <c r="R296" s="212">
        <f>Q296*H296</f>
        <v>37.833278139999997</v>
      </c>
      <c r="S296" s="212">
        <v>0</v>
      </c>
      <c r="T296" s="213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214" t="s">
        <v>152</v>
      </c>
      <c r="AT296" s="214" t="s">
        <v>147</v>
      </c>
      <c r="AU296" s="214" t="s">
        <v>85</v>
      </c>
      <c r="AY296" s="16" t="s">
        <v>145</v>
      </c>
      <c r="BE296" s="215">
        <f>IF(N296="základní",J296,0)</f>
        <v>0</v>
      </c>
      <c r="BF296" s="215">
        <f>IF(N296="snížená",J296,0)</f>
        <v>0</v>
      </c>
      <c r="BG296" s="215">
        <f>IF(N296="zákl. přenesená",J296,0)</f>
        <v>0</v>
      </c>
      <c r="BH296" s="215">
        <f>IF(N296="sníž. přenesená",J296,0)</f>
        <v>0</v>
      </c>
      <c r="BI296" s="215">
        <f>IF(N296="nulová",J296,0)</f>
        <v>0</v>
      </c>
      <c r="BJ296" s="16" t="s">
        <v>83</v>
      </c>
      <c r="BK296" s="215">
        <f>ROUND(I296*H296,2)</f>
        <v>0</v>
      </c>
      <c r="BL296" s="16" t="s">
        <v>152</v>
      </c>
      <c r="BM296" s="214" t="s">
        <v>636</v>
      </c>
    </row>
    <row r="297" s="2" customFormat="1">
      <c r="A297" s="37"/>
      <c r="B297" s="38"/>
      <c r="C297" s="39"/>
      <c r="D297" s="216" t="s">
        <v>154</v>
      </c>
      <c r="E297" s="39"/>
      <c r="F297" s="217" t="s">
        <v>637</v>
      </c>
      <c r="G297" s="39"/>
      <c r="H297" s="39"/>
      <c r="I297" s="218"/>
      <c r="J297" s="39"/>
      <c r="K297" s="39"/>
      <c r="L297" s="43"/>
      <c r="M297" s="219"/>
      <c r="N297" s="220"/>
      <c r="O297" s="83"/>
      <c r="P297" s="83"/>
      <c r="Q297" s="83"/>
      <c r="R297" s="83"/>
      <c r="S297" s="83"/>
      <c r="T297" s="84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T297" s="16" t="s">
        <v>154</v>
      </c>
      <c r="AU297" s="16" t="s">
        <v>85</v>
      </c>
    </row>
    <row r="298" s="2" customFormat="1" ht="21.75" customHeight="1">
      <c r="A298" s="37"/>
      <c r="B298" s="38"/>
      <c r="C298" s="203" t="s">
        <v>638</v>
      </c>
      <c r="D298" s="203" t="s">
        <v>147</v>
      </c>
      <c r="E298" s="204" t="s">
        <v>639</v>
      </c>
      <c r="F298" s="205" t="s">
        <v>640</v>
      </c>
      <c r="G298" s="206" t="s">
        <v>172</v>
      </c>
      <c r="H298" s="207">
        <v>1.55</v>
      </c>
      <c r="I298" s="208"/>
      <c r="J298" s="209">
        <f>ROUND(I298*H298,2)</f>
        <v>0</v>
      </c>
      <c r="K298" s="205" t="s">
        <v>151</v>
      </c>
      <c r="L298" s="43"/>
      <c r="M298" s="210" t="s">
        <v>19</v>
      </c>
      <c r="N298" s="211" t="s">
        <v>46</v>
      </c>
      <c r="O298" s="83"/>
      <c r="P298" s="212">
        <f>O298*H298</f>
        <v>0</v>
      </c>
      <c r="Q298" s="212">
        <v>0</v>
      </c>
      <c r="R298" s="212">
        <f>Q298*H298</f>
        <v>0</v>
      </c>
      <c r="S298" s="212">
        <v>0</v>
      </c>
      <c r="T298" s="213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214" t="s">
        <v>152</v>
      </c>
      <c r="AT298" s="214" t="s">
        <v>147</v>
      </c>
      <c r="AU298" s="214" t="s">
        <v>85</v>
      </c>
      <c r="AY298" s="16" t="s">
        <v>145</v>
      </c>
      <c r="BE298" s="215">
        <f>IF(N298="základní",J298,0)</f>
        <v>0</v>
      </c>
      <c r="BF298" s="215">
        <f>IF(N298="snížená",J298,0)</f>
        <v>0</v>
      </c>
      <c r="BG298" s="215">
        <f>IF(N298="zákl. přenesená",J298,0)</f>
        <v>0</v>
      </c>
      <c r="BH298" s="215">
        <f>IF(N298="sníž. přenesená",J298,0)</f>
        <v>0</v>
      </c>
      <c r="BI298" s="215">
        <f>IF(N298="nulová",J298,0)</f>
        <v>0</v>
      </c>
      <c r="BJ298" s="16" t="s">
        <v>83</v>
      </c>
      <c r="BK298" s="215">
        <f>ROUND(I298*H298,2)</f>
        <v>0</v>
      </c>
      <c r="BL298" s="16" t="s">
        <v>152</v>
      </c>
      <c r="BM298" s="214" t="s">
        <v>641</v>
      </c>
    </row>
    <row r="299" s="2" customFormat="1">
      <c r="A299" s="37"/>
      <c r="B299" s="38"/>
      <c r="C299" s="39"/>
      <c r="D299" s="216" t="s">
        <v>154</v>
      </c>
      <c r="E299" s="39"/>
      <c r="F299" s="217" t="s">
        <v>642</v>
      </c>
      <c r="G299" s="39"/>
      <c r="H299" s="39"/>
      <c r="I299" s="218"/>
      <c r="J299" s="39"/>
      <c r="K299" s="39"/>
      <c r="L299" s="43"/>
      <c r="M299" s="219"/>
      <c r="N299" s="220"/>
      <c r="O299" s="83"/>
      <c r="P299" s="83"/>
      <c r="Q299" s="83"/>
      <c r="R299" s="83"/>
      <c r="S299" s="83"/>
      <c r="T299" s="84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154</v>
      </c>
      <c r="AU299" s="16" t="s">
        <v>85</v>
      </c>
    </row>
    <row r="300" s="2" customFormat="1" ht="24.15" customHeight="1">
      <c r="A300" s="37"/>
      <c r="B300" s="38"/>
      <c r="C300" s="203" t="s">
        <v>643</v>
      </c>
      <c r="D300" s="203" t="s">
        <v>147</v>
      </c>
      <c r="E300" s="204" t="s">
        <v>644</v>
      </c>
      <c r="F300" s="205" t="s">
        <v>645</v>
      </c>
      <c r="G300" s="206" t="s">
        <v>172</v>
      </c>
      <c r="H300" s="207">
        <v>1.55</v>
      </c>
      <c r="I300" s="208"/>
      <c r="J300" s="209">
        <f>ROUND(I300*H300,2)</f>
        <v>0</v>
      </c>
      <c r="K300" s="205" t="s">
        <v>151</v>
      </c>
      <c r="L300" s="43"/>
      <c r="M300" s="210" t="s">
        <v>19</v>
      </c>
      <c r="N300" s="211" t="s">
        <v>46</v>
      </c>
      <c r="O300" s="83"/>
      <c r="P300" s="212">
        <f>O300*H300</f>
        <v>0</v>
      </c>
      <c r="Q300" s="212">
        <v>0</v>
      </c>
      <c r="R300" s="212">
        <f>Q300*H300</f>
        <v>0</v>
      </c>
      <c r="S300" s="212">
        <v>0</v>
      </c>
      <c r="T300" s="213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214" t="s">
        <v>152</v>
      </c>
      <c r="AT300" s="214" t="s">
        <v>147</v>
      </c>
      <c r="AU300" s="214" t="s">
        <v>85</v>
      </c>
      <c r="AY300" s="16" t="s">
        <v>145</v>
      </c>
      <c r="BE300" s="215">
        <f>IF(N300="základní",J300,0)</f>
        <v>0</v>
      </c>
      <c r="BF300" s="215">
        <f>IF(N300="snížená",J300,0)</f>
        <v>0</v>
      </c>
      <c r="BG300" s="215">
        <f>IF(N300="zákl. přenesená",J300,0)</f>
        <v>0</v>
      </c>
      <c r="BH300" s="215">
        <f>IF(N300="sníž. přenesená",J300,0)</f>
        <v>0</v>
      </c>
      <c r="BI300" s="215">
        <f>IF(N300="nulová",J300,0)</f>
        <v>0</v>
      </c>
      <c r="BJ300" s="16" t="s">
        <v>83</v>
      </c>
      <c r="BK300" s="215">
        <f>ROUND(I300*H300,2)</f>
        <v>0</v>
      </c>
      <c r="BL300" s="16" t="s">
        <v>152</v>
      </c>
      <c r="BM300" s="214" t="s">
        <v>646</v>
      </c>
    </row>
    <row r="301" s="2" customFormat="1">
      <c r="A301" s="37"/>
      <c r="B301" s="38"/>
      <c r="C301" s="39"/>
      <c r="D301" s="216" t="s">
        <v>154</v>
      </c>
      <c r="E301" s="39"/>
      <c r="F301" s="217" t="s">
        <v>647</v>
      </c>
      <c r="G301" s="39"/>
      <c r="H301" s="39"/>
      <c r="I301" s="218"/>
      <c r="J301" s="39"/>
      <c r="K301" s="39"/>
      <c r="L301" s="43"/>
      <c r="M301" s="219"/>
      <c r="N301" s="220"/>
      <c r="O301" s="83"/>
      <c r="P301" s="83"/>
      <c r="Q301" s="83"/>
      <c r="R301" s="83"/>
      <c r="S301" s="83"/>
      <c r="T301" s="84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16" t="s">
        <v>154</v>
      </c>
      <c r="AU301" s="16" t="s">
        <v>85</v>
      </c>
    </row>
    <row r="302" s="2" customFormat="1" ht="16.5" customHeight="1">
      <c r="A302" s="37"/>
      <c r="B302" s="38"/>
      <c r="C302" s="203" t="s">
        <v>648</v>
      </c>
      <c r="D302" s="203" t="s">
        <v>147</v>
      </c>
      <c r="E302" s="204" t="s">
        <v>649</v>
      </c>
      <c r="F302" s="205" t="s">
        <v>650</v>
      </c>
      <c r="G302" s="206" t="s">
        <v>272</v>
      </c>
      <c r="H302" s="207">
        <v>0.062</v>
      </c>
      <c r="I302" s="208"/>
      <c r="J302" s="209">
        <f>ROUND(I302*H302,2)</f>
        <v>0</v>
      </c>
      <c r="K302" s="205" t="s">
        <v>151</v>
      </c>
      <c r="L302" s="43"/>
      <c r="M302" s="210" t="s">
        <v>19</v>
      </c>
      <c r="N302" s="211" t="s">
        <v>46</v>
      </c>
      <c r="O302" s="83"/>
      <c r="P302" s="212">
        <f>O302*H302</f>
        <v>0</v>
      </c>
      <c r="Q302" s="212">
        <v>1.0627727797</v>
      </c>
      <c r="R302" s="212">
        <f>Q302*H302</f>
        <v>0.065891912341400002</v>
      </c>
      <c r="S302" s="212">
        <v>0</v>
      </c>
      <c r="T302" s="21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14" t="s">
        <v>152</v>
      </c>
      <c r="AT302" s="214" t="s">
        <v>147</v>
      </c>
      <c r="AU302" s="214" t="s">
        <v>85</v>
      </c>
      <c r="AY302" s="16" t="s">
        <v>145</v>
      </c>
      <c r="BE302" s="215">
        <f>IF(N302="základní",J302,0)</f>
        <v>0</v>
      </c>
      <c r="BF302" s="215">
        <f>IF(N302="snížená",J302,0)</f>
        <v>0</v>
      </c>
      <c r="BG302" s="215">
        <f>IF(N302="zákl. přenesená",J302,0)</f>
        <v>0</v>
      </c>
      <c r="BH302" s="215">
        <f>IF(N302="sníž. přenesená",J302,0)</f>
        <v>0</v>
      </c>
      <c r="BI302" s="215">
        <f>IF(N302="nulová",J302,0)</f>
        <v>0</v>
      </c>
      <c r="BJ302" s="16" t="s">
        <v>83</v>
      </c>
      <c r="BK302" s="215">
        <f>ROUND(I302*H302,2)</f>
        <v>0</v>
      </c>
      <c r="BL302" s="16" t="s">
        <v>152</v>
      </c>
      <c r="BM302" s="214" t="s">
        <v>651</v>
      </c>
    </row>
    <row r="303" s="2" customFormat="1">
      <c r="A303" s="37"/>
      <c r="B303" s="38"/>
      <c r="C303" s="39"/>
      <c r="D303" s="216" t="s">
        <v>154</v>
      </c>
      <c r="E303" s="39"/>
      <c r="F303" s="217" t="s">
        <v>652</v>
      </c>
      <c r="G303" s="39"/>
      <c r="H303" s="39"/>
      <c r="I303" s="218"/>
      <c r="J303" s="39"/>
      <c r="K303" s="39"/>
      <c r="L303" s="43"/>
      <c r="M303" s="219"/>
      <c r="N303" s="220"/>
      <c r="O303" s="83"/>
      <c r="P303" s="83"/>
      <c r="Q303" s="83"/>
      <c r="R303" s="83"/>
      <c r="S303" s="83"/>
      <c r="T303" s="84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154</v>
      </c>
      <c r="AU303" s="16" t="s">
        <v>85</v>
      </c>
    </row>
    <row r="304" s="2" customFormat="1" ht="21.75" customHeight="1">
      <c r="A304" s="37"/>
      <c r="B304" s="38"/>
      <c r="C304" s="203" t="s">
        <v>653</v>
      </c>
      <c r="D304" s="203" t="s">
        <v>147</v>
      </c>
      <c r="E304" s="204" t="s">
        <v>654</v>
      </c>
      <c r="F304" s="205" t="s">
        <v>655</v>
      </c>
      <c r="G304" s="206" t="s">
        <v>150</v>
      </c>
      <c r="H304" s="207">
        <v>15.5</v>
      </c>
      <c r="I304" s="208"/>
      <c r="J304" s="209">
        <f>ROUND(I304*H304,2)</f>
        <v>0</v>
      </c>
      <c r="K304" s="205" t="s">
        <v>151</v>
      </c>
      <c r="L304" s="43"/>
      <c r="M304" s="210" t="s">
        <v>19</v>
      </c>
      <c r="N304" s="211" t="s">
        <v>46</v>
      </c>
      <c r="O304" s="83"/>
      <c r="P304" s="212">
        <f>O304*H304</f>
        <v>0</v>
      </c>
      <c r="Q304" s="212">
        <v>0.00022000000000000001</v>
      </c>
      <c r="R304" s="212">
        <f>Q304*H304</f>
        <v>0.0034100000000000003</v>
      </c>
      <c r="S304" s="212">
        <v>0</v>
      </c>
      <c r="T304" s="21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14" t="s">
        <v>152</v>
      </c>
      <c r="AT304" s="214" t="s">
        <v>147</v>
      </c>
      <c r="AU304" s="214" t="s">
        <v>85</v>
      </c>
      <c r="AY304" s="16" t="s">
        <v>145</v>
      </c>
      <c r="BE304" s="215">
        <f>IF(N304="základní",J304,0)</f>
        <v>0</v>
      </c>
      <c r="BF304" s="215">
        <f>IF(N304="snížená",J304,0)</f>
        <v>0</v>
      </c>
      <c r="BG304" s="215">
        <f>IF(N304="zákl. přenesená",J304,0)</f>
        <v>0</v>
      </c>
      <c r="BH304" s="215">
        <f>IF(N304="sníž. přenesená",J304,0)</f>
        <v>0</v>
      </c>
      <c r="BI304" s="215">
        <f>IF(N304="nulová",J304,0)</f>
        <v>0</v>
      </c>
      <c r="BJ304" s="16" t="s">
        <v>83</v>
      </c>
      <c r="BK304" s="215">
        <f>ROUND(I304*H304,2)</f>
        <v>0</v>
      </c>
      <c r="BL304" s="16" t="s">
        <v>152</v>
      </c>
      <c r="BM304" s="214" t="s">
        <v>656</v>
      </c>
    </row>
    <row r="305" s="2" customFormat="1">
      <c r="A305" s="37"/>
      <c r="B305" s="38"/>
      <c r="C305" s="39"/>
      <c r="D305" s="216" t="s">
        <v>154</v>
      </c>
      <c r="E305" s="39"/>
      <c r="F305" s="217" t="s">
        <v>657</v>
      </c>
      <c r="G305" s="39"/>
      <c r="H305" s="39"/>
      <c r="I305" s="218"/>
      <c r="J305" s="39"/>
      <c r="K305" s="39"/>
      <c r="L305" s="43"/>
      <c r="M305" s="219"/>
      <c r="N305" s="220"/>
      <c r="O305" s="83"/>
      <c r="P305" s="83"/>
      <c r="Q305" s="83"/>
      <c r="R305" s="83"/>
      <c r="S305" s="83"/>
      <c r="T305" s="84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154</v>
      </c>
      <c r="AU305" s="16" t="s">
        <v>85</v>
      </c>
    </row>
    <row r="306" s="2" customFormat="1" ht="16.5" customHeight="1">
      <c r="A306" s="37"/>
      <c r="B306" s="38"/>
      <c r="C306" s="203" t="s">
        <v>658</v>
      </c>
      <c r="D306" s="203" t="s">
        <v>147</v>
      </c>
      <c r="E306" s="204" t="s">
        <v>659</v>
      </c>
      <c r="F306" s="205" t="s">
        <v>660</v>
      </c>
      <c r="G306" s="206" t="s">
        <v>178</v>
      </c>
      <c r="H306" s="207">
        <v>470</v>
      </c>
      <c r="I306" s="208"/>
      <c r="J306" s="209">
        <f>ROUND(I306*H306,2)</f>
        <v>0</v>
      </c>
      <c r="K306" s="205" t="s">
        <v>151</v>
      </c>
      <c r="L306" s="43"/>
      <c r="M306" s="210" t="s">
        <v>19</v>
      </c>
      <c r="N306" s="211" t="s">
        <v>46</v>
      </c>
      <c r="O306" s="83"/>
      <c r="P306" s="212">
        <f>O306*H306</f>
        <v>0</v>
      </c>
      <c r="Q306" s="212">
        <v>0.00021000000000000001</v>
      </c>
      <c r="R306" s="212">
        <f>Q306*H306</f>
        <v>0.09870000000000001</v>
      </c>
      <c r="S306" s="212">
        <v>0</v>
      </c>
      <c r="T306" s="21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14" t="s">
        <v>152</v>
      </c>
      <c r="AT306" s="214" t="s">
        <v>147</v>
      </c>
      <c r="AU306" s="214" t="s">
        <v>85</v>
      </c>
      <c r="AY306" s="16" t="s">
        <v>145</v>
      </c>
      <c r="BE306" s="215">
        <f>IF(N306="základní",J306,0)</f>
        <v>0</v>
      </c>
      <c r="BF306" s="215">
        <f>IF(N306="snížená",J306,0)</f>
        <v>0</v>
      </c>
      <c r="BG306" s="215">
        <f>IF(N306="zákl. přenesená",J306,0)</f>
        <v>0</v>
      </c>
      <c r="BH306" s="215">
        <f>IF(N306="sníž. přenesená",J306,0)</f>
        <v>0</v>
      </c>
      <c r="BI306" s="215">
        <f>IF(N306="nulová",J306,0)</f>
        <v>0</v>
      </c>
      <c r="BJ306" s="16" t="s">
        <v>83</v>
      </c>
      <c r="BK306" s="215">
        <f>ROUND(I306*H306,2)</f>
        <v>0</v>
      </c>
      <c r="BL306" s="16" t="s">
        <v>152</v>
      </c>
      <c r="BM306" s="214" t="s">
        <v>661</v>
      </c>
    </row>
    <row r="307" s="2" customFormat="1">
      <c r="A307" s="37"/>
      <c r="B307" s="38"/>
      <c r="C307" s="39"/>
      <c r="D307" s="216" t="s">
        <v>154</v>
      </c>
      <c r="E307" s="39"/>
      <c r="F307" s="217" t="s">
        <v>662</v>
      </c>
      <c r="G307" s="39"/>
      <c r="H307" s="39"/>
      <c r="I307" s="218"/>
      <c r="J307" s="39"/>
      <c r="K307" s="39"/>
      <c r="L307" s="43"/>
      <c r="M307" s="219"/>
      <c r="N307" s="220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154</v>
      </c>
      <c r="AU307" s="16" t="s">
        <v>85</v>
      </c>
    </row>
    <row r="308" s="2" customFormat="1" ht="21.75" customHeight="1">
      <c r="A308" s="37"/>
      <c r="B308" s="38"/>
      <c r="C308" s="203" t="s">
        <v>663</v>
      </c>
      <c r="D308" s="203" t="s">
        <v>147</v>
      </c>
      <c r="E308" s="204" t="s">
        <v>664</v>
      </c>
      <c r="F308" s="205" t="s">
        <v>665</v>
      </c>
      <c r="G308" s="206" t="s">
        <v>172</v>
      </c>
      <c r="H308" s="207">
        <v>2.2749999999999999</v>
      </c>
      <c r="I308" s="208"/>
      <c r="J308" s="209">
        <f>ROUND(I308*H308,2)</f>
        <v>0</v>
      </c>
      <c r="K308" s="205" t="s">
        <v>151</v>
      </c>
      <c r="L308" s="43"/>
      <c r="M308" s="210" t="s">
        <v>19</v>
      </c>
      <c r="N308" s="211" t="s">
        <v>46</v>
      </c>
      <c r="O308" s="83"/>
      <c r="P308" s="212">
        <f>O308*H308</f>
        <v>0</v>
      </c>
      <c r="Q308" s="212">
        <v>1.837</v>
      </c>
      <c r="R308" s="212">
        <f>Q308*H308</f>
        <v>4.1791749999999999</v>
      </c>
      <c r="S308" s="212">
        <v>0</v>
      </c>
      <c r="T308" s="21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14" t="s">
        <v>152</v>
      </c>
      <c r="AT308" s="214" t="s">
        <v>147</v>
      </c>
      <c r="AU308" s="214" t="s">
        <v>85</v>
      </c>
      <c r="AY308" s="16" t="s">
        <v>145</v>
      </c>
      <c r="BE308" s="215">
        <f>IF(N308="základní",J308,0)</f>
        <v>0</v>
      </c>
      <c r="BF308" s="215">
        <f>IF(N308="snížená",J308,0)</f>
        <v>0</v>
      </c>
      <c r="BG308" s="215">
        <f>IF(N308="zákl. přenesená",J308,0)</f>
        <v>0</v>
      </c>
      <c r="BH308" s="215">
        <f>IF(N308="sníž. přenesená",J308,0)</f>
        <v>0</v>
      </c>
      <c r="BI308" s="215">
        <f>IF(N308="nulová",J308,0)</f>
        <v>0</v>
      </c>
      <c r="BJ308" s="16" t="s">
        <v>83</v>
      </c>
      <c r="BK308" s="215">
        <f>ROUND(I308*H308,2)</f>
        <v>0</v>
      </c>
      <c r="BL308" s="16" t="s">
        <v>152</v>
      </c>
      <c r="BM308" s="214" t="s">
        <v>666</v>
      </c>
    </row>
    <row r="309" s="2" customFormat="1">
      <c r="A309" s="37"/>
      <c r="B309" s="38"/>
      <c r="C309" s="39"/>
      <c r="D309" s="216" t="s">
        <v>154</v>
      </c>
      <c r="E309" s="39"/>
      <c r="F309" s="217" t="s">
        <v>667</v>
      </c>
      <c r="G309" s="39"/>
      <c r="H309" s="39"/>
      <c r="I309" s="218"/>
      <c r="J309" s="39"/>
      <c r="K309" s="39"/>
      <c r="L309" s="43"/>
      <c r="M309" s="219"/>
      <c r="N309" s="220"/>
      <c r="O309" s="83"/>
      <c r="P309" s="83"/>
      <c r="Q309" s="83"/>
      <c r="R309" s="83"/>
      <c r="S309" s="83"/>
      <c r="T309" s="84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154</v>
      </c>
      <c r="AU309" s="16" t="s">
        <v>85</v>
      </c>
    </row>
    <row r="310" s="12" customFormat="1" ht="22.8" customHeight="1">
      <c r="A310" s="12"/>
      <c r="B310" s="187"/>
      <c r="C310" s="188"/>
      <c r="D310" s="189" t="s">
        <v>74</v>
      </c>
      <c r="E310" s="201" t="s">
        <v>186</v>
      </c>
      <c r="F310" s="201" t="s">
        <v>668</v>
      </c>
      <c r="G310" s="188"/>
      <c r="H310" s="188"/>
      <c r="I310" s="191"/>
      <c r="J310" s="202">
        <f>BK310</f>
        <v>0</v>
      </c>
      <c r="K310" s="188"/>
      <c r="L310" s="193"/>
      <c r="M310" s="194"/>
      <c r="N310" s="195"/>
      <c r="O310" s="195"/>
      <c r="P310" s="196">
        <f>SUM(P311:P336)</f>
        <v>0</v>
      </c>
      <c r="Q310" s="195"/>
      <c r="R310" s="196">
        <f>SUM(R311:R336)</f>
        <v>7.4075539199999998</v>
      </c>
      <c r="S310" s="195"/>
      <c r="T310" s="197">
        <f>SUM(T311:T336)</f>
        <v>5.160499999999999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98" t="s">
        <v>83</v>
      </c>
      <c r="AT310" s="199" t="s">
        <v>74</v>
      </c>
      <c r="AU310" s="199" t="s">
        <v>83</v>
      </c>
      <c r="AY310" s="198" t="s">
        <v>145</v>
      </c>
      <c r="BK310" s="200">
        <f>SUM(BK311:BK336)</f>
        <v>0</v>
      </c>
    </row>
    <row r="311" s="2" customFormat="1" ht="21.75" customHeight="1">
      <c r="A311" s="37"/>
      <c r="B311" s="38"/>
      <c r="C311" s="203" t="s">
        <v>669</v>
      </c>
      <c r="D311" s="203" t="s">
        <v>147</v>
      </c>
      <c r="E311" s="204" t="s">
        <v>670</v>
      </c>
      <c r="F311" s="205" t="s">
        <v>671</v>
      </c>
      <c r="G311" s="206" t="s">
        <v>178</v>
      </c>
      <c r="H311" s="207">
        <v>100.7</v>
      </c>
      <c r="I311" s="208"/>
      <c r="J311" s="209">
        <f>ROUND(I311*H311,2)</f>
        <v>0</v>
      </c>
      <c r="K311" s="205" t="s">
        <v>151</v>
      </c>
      <c r="L311" s="43"/>
      <c r="M311" s="210" t="s">
        <v>19</v>
      </c>
      <c r="N311" s="211" t="s">
        <v>46</v>
      </c>
      <c r="O311" s="83"/>
      <c r="P311" s="212">
        <f>O311*H311</f>
        <v>0</v>
      </c>
      <c r="Q311" s="212">
        <v>0</v>
      </c>
      <c r="R311" s="212">
        <f>Q311*H311</f>
        <v>0</v>
      </c>
      <c r="S311" s="212">
        <v>0.014999999999999999</v>
      </c>
      <c r="T311" s="213">
        <f>S311*H311</f>
        <v>1.5105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14" t="s">
        <v>152</v>
      </c>
      <c r="AT311" s="214" t="s">
        <v>147</v>
      </c>
      <c r="AU311" s="214" t="s">
        <v>85</v>
      </c>
      <c r="AY311" s="16" t="s">
        <v>145</v>
      </c>
      <c r="BE311" s="215">
        <f>IF(N311="základní",J311,0)</f>
        <v>0</v>
      </c>
      <c r="BF311" s="215">
        <f>IF(N311="snížená",J311,0)</f>
        <v>0</v>
      </c>
      <c r="BG311" s="215">
        <f>IF(N311="zákl. přenesená",J311,0)</f>
        <v>0</v>
      </c>
      <c r="BH311" s="215">
        <f>IF(N311="sníž. přenesená",J311,0)</f>
        <v>0</v>
      </c>
      <c r="BI311" s="215">
        <f>IF(N311="nulová",J311,0)</f>
        <v>0</v>
      </c>
      <c r="BJ311" s="16" t="s">
        <v>83</v>
      </c>
      <c r="BK311" s="215">
        <f>ROUND(I311*H311,2)</f>
        <v>0</v>
      </c>
      <c r="BL311" s="16" t="s">
        <v>152</v>
      </c>
      <c r="BM311" s="214" t="s">
        <v>672</v>
      </c>
    </row>
    <row r="312" s="2" customFormat="1">
      <c r="A312" s="37"/>
      <c r="B312" s="38"/>
      <c r="C312" s="39"/>
      <c r="D312" s="216" t="s">
        <v>154</v>
      </c>
      <c r="E312" s="39"/>
      <c r="F312" s="217" t="s">
        <v>673</v>
      </c>
      <c r="G312" s="39"/>
      <c r="H312" s="39"/>
      <c r="I312" s="218"/>
      <c r="J312" s="39"/>
      <c r="K312" s="39"/>
      <c r="L312" s="43"/>
      <c r="M312" s="219"/>
      <c r="N312" s="220"/>
      <c r="O312" s="83"/>
      <c r="P312" s="83"/>
      <c r="Q312" s="83"/>
      <c r="R312" s="83"/>
      <c r="S312" s="83"/>
      <c r="T312" s="84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154</v>
      </c>
      <c r="AU312" s="16" t="s">
        <v>85</v>
      </c>
    </row>
    <row r="313" s="2" customFormat="1" ht="24.15" customHeight="1">
      <c r="A313" s="37"/>
      <c r="B313" s="38"/>
      <c r="C313" s="203" t="s">
        <v>674</v>
      </c>
      <c r="D313" s="203" t="s">
        <v>147</v>
      </c>
      <c r="E313" s="204" t="s">
        <v>675</v>
      </c>
      <c r="F313" s="205" t="s">
        <v>676</v>
      </c>
      <c r="G313" s="206" t="s">
        <v>412</v>
      </c>
      <c r="H313" s="207">
        <v>1</v>
      </c>
      <c r="I313" s="208"/>
      <c r="J313" s="209">
        <f>ROUND(I313*H313,2)</f>
        <v>0</v>
      </c>
      <c r="K313" s="205" t="s">
        <v>151</v>
      </c>
      <c r="L313" s="43"/>
      <c r="M313" s="210" t="s">
        <v>19</v>
      </c>
      <c r="N313" s="211" t="s">
        <v>46</v>
      </c>
      <c r="O313" s="83"/>
      <c r="P313" s="212">
        <f>O313*H313</f>
        <v>0</v>
      </c>
      <c r="Q313" s="212">
        <v>0</v>
      </c>
      <c r="R313" s="212">
        <f>Q313*H313</f>
        <v>0</v>
      </c>
      <c r="S313" s="212">
        <v>0</v>
      </c>
      <c r="T313" s="21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14" t="s">
        <v>152</v>
      </c>
      <c r="AT313" s="214" t="s">
        <v>147</v>
      </c>
      <c r="AU313" s="214" t="s">
        <v>85</v>
      </c>
      <c r="AY313" s="16" t="s">
        <v>145</v>
      </c>
      <c r="BE313" s="215">
        <f>IF(N313="základní",J313,0)</f>
        <v>0</v>
      </c>
      <c r="BF313" s="215">
        <f>IF(N313="snížená",J313,0)</f>
        <v>0</v>
      </c>
      <c r="BG313" s="215">
        <f>IF(N313="zákl. přenesená",J313,0)</f>
        <v>0</v>
      </c>
      <c r="BH313" s="215">
        <f>IF(N313="sníž. přenesená",J313,0)</f>
        <v>0</v>
      </c>
      <c r="BI313" s="215">
        <f>IF(N313="nulová",J313,0)</f>
        <v>0</v>
      </c>
      <c r="BJ313" s="16" t="s">
        <v>83</v>
      </c>
      <c r="BK313" s="215">
        <f>ROUND(I313*H313,2)</f>
        <v>0</v>
      </c>
      <c r="BL313" s="16" t="s">
        <v>152</v>
      </c>
      <c r="BM313" s="214" t="s">
        <v>677</v>
      </c>
    </row>
    <row r="314" s="2" customFormat="1">
      <c r="A314" s="37"/>
      <c r="B314" s="38"/>
      <c r="C314" s="39"/>
      <c r="D314" s="216" t="s">
        <v>154</v>
      </c>
      <c r="E314" s="39"/>
      <c r="F314" s="217" t="s">
        <v>678</v>
      </c>
      <c r="G314" s="39"/>
      <c r="H314" s="39"/>
      <c r="I314" s="218"/>
      <c r="J314" s="39"/>
      <c r="K314" s="39"/>
      <c r="L314" s="43"/>
      <c r="M314" s="219"/>
      <c r="N314" s="220"/>
      <c r="O314" s="83"/>
      <c r="P314" s="83"/>
      <c r="Q314" s="83"/>
      <c r="R314" s="83"/>
      <c r="S314" s="83"/>
      <c r="T314" s="84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154</v>
      </c>
      <c r="AU314" s="16" t="s">
        <v>85</v>
      </c>
    </row>
    <row r="315" s="2" customFormat="1" ht="16.5" customHeight="1">
      <c r="A315" s="37"/>
      <c r="B315" s="38"/>
      <c r="C315" s="221" t="s">
        <v>679</v>
      </c>
      <c r="D315" s="221" t="s">
        <v>286</v>
      </c>
      <c r="E315" s="222" t="s">
        <v>680</v>
      </c>
      <c r="F315" s="223" t="s">
        <v>681</v>
      </c>
      <c r="G315" s="224" t="s">
        <v>412</v>
      </c>
      <c r="H315" s="225">
        <v>1</v>
      </c>
      <c r="I315" s="226"/>
      <c r="J315" s="227">
        <f>ROUND(I315*H315,2)</f>
        <v>0</v>
      </c>
      <c r="K315" s="223" t="s">
        <v>151</v>
      </c>
      <c r="L315" s="228"/>
      <c r="M315" s="229" t="s">
        <v>19</v>
      </c>
      <c r="N315" s="230" t="s">
        <v>46</v>
      </c>
      <c r="O315" s="83"/>
      <c r="P315" s="212">
        <f>O315*H315</f>
        <v>0</v>
      </c>
      <c r="Q315" s="212">
        <v>0.0015</v>
      </c>
      <c r="R315" s="212">
        <f>Q315*H315</f>
        <v>0.0015</v>
      </c>
      <c r="S315" s="212">
        <v>0</v>
      </c>
      <c r="T315" s="21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14" t="s">
        <v>186</v>
      </c>
      <c r="AT315" s="214" t="s">
        <v>286</v>
      </c>
      <c r="AU315" s="214" t="s">
        <v>85</v>
      </c>
      <c r="AY315" s="16" t="s">
        <v>145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6" t="s">
        <v>83</v>
      </c>
      <c r="BK315" s="215">
        <f>ROUND(I315*H315,2)</f>
        <v>0</v>
      </c>
      <c r="BL315" s="16" t="s">
        <v>152</v>
      </c>
      <c r="BM315" s="214" t="s">
        <v>682</v>
      </c>
    </row>
    <row r="316" s="2" customFormat="1" ht="16.5" customHeight="1">
      <c r="A316" s="37"/>
      <c r="B316" s="38"/>
      <c r="C316" s="203" t="s">
        <v>683</v>
      </c>
      <c r="D316" s="203" t="s">
        <v>147</v>
      </c>
      <c r="E316" s="204" t="s">
        <v>684</v>
      </c>
      <c r="F316" s="205" t="s">
        <v>685</v>
      </c>
      <c r="G316" s="206" t="s">
        <v>172</v>
      </c>
      <c r="H316" s="207">
        <v>10</v>
      </c>
      <c r="I316" s="208"/>
      <c r="J316" s="209">
        <f>ROUND(I316*H316,2)</f>
        <v>0</v>
      </c>
      <c r="K316" s="205" t="s">
        <v>151</v>
      </c>
      <c r="L316" s="43"/>
      <c r="M316" s="210" t="s">
        <v>19</v>
      </c>
      <c r="N316" s="211" t="s">
        <v>46</v>
      </c>
      <c r="O316" s="83"/>
      <c r="P316" s="212">
        <f>O316*H316</f>
        <v>0</v>
      </c>
      <c r="Q316" s="212">
        <v>0</v>
      </c>
      <c r="R316" s="212">
        <f>Q316*H316</f>
        <v>0</v>
      </c>
      <c r="S316" s="212">
        <v>0.35999999999999999</v>
      </c>
      <c r="T316" s="213">
        <f>S316*H316</f>
        <v>3.5999999999999996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14" t="s">
        <v>152</v>
      </c>
      <c r="AT316" s="214" t="s">
        <v>147</v>
      </c>
      <c r="AU316" s="214" t="s">
        <v>85</v>
      </c>
      <c r="AY316" s="16" t="s">
        <v>145</v>
      </c>
      <c r="BE316" s="215">
        <f>IF(N316="základní",J316,0)</f>
        <v>0</v>
      </c>
      <c r="BF316" s="215">
        <f>IF(N316="snížená",J316,0)</f>
        <v>0</v>
      </c>
      <c r="BG316" s="215">
        <f>IF(N316="zákl. přenesená",J316,0)</f>
        <v>0</v>
      </c>
      <c r="BH316" s="215">
        <f>IF(N316="sníž. přenesená",J316,0)</f>
        <v>0</v>
      </c>
      <c r="BI316" s="215">
        <f>IF(N316="nulová",J316,0)</f>
        <v>0</v>
      </c>
      <c r="BJ316" s="16" t="s">
        <v>83</v>
      </c>
      <c r="BK316" s="215">
        <f>ROUND(I316*H316,2)</f>
        <v>0</v>
      </c>
      <c r="BL316" s="16" t="s">
        <v>152</v>
      </c>
      <c r="BM316" s="214" t="s">
        <v>686</v>
      </c>
    </row>
    <row r="317" s="2" customFormat="1">
      <c r="A317" s="37"/>
      <c r="B317" s="38"/>
      <c r="C317" s="39"/>
      <c r="D317" s="216" t="s">
        <v>154</v>
      </c>
      <c r="E317" s="39"/>
      <c r="F317" s="217" t="s">
        <v>687</v>
      </c>
      <c r="G317" s="39"/>
      <c r="H317" s="39"/>
      <c r="I317" s="218"/>
      <c r="J317" s="39"/>
      <c r="K317" s="39"/>
      <c r="L317" s="43"/>
      <c r="M317" s="219"/>
      <c r="N317" s="220"/>
      <c r="O317" s="83"/>
      <c r="P317" s="83"/>
      <c r="Q317" s="83"/>
      <c r="R317" s="83"/>
      <c r="S317" s="83"/>
      <c r="T317" s="84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154</v>
      </c>
      <c r="AU317" s="16" t="s">
        <v>85</v>
      </c>
    </row>
    <row r="318" s="2" customFormat="1" ht="16.5" customHeight="1">
      <c r="A318" s="37"/>
      <c r="B318" s="38"/>
      <c r="C318" s="203" t="s">
        <v>688</v>
      </c>
      <c r="D318" s="203" t="s">
        <v>147</v>
      </c>
      <c r="E318" s="204" t="s">
        <v>689</v>
      </c>
      <c r="F318" s="205" t="s">
        <v>690</v>
      </c>
      <c r="G318" s="206" t="s">
        <v>412</v>
      </c>
      <c r="H318" s="207">
        <v>5</v>
      </c>
      <c r="I318" s="208"/>
      <c r="J318" s="209">
        <f>ROUND(I318*H318,2)</f>
        <v>0</v>
      </c>
      <c r="K318" s="205" t="s">
        <v>151</v>
      </c>
      <c r="L318" s="43"/>
      <c r="M318" s="210" t="s">
        <v>19</v>
      </c>
      <c r="N318" s="211" t="s">
        <v>46</v>
      </c>
      <c r="O318" s="83"/>
      <c r="P318" s="212">
        <f>O318*H318</f>
        <v>0</v>
      </c>
      <c r="Q318" s="212">
        <v>0.010186000000000001</v>
      </c>
      <c r="R318" s="212">
        <f>Q318*H318</f>
        <v>0.050930000000000003</v>
      </c>
      <c r="S318" s="212">
        <v>0</v>
      </c>
      <c r="T318" s="21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14" t="s">
        <v>152</v>
      </c>
      <c r="AT318" s="214" t="s">
        <v>147</v>
      </c>
      <c r="AU318" s="214" t="s">
        <v>85</v>
      </c>
      <c r="AY318" s="16" t="s">
        <v>145</v>
      </c>
      <c r="BE318" s="215">
        <f>IF(N318="základní",J318,0)</f>
        <v>0</v>
      </c>
      <c r="BF318" s="215">
        <f>IF(N318="snížená",J318,0)</f>
        <v>0</v>
      </c>
      <c r="BG318" s="215">
        <f>IF(N318="zákl. přenesená",J318,0)</f>
        <v>0</v>
      </c>
      <c r="BH318" s="215">
        <f>IF(N318="sníž. přenesená",J318,0)</f>
        <v>0</v>
      </c>
      <c r="BI318" s="215">
        <f>IF(N318="nulová",J318,0)</f>
        <v>0</v>
      </c>
      <c r="BJ318" s="16" t="s">
        <v>83</v>
      </c>
      <c r="BK318" s="215">
        <f>ROUND(I318*H318,2)</f>
        <v>0</v>
      </c>
      <c r="BL318" s="16" t="s">
        <v>152</v>
      </c>
      <c r="BM318" s="214" t="s">
        <v>691</v>
      </c>
    </row>
    <row r="319" s="2" customFormat="1">
      <c r="A319" s="37"/>
      <c r="B319" s="38"/>
      <c r="C319" s="39"/>
      <c r="D319" s="216" t="s">
        <v>154</v>
      </c>
      <c r="E319" s="39"/>
      <c r="F319" s="217" t="s">
        <v>692</v>
      </c>
      <c r="G319" s="39"/>
      <c r="H319" s="39"/>
      <c r="I319" s="218"/>
      <c r="J319" s="39"/>
      <c r="K319" s="39"/>
      <c r="L319" s="43"/>
      <c r="M319" s="219"/>
      <c r="N319" s="220"/>
      <c r="O319" s="83"/>
      <c r="P319" s="83"/>
      <c r="Q319" s="83"/>
      <c r="R319" s="83"/>
      <c r="S319" s="83"/>
      <c r="T319" s="84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154</v>
      </c>
      <c r="AU319" s="16" t="s">
        <v>85</v>
      </c>
    </row>
    <row r="320" s="2" customFormat="1" ht="16.5" customHeight="1">
      <c r="A320" s="37"/>
      <c r="B320" s="38"/>
      <c r="C320" s="221" t="s">
        <v>693</v>
      </c>
      <c r="D320" s="221" t="s">
        <v>286</v>
      </c>
      <c r="E320" s="222" t="s">
        <v>694</v>
      </c>
      <c r="F320" s="223" t="s">
        <v>695</v>
      </c>
      <c r="G320" s="224" t="s">
        <v>412</v>
      </c>
      <c r="H320" s="225">
        <v>4</v>
      </c>
      <c r="I320" s="226"/>
      <c r="J320" s="227">
        <f>ROUND(I320*H320,2)</f>
        <v>0</v>
      </c>
      <c r="K320" s="223" t="s">
        <v>151</v>
      </c>
      <c r="L320" s="228"/>
      <c r="M320" s="229" t="s">
        <v>19</v>
      </c>
      <c r="N320" s="230" t="s">
        <v>46</v>
      </c>
      <c r="O320" s="83"/>
      <c r="P320" s="212">
        <f>O320*H320</f>
        <v>0</v>
      </c>
      <c r="Q320" s="212">
        <v>1.0129999999999999</v>
      </c>
      <c r="R320" s="212">
        <f>Q320*H320</f>
        <v>4.0519999999999996</v>
      </c>
      <c r="S320" s="212">
        <v>0</v>
      </c>
      <c r="T320" s="21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14" t="s">
        <v>186</v>
      </c>
      <c r="AT320" s="214" t="s">
        <v>286</v>
      </c>
      <c r="AU320" s="214" t="s">
        <v>85</v>
      </c>
      <c r="AY320" s="16" t="s">
        <v>145</v>
      </c>
      <c r="BE320" s="215">
        <f>IF(N320="základní",J320,0)</f>
        <v>0</v>
      </c>
      <c r="BF320" s="215">
        <f>IF(N320="snížená",J320,0)</f>
        <v>0</v>
      </c>
      <c r="BG320" s="215">
        <f>IF(N320="zákl. přenesená",J320,0)</f>
        <v>0</v>
      </c>
      <c r="BH320" s="215">
        <f>IF(N320="sníž. přenesená",J320,0)</f>
        <v>0</v>
      </c>
      <c r="BI320" s="215">
        <f>IF(N320="nulová",J320,0)</f>
        <v>0</v>
      </c>
      <c r="BJ320" s="16" t="s">
        <v>83</v>
      </c>
      <c r="BK320" s="215">
        <f>ROUND(I320*H320,2)</f>
        <v>0</v>
      </c>
      <c r="BL320" s="16" t="s">
        <v>152</v>
      </c>
      <c r="BM320" s="214" t="s">
        <v>696</v>
      </c>
    </row>
    <row r="321" s="2" customFormat="1" ht="16.5" customHeight="1">
      <c r="A321" s="37"/>
      <c r="B321" s="38"/>
      <c r="C321" s="221" t="s">
        <v>697</v>
      </c>
      <c r="D321" s="221" t="s">
        <v>286</v>
      </c>
      <c r="E321" s="222" t="s">
        <v>698</v>
      </c>
      <c r="F321" s="223" t="s">
        <v>699</v>
      </c>
      <c r="G321" s="224" t="s">
        <v>412</v>
      </c>
      <c r="H321" s="225">
        <v>1</v>
      </c>
      <c r="I321" s="226"/>
      <c r="J321" s="227">
        <f>ROUND(I321*H321,2)</f>
        <v>0</v>
      </c>
      <c r="K321" s="223" t="s">
        <v>151</v>
      </c>
      <c r="L321" s="228"/>
      <c r="M321" s="229" t="s">
        <v>19</v>
      </c>
      <c r="N321" s="230" t="s">
        <v>46</v>
      </c>
      <c r="O321" s="83"/>
      <c r="P321" s="212">
        <f>O321*H321</f>
        <v>0</v>
      </c>
      <c r="Q321" s="212">
        <v>0.254</v>
      </c>
      <c r="R321" s="212">
        <f>Q321*H321</f>
        <v>0.254</v>
      </c>
      <c r="S321" s="212">
        <v>0</v>
      </c>
      <c r="T321" s="21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14" t="s">
        <v>186</v>
      </c>
      <c r="AT321" s="214" t="s">
        <v>286</v>
      </c>
      <c r="AU321" s="214" t="s">
        <v>85</v>
      </c>
      <c r="AY321" s="16" t="s">
        <v>145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6" t="s">
        <v>83</v>
      </c>
      <c r="BK321" s="215">
        <f>ROUND(I321*H321,2)</f>
        <v>0</v>
      </c>
      <c r="BL321" s="16" t="s">
        <v>152</v>
      </c>
      <c r="BM321" s="214" t="s">
        <v>700</v>
      </c>
    </row>
    <row r="322" s="2" customFormat="1" ht="16.5" customHeight="1">
      <c r="A322" s="37"/>
      <c r="B322" s="38"/>
      <c r="C322" s="203" t="s">
        <v>701</v>
      </c>
      <c r="D322" s="203" t="s">
        <v>147</v>
      </c>
      <c r="E322" s="204" t="s">
        <v>702</v>
      </c>
      <c r="F322" s="205" t="s">
        <v>703</v>
      </c>
      <c r="G322" s="206" t="s">
        <v>412</v>
      </c>
      <c r="H322" s="207">
        <v>1</v>
      </c>
      <c r="I322" s="208"/>
      <c r="J322" s="209">
        <f>ROUND(I322*H322,2)</f>
        <v>0</v>
      </c>
      <c r="K322" s="205" t="s">
        <v>151</v>
      </c>
      <c r="L322" s="43"/>
      <c r="M322" s="210" t="s">
        <v>19</v>
      </c>
      <c r="N322" s="211" t="s">
        <v>46</v>
      </c>
      <c r="O322" s="83"/>
      <c r="P322" s="212">
        <f>O322*H322</f>
        <v>0</v>
      </c>
      <c r="Q322" s="212">
        <v>0.039273919999999997</v>
      </c>
      <c r="R322" s="212">
        <f>Q322*H322</f>
        <v>0.039273919999999997</v>
      </c>
      <c r="S322" s="212">
        <v>0</v>
      </c>
      <c r="T322" s="21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14" t="s">
        <v>152</v>
      </c>
      <c r="AT322" s="214" t="s">
        <v>147</v>
      </c>
      <c r="AU322" s="214" t="s">
        <v>85</v>
      </c>
      <c r="AY322" s="16" t="s">
        <v>145</v>
      </c>
      <c r="BE322" s="215">
        <f>IF(N322="základní",J322,0)</f>
        <v>0</v>
      </c>
      <c r="BF322" s="215">
        <f>IF(N322="snížená",J322,0)</f>
        <v>0</v>
      </c>
      <c r="BG322" s="215">
        <f>IF(N322="zákl. přenesená",J322,0)</f>
        <v>0</v>
      </c>
      <c r="BH322" s="215">
        <f>IF(N322="sníž. přenesená",J322,0)</f>
        <v>0</v>
      </c>
      <c r="BI322" s="215">
        <f>IF(N322="nulová",J322,0)</f>
        <v>0</v>
      </c>
      <c r="BJ322" s="16" t="s">
        <v>83</v>
      </c>
      <c r="BK322" s="215">
        <f>ROUND(I322*H322,2)</f>
        <v>0</v>
      </c>
      <c r="BL322" s="16" t="s">
        <v>152</v>
      </c>
      <c r="BM322" s="214" t="s">
        <v>704</v>
      </c>
    </row>
    <row r="323" s="2" customFormat="1">
      <c r="A323" s="37"/>
      <c r="B323" s="38"/>
      <c r="C323" s="39"/>
      <c r="D323" s="216" t="s">
        <v>154</v>
      </c>
      <c r="E323" s="39"/>
      <c r="F323" s="217" t="s">
        <v>705</v>
      </c>
      <c r="G323" s="39"/>
      <c r="H323" s="39"/>
      <c r="I323" s="218"/>
      <c r="J323" s="39"/>
      <c r="K323" s="39"/>
      <c r="L323" s="43"/>
      <c r="M323" s="219"/>
      <c r="N323" s="220"/>
      <c r="O323" s="83"/>
      <c r="P323" s="83"/>
      <c r="Q323" s="83"/>
      <c r="R323" s="83"/>
      <c r="S323" s="83"/>
      <c r="T323" s="84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154</v>
      </c>
      <c r="AU323" s="16" t="s">
        <v>85</v>
      </c>
    </row>
    <row r="324" s="2" customFormat="1" ht="16.5" customHeight="1">
      <c r="A324" s="37"/>
      <c r="B324" s="38"/>
      <c r="C324" s="221" t="s">
        <v>706</v>
      </c>
      <c r="D324" s="221" t="s">
        <v>286</v>
      </c>
      <c r="E324" s="222" t="s">
        <v>707</v>
      </c>
      <c r="F324" s="223" t="s">
        <v>708</v>
      </c>
      <c r="G324" s="224" t="s">
        <v>412</v>
      </c>
      <c r="H324" s="225">
        <v>1</v>
      </c>
      <c r="I324" s="226"/>
      <c r="J324" s="227">
        <f>ROUND(I324*H324,2)</f>
        <v>0</v>
      </c>
      <c r="K324" s="223" t="s">
        <v>151</v>
      </c>
      <c r="L324" s="228"/>
      <c r="M324" s="229" t="s">
        <v>19</v>
      </c>
      <c r="N324" s="230" t="s">
        <v>46</v>
      </c>
      <c r="O324" s="83"/>
      <c r="P324" s="212">
        <f>O324*H324</f>
        <v>0</v>
      </c>
      <c r="Q324" s="212">
        <v>0.218</v>
      </c>
      <c r="R324" s="212">
        <f>Q324*H324</f>
        <v>0.218</v>
      </c>
      <c r="S324" s="212">
        <v>0</v>
      </c>
      <c r="T324" s="213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14" t="s">
        <v>186</v>
      </c>
      <c r="AT324" s="214" t="s">
        <v>286</v>
      </c>
      <c r="AU324" s="214" t="s">
        <v>85</v>
      </c>
      <c r="AY324" s="16" t="s">
        <v>145</v>
      </c>
      <c r="BE324" s="215">
        <f>IF(N324="základní",J324,0)</f>
        <v>0</v>
      </c>
      <c r="BF324" s="215">
        <f>IF(N324="snížená",J324,0)</f>
        <v>0</v>
      </c>
      <c r="BG324" s="215">
        <f>IF(N324="zákl. přenesená",J324,0)</f>
        <v>0</v>
      </c>
      <c r="BH324" s="215">
        <f>IF(N324="sníž. přenesená",J324,0)</f>
        <v>0</v>
      </c>
      <c r="BI324" s="215">
        <f>IF(N324="nulová",J324,0)</f>
        <v>0</v>
      </c>
      <c r="BJ324" s="16" t="s">
        <v>83</v>
      </c>
      <c r="BK324" s="215">
        <f>ROUND(I324*H324,2)</f>
        <v>0</v>
      </c>
      <c r="BL324" s="16" t="s">
        <v>152</v>
      </c>
      <c r="BM324" s="214" t="s">
        <v>709</v>
      </c>
    </row>
    <row r="325" s="2" customFormat="1" ht="16.5" customHeight="1">
      <c r="A325" s="37"/>
      <c r="B325" s="38"/>
      <c r="C325" s="203" t="s">
        <v>710</v>
      </c>
      <c r="D325" s="203" t="s">
        <v>147</v>
      </c>
      <c r="E325" s="204" t="s">
        <v>711</v>
      </c>
      <c r="F325" s="205" t="s">
        <v>712</v>
      </c>
      <c r="G325" s="206" t="s">
        <v>412</v>
      </c>
      <c r="H325" s="207">
        <v>1</v>
      </c>
      <c r="I325" s="208"/>
      <c r="J325" s="209">
        <f>ROUND(I325*H325,2)</f>
        <v>0</v>
      </c>
      <c r="K325" s="205" t="s">
        <v>151</v>
      </c>
      <c r="L325" s="43"/>
      <c r="M325" s="210" t="s">
        <v>19</v>
      </c>
      <c r="N325" s="211" t="s">
        <v>46</v>
      </c>
      <c r="O325" s="83"/>
      <c r="P325" s="212">
        <f>O325*H325</f>
        <v>0</v>
      </c>
      <c r="Q325" s="212">
        <v>0</v>
      </c>
      <c r="R325" s="212">
        <f>Q325*H325</f>
        <v>0</v>
      </c>
      <c r="S325" s="212">
        <v>0.050000000000000003</v>
      </c>
      <c r="T325" s="213">
        <f>S325*H325</f>
        <v>0.050000000000000003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14" t="s">
        <v>152</v>
      </c>
      <c r="AT325" s="214" t="s">
        <v>147</v>
      </c>
      <c r="AU325" s="214" t="s">
        <v>85</v>
      </c>
      <c r="AY325" s="16" t="s">
        <v>145</v>
      </c>
      <c r="BE325" s="215">
        <f>IF(N325="základní",J325,0)</f>
        <v>0</v>
      </c>
      <c r="BF325" s="215">
        <f>IF(N325="snížená",J325,0)</f>
        <v>0</v>
      </c>
      <c r="BG325" s="215">
        <f>IF(N325="zákl. přenesená",J325,0)</f>
        <v>0</v>
      </c>
      <c r="BH325" s="215">
        <f>IF(N325="sníž. přenesená",J325,0)</f>
        <v>0</v>
      </c>
      <c r="BI325" s="215">
        <f>IF(N325="nulová",J325,0)</f>
        <v>0</v>
      </c>
      <c r="BJ325" s="16" t="s">
        <v>83</v>
      </c>
      <c r="BK325" s="215">
        <f>ROUND(I325*H325,2)</f>
        <v>0</v>
      </c>
      <c r="BL325" s="16" t="s">
        <v>152</v>
      </c>
      <c r="BM325" s="214" t="s">
        <v>713</v>
      </c>
    </row>
    <row r="326" s="2" customFormat="1">
      <c r="A326" s="37"/>
      <c r="B326" s="38"/>
      <c r="C326" s="39"/>
      <c r="D326" s="216" t="s">
        <v>154</v>
      </c>
      <c r="E326" s="39"/>
      <c r="F326" s="217" t="s">
        <v>714</v>
      </c>
      <c r="G326" s="39"/>
      <c r="H326" s="39"/>
      <c r="I326" s="218"/>
      <c r="J326" s="39"/>
      <c r="K326" s="39"/>
      <c r="L326" s="43"/>
      <c r="M326" s="219"/>
      <c r="N326" s="220"/>
      <c r="O326" s="83"/>
      <c r="P326" s="83"/>
      <c r="Q326" s="83"/>
      <c r="R326" s="83"/>
      <c r="S326" s="83"/>
      <c r="T326" s="84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154</v>
      </c>
      <c r="AU326" s="16" t="s">
        <v>85</v>
      </c>
    </row>
    <row r="327" s="2" customFormat="1" ht="24.15" customHeight="1">
      <c r="A327" s="37"/>
      <c r="B327" s="38"/>
      <c r="C327" s="203" t="s">
        <v>715</v>
      </c>
      <c r="D327" s="203" t="s">
        <v>147</v>
      </c>
      <c r="E327" s="204" t="s">
        <v>716</v>
      </c>
      <c r="F327" s="205" t="s">
        <v>717</v>
      </c>
      <c r="G327" s="206" t="s">
        <v>412</v>
      </c>
      <c r="H327" s="207">
        <v>2</v>
      </c>
      <c r="I327" s="208"/>
      <c r="J327" s="209">
        <f>ROUND(I327*H327,2)</f>
        <v>0</v>
      </c>
      <c r="K327" s="205" t="s">
        <v>151</v>
      </c>
      <c r="L327" s="43"/>
      <c r="M327" s="210" t="s">
        <v>19</v>
      </c>
      <c r="N327" s="211" t="s">
        <v>46</v>
      </c>
      <c r="O327" s="83"/>
      <c r="P327" s="212">
        <f>O327*H327</f>
        <v>0</v>
      </c>
      <c r="Q327" s="212">
        <v>0.089999999999999997</v>
      </c>
      <c r="R327" s="212">
        <f>Q327*H327</f>
        <v>0.17999999999999999</v>
      </c>
      <c r="S327" s="212">
        <v>0</v>
      </c>
      <c r="T327" s="213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14" t="s">
        <v>152</v>
      </c>
      <c r="AT327" s="214" t="s">
        <v>147</v>
      </c>
      <c r="AU327" s="214" t="s">
        <v>85</v>
      </c>
      <c r="AY327" s="16" t="s">
        <v>145</v>
      </c>
      <c r="BE327" s="215">
        <f>IF(N327="základní",J327,0)</f>
        <v>0</v>
      </c>
      <c r="BF327" s="215">
        <f>IF(N327="snížená",J327,0)</f>
        <v>0</v>
      </c>
      <c r="BG327" s="215">
        <f>IF(N327="zákl. přenesená",J327,0)</f>
        <v>0</v>
      </c>
      <c r="BH327" s="215">
        <f>IF(N327="sníž. přenesená",J327,0)</f>
        <v>0</v>
      </c>
      <c r="BI327" s="215">
        <f>IF(N327="nulová",J327,0)</f>
        <v>0</v>
      </c>
      <c r="BJ327" s="16" t="s">
        <v>83</v>
      </c>
      <c r="BK327" s="215">
        <f>ROUND(I327*H327,2)</f>
        <v>0</v>
      </c>
      <c r="BL327" s="16" t="s">
        <v>152</v>
      </c>
      <c r="BM327" s="214" t="s">
        <v>718</v>
      </c>
    </row>
    <row r="328" s="2" customFormat="1">
      <c r="A328" s="37"/>
      <c r="B328" s="38"/>
      <c r="C328" s="39"/>
      <c r="D328" s="216" t="s">
        <v>154</v>
      </c>
      <c r="E328" s="39"/>
      <c r="F328" s="217" t="s">
        <v>719</v>
      </c>
      <c r="G328" s="39"/>
      <c r="H328" s="39"/>
      <c r="I328" s="218"/>
      <c r="J328" s="39"/>
      <c r="K328" s="39"/>
      <c r="L328" s="43"/>
      <c r="M328" s="219"/>
      <c r="N328" s="220"/>
      <c r="O328" s="83"/>
      <c r="P328" s="83"/>
      <c r="Q328" s="83"/>
      <c r="R328" s="83"/>
      <c r="S328" s="83"/>
      <c r="T328" s="84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154</v>
      </c>
      <c r="AU328" s="16" t="s">
        <v>85</v>
      </c>
    </row>
    <row r="329" s="2" customFormat="1" ht="16.5" customHeight="1">
      <c r="A329" s="37"/>
      <c r="B329" s="38"/>
      <c r="C329" s="221" t="s">
        <v>720</v>
      </c>
      <c r="D329" s="221" t="s">
        <v>286</v>
      </c>
      <c r="E329" s="222" t="s">
        <v>721</v>
      </c>
      <c r="F329" s="223" t="s">
        <v>722</v>
      </c>
      <c r="G329" s="224" t="s">
        <v>412</v>
      </c>
      <c r="H329" s="225">
        <v>1</v>
      </c>
      <c r="I329" s="226"/>
      <c r="J329" s="227">
        <f>ROUND(I329*H329,2)</f>
        <v>0</v>
      </c>
      <c r="K329" s="223" t="s">
        <v>151</v>
      </c>
      <c r="L329" s="228"/>
      <c r="M329" s="229" t="s">
        <v>19</v>
      </c>
      <c r="N329" s="230" t="s">
        <v>46</v>
      </c>
      <c r="O329" s="83"/>
      <c r="P329" s="212">
        <f>O329*H329</f>
        <v>0</v>
      </c>
      <c r="Q329" s="212">
        <v>0.065000000000000002</v>
      </c>
      <c r="R329" s="212">
        <f>Q329*H329</f>
        <v>0.065000000000000002</v>
      </c>
      <c r="S329" s="212">
        <v>0</v>
      </c>
      <c r="T329" s="213">
        <f>S329*H329</f>
        <v>0</v>
      </c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R329" s="214" t="s">
        <v>186</v>
      </c>
      <c r="AT329" s="214" t="s">
        <v>286</v>
      </c>
      <c r="AU329" s="214" t="s">
        <v>85</v>
      </c>
      <c r="AY329" s="16" t="s">
        <v>145</v>
      </c>
      <c r="BE329" s="215">
        <f>IF(N329="základní",J329,0)</f>
        <v>0</v>
      </c>
      <c r="BF329" s="215">
        <f>IF(N329="snížená",J329,0)</f>
        <v>0</v>
      </c>
      <c r="BG329" s="215">
        <f>IF(N329="zákl. přenesená",J329,0)</f>
        <v>0</v>
      </c>
      <c r="BH329" s="215">
        <f>IF(N329="sníž. přenesená",J329,0)</f>
        <v>0</v>
      </c>
      <c r="BI329" s="215">
        <f>IF(N329="nulová",J329,0)</f>
        <v>0</v>
      </c>
      <c r="BJ329" s="16" t="s">
        <v>83</v>
      </c>
      <c r="BK329" s="215">
        <f>ROUND(I329*H329,2)</f>
        <v>0</v>
      </c>
      <c r="BL329" s="16" t="s">
        <v>152</v>
      </c>
      <c r="BM329" s="214" t="s">
        <v>723</v>
      </c>
    </row>
    <row r="330" s="2" customFormat="1" ht="16.5" customHeight="1">
      <c r="A330" s="37"/>
      <c r="B330" s="38"/>
      <c r="C330" s="221" t="s">
        <v>724</v>
      </c>
      <c r="D330" s="221" t="s">
        <v>286</v>
      </c>
      <c r="E330" s="222" t="s">
        <v>725</v>
      </c>
      <c r="F330" s="223" t="s">
        <v>726</v>
      </c>
      <c r="G330" s="224" t="s">
        <v>412</v>
      </c>
      <c r="H330" s="225">
        <v>1</v>
      </c>
      <c r="I330" s="226"/>
      <c r="J330" s="227">
        <f>ROUND(I330*H330,2)</f>
        <v>0</v>
      </c>
      <c r="K330" s="223" t="s">
        <v>151</v>
      </c>
      <c r="L330" s="228"/>
      <c r="M330" s="229" t="s">
        <v>19</v>
      </c>
      <c r="N330" s="230" t="s">
        <v>46</v>
      </c>
      <c r="O330" s="83"/>
      <c r="P330" s="212">
        <f>O330*H330</f>
        <v>0</v>
      </c>
      <c r="Q330" s="212">
        <v>0.059999999999999998</v>
      </c>
      <c r="R330" s="212">
        <f>Q330*H330</f>
        <v>0.059999999999999998</v>
      </c>
      <c r="S330" s="212">
        <v>0</v>
      </c>
      <c r="T330" s="213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14" t="s">
        <v>186</v>
      </c>
      <c r="AT330" s="214" t="s">
        <v>286</v>
      </c>
      <c r="AU330" s="214" t="s">
        <v>85</v>
      </c>
      <c r="AY330" s="16" t="s">
        <v>145</v>
      </c>
      <c r="BE330" s="215">
        <f>IF(N330="základní",J330,0)</f>
        <v>0</v>
      </c>
      <c r="BF330" s="215">
        <f>IF(N330="snížená",J330,0)</f>
        <v>0</v>
      </c>
      <c r="BG330" s="215">
        <f>IF(N330="zákl. přenesená",J330,0)</f>
        <v>0</v>
      </c>
      <c r="BH330" s="215">
        <f>IF(N330="sníž. přenesená",J330,0)</f>
        <v>0</v>
      </c>
      <c r="BI330" s="215">
        <f>IF(N330="nulová",J330,0)</f>
        <v>0</v>
      </c>
      <c r="BJ330" s="16" t="s">
        <v>83</v>
      </c>
      <c r="BK330" s="215">
        <f>ROUND(I330*H330,2)</f>
        <v>0</v>
      </c>
      <c r="BL330" s="16" t="s">
        <v>152</v>
      </c>
      <c r="BM330" s="214" t="s">
        <v>727</v>
      </c>
    </row>
    <row r="331" s="2" customFormat="1" ht="21.75" customHeight="1">
      <c r="A331" s="37"/>
      <c r="B331" s="38"/>
      <c r="C331" s="203" t="s">
        <v>728</v>
      </c>
      <c r="D331" s="203" t="s">
        <v>147</v>
      </c>
      <c r="E331" s="204" t="s">
        <v>729</v>
      </c>
      <c r="F331" s="205" t="s">
        <v>730</v>
      </c>
      <c r="G331" s="206" t="s">
        <v>412</v>
      </c>
      <c r="H331" s="207">
        <v>5</v>
      </c>
      <c r="I331" s="208"/>
      <c r="J331" s="209">
        <f>ROUND(I331*H331,2)</f>
        <v>0</v>
      </c>
      <c r="K331" s="205" t="s">
        <v>151</v>
      </c>
      <c r="L331" s="43"/>
      <c r="M331" s="210" t="s">
        <v>19</v>
      </c>
      <c r="N331" s="211" t="s">
        <v>46</v>
      </c>
      <c r="O331" s="83"/>
      <c r="P331" s="212">
        <f>O331*H331</f>
        <v>0</v>
      </c>
      <c r="Q331" s="212">
        <v>0.0013699999999999999</v>
      </c>
      <c r="R331" s="212">
        <f>Q331*H331</f>
        <v>0.0068499999999999993</v>
      </c>
      <c r="S331" s="212">
        <v>0</v>
      </c>
      <c r="T331" s="213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14" t="s">
        <v>152</v>
      </c>
      <c r="AT331" s="214" t="s">
        <v>147</v>
      </c>
      <c r="AU331" s="214" t="s">
        <v>85</v>
      </c>
      <c r="AY331" s="16" t="s">
        <v>145</v>
      </c>
      <c r="BE331" s="215">
        <f>IF(N331="základní",J331,0)</f>
        <v>0</v>
      </c>
      <c r="BF331" s="215">
        <f>IF(N331="snížená",J331,0)</f>
        <v>0</v>
      </c>
      <c r="BG331" s="215">
        <f>IF(N331="zákl. přenesená",J331,0)</f>
        <v>0</v>
      </c>
      <c r="BH331" s="215">
        <f>IF(N331="sníž. přenesená",J331,0)</f>
        <v>0</v>
      </c>
      <c r="BI331" s="215">
        <f>IF(N331="nulová",J331,0)</f>
        <v>0</v>
      </c>
      <c r="BJ331" s="16" t="s">
        <v>83</v>
      </c>
      <c r="BK331" s="215">
        <f>ROUND(I331*H331,2)</f>
        <v>0</v>
      </c>
      <c r="BL331" s="16" t="s">
        <v>152</v>
      </c>
      <c r="BM331" s="214" t="s">
        <v>731</v>
      </c>
    </row>
    <row r="332" s="2" customFormat="1">
      <c r="A332" s="37"/>
      <c r="B332" s="38"/>
      <c r="C332" s="39"/>
      <c r="D332" s="216" t="s">
        <v>154</v>
      </c>
      <c r="E332" s="39"/>
      <c r="F332" s="217" t="s">
        <v>732</v>
      </c>
      <c r="G332" s="39"/>
      <c r="H332" s="39"/>
      <c r="I332" s="218"/>
      <c r="J332" s="39"/>
      <c r="K332" s="39"/>
      <c r="L332" s="43"/>
      <c r="M332" s="219"/>
      <c r="N332" s="220"/>
      <c r="O332" s="83"/>
      <c r="P332" s="83"/>
      <c r="Q332" s="83"/>
      <c r="R332" s="83"/>
      <c r="S332" s="83"/>
      <c r="T332" s="84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16" t="s">
        <v>154</v>
      </c>
      <c r="AU332" s="16" t="s">
        <v>85</v>
      </c>
    </row>
    <row r="333" s="2" customFormat="1" ht="24.15" customHeight="1">
      <c r="A333" s="37"/>
      <c r="B333" s="38"/>
      <c r="C333" s="203" t="s">
        <v>733</v>
      </c>
      <c r="D333" s="203" t="s">
        <v>147</v>
      </c>
      <c r="E333" s="204" t="s">
        <v>734</v>
      </c>
      <c r="F333" s="205" t="s">
        <v>735</v>
      </c>
      <c r="G333" s="206" t="s">
        <v>178</v>
      </c>
      <c r="H333" s="207">
        <v>80</v>
      </c>
      <c r="I333" s="208"/>
      <c r="J333" s="209">
        <f>ROUND(I333*H333,2)</f>
        <v>0</v>
      </c>
      <c r="K333" s="205" t="s">
        <v>151</v>
      </c>
      <c r="L333" s="43"/>
      <c r="M333" s="210" t="s">
        <v>19</v>
      </c>
      <c r="N333" s="211" t="s">
        <v>46</v>
      </c>
      <c r="O333" s="83"/>
      <c r="P333" s="212">
        <f>O333*H333</f>
        <v>0</v>
      </c>
      <c r="Q333" s="212">
        <v>0</v>
      </c>
      <c r="R333" s="212">
        <f>Q333*H333</f>
        <v>0</v>
      </c>
      <c r="S333" s="212">
        <v>0</v>
      </c>
      <c r="T333" s="213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14" t="s">
        <v>464</v>
      </c>
      <c r="AT333" s="214" t="s">
        <v>147</v>
      </c>
      <c r="AU333" s="214" t="s">
        <v>85</v>
      </c>
      <c r="AY333" s="16" t="s">
        <v>145</v>
      </c>
      <c r="BE333" s="215">
        <f>IF(N333="základní",J333,0)</f>
        <v>0</v>
      </c>
      <c r="BF333" s="215">
        <f>IF(N333="snížená",J333,0)</f>
        <v>0</v>
      </c>
      <c r="BG333" s="215">
        <f>IF(N333="zákl. přenesená",J333,0)</f>
        <v>0</v>
      </c>
      <c r="BH333" s="215">
        <f>IF(N333="sníž. přenesená",J333,0)</f>
        <v>0</v>
      </c>
      <c r="BI333" s="215">
        <f>IF(N333="nulová",J333,0)</f>
        <v>0</v>
      </c>
      <c r="BJ333" s="16" t="s">
        <v>83</v>
      </c>
      <c r="BK333" s="215">
        <f>ROUND(I333*H333,2)</f>
        <v>0</v>
      </c>
      <c r="BL333" s="16" t="s">
        <v>464</v>
      </c>
      <c r="BM333" s="214" t="s">
        <v>736</v>
      </c>
    </row>
    <row r="334" s="2" customFormat="1">
      <c r="A334" s="37"/>
      <c r="B334" s="38"/>
      <c r="C334" s="39"/>
      <c r="D334" s="216" t="s">
        <v>154</v>
      </c>
      <c r="E334" s="39"/>
      <c r="F334" s="217" t="s">
        <v>737</v>
      </c>
      <c r="G334" s="39"/>
      <c r="H334" s="39"/>
      <c r="I334" s="218"/>
      <c r="J334" s="39"/>
      <c r="K334" s="39"/>
      <c r="L334" s="43"/>
      <c r="M334" s="219"/>
      <c r="N334" s="220"/>
      <c r="O334" s="83"/>
      <c r="P334" s="83"/>
      <c r="Q334" s="83"/>
      <c r="R334" s="83"/>
      <c r="S334" s="83"/>
      <c r="T334" s="84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16" t="s">
        <v>154</v>
      </c>
      <c r="AU334" s="16" t="s">
        <v>85</v>
      </c>
    </row>
    <row r="335" s="2" customFormat="1" ht="16.5" customHeight="1">
      <c r="A335" s="37"/>
      <c r="B335" s="38"/>
      <c r="C335" s="221" t="s">
        <v>738</v>
      </c>
      <c r="D335" s="221" t="s">
        <v>286</v>
      </c>
      <c r="E335" s="222" t="s">
        <v>739</v>
      </c>
      <c r="F335" s="223" t="s">
        <v>740</v>
      </c>
      <c r="G335" s="224" t="s">
        <v>178</v>
      </c>
      <c r="H335" s="225">
        <v>80</v>
      </c>
      <c r="I335" s="226"/>
      <c r="J335" s="227">
        <f>ROUND(I335*H335,2)</f>
        <v>0</v>
      </c>
      <c r="K335" s="223" t="s">
        <v>151</v>
      </c>
      <c r="L335" s="228"/>
      <c r="M335" s="229" t="s">
        <v>19</v>
      </c>
      <c r="N335" s="230" t="s">
        <v>46</v>
      </c>
      <c r="O335" s="83"/>
      <c r="P335" s="212">
        <f>O335*H335</f>
        <v>0</v>
      </c>
      <c r="Q335" s="212">
        <v>0.031</v>
      </c>
      <c r="R335" s="212">
        <f>Q335*H335</f>
        <v>2.48</v>
      </c>
      <c r="S335" s="212">
        <v>0</v>
      </c>
      <c r="T335" s="21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14" t="s">
        <v>741</v>
      </c>
      <c r="AT335" s="214" t="s">
        <v>286</v>
      </c>
      <c r="AU335" s="214" t="s">
        <v>85</v>
      </c>
      <c r="AY335" s="16" t="s">
        <v>145</v>
      </c>
      <c r="BE335" s="215">
        <f>IF(N335="základní",J335,0)</f>
        <v>0</v>
      </c>
      <c r="BF335" s="215">
        <f>IF(N335="snížená",J335,0)</f>
        <v>0</v>
      </c>
      <c r="BG335" s="215">
        <f>IF(N335="zákl. přenesená",J335,0)</f>
        <v>0</v>
      </c>
      <c r="BH335" s="215">
        <f>IF(N335="sníž. přenesená",J335,0)</f>
        <v>0</v>
      </c>
      <c r="BI335" s="215">
        <f>IF(N335="nulová",J335,0)</f>
        <v>0</v>
      </c>
      <c r="BJ335" s="16" t="s">
        <v>83</v>
      </c>
      <c r="BK335" s="215">
        <f>ROUND(I335*H335,2)</f>
        <v>0</v>
      </c>
      <c r="BL335" s="16" t="s">
        <v>741</v>
      </c>
      <c r="BM335" s="214" t="s">
        <v>742</v>
      </c>
    </row>
    <row r="336" s="2" customFormat="1" ht="24.15" customHeight="1">
      <c r="A336" s="37"/>
      <c r="B336" s="38"/>
      <c r="C336" s="203" t="s">
        <v>743</v>
      </c>
      <c r="D336" s="203" t="s">
        <v>147</v>
      </c>
      <c r="E336" s="204" t="s">
        <v>744</v>
      </c>
      <c r="F336" s="205" t="s">
        <v>745</v>
      </c>
      <c r="G336" s="206" t="s">
        <v>746</v>
      </c>
      <c r="H336" s="207">
        <v>1</v>
      </c>
      <c r="I336" s="208"/>
      <c r="J336" s="209">
        <f>ROUND(I336*H336,2)</f>
        <v>0</v>
      </c>
      <c r="K336" s="205" t="s">
        <v>747</v>
      </c>
      <c r="L336" s="43"/>
      <c r="M336" s="210" t="s">
        <v>19</v>
      </c>
      <c r="N336" s="211" t="s">
        <v>46</v>
      </c>
      <c r="O336" s="83"/>
      <c r="P336" s="212">
        <f>O336*H336</f>
        <v>0</v>
      </c>
      <c r="Q336" s="212">
        <v>0</v>
      </c>
      <c r="R336" s="212">
        <f>Q336*H336</f>
        <v>0</v>
      </c>
      <c r="S336" s="212">
        <v>0</v>
      </c>
      <c r="T336" s="213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14" t="s">
        <v>152</v>
      </c>
      <c r="AT336" s="214" t="s">
        <v>147</v>
      </c>
      <c r="AU336" s="214" t="s">
        <v>85</v>
      </c>
      <c r="AY336" s="16" t="s">
        <v>145</v>
      </c>
      <c r="BE336" s="215">
        <f>IF(N336="základní",J336,0)</f>
        <v>0</v>
      </c>
      <c r="BF336" s="215">
        <f>IF(N336="snížená",J336,0)</f>
        <v>0</v>
      </c>
      <c r="BG336" s="215">
        <f>IF(N336="zákl. přenesená",J336,0)</f>
        <v>0</v>
      </c>
      <c r="BH336" s="215">
        <f>IF(N336="sníž. přenesená",J336,0)</f>
        <v>0</v>
      </c>
      <c r="BI336" s="215">
        <f>IF(N336="nulová",J336,0)</f>
        <v>0</v>
      </c>
      <c r="BJ336" s="16" t="s">
        <v>83</v>
      </c>
      <c r="BK336" s="215">
        <f>ROUND(I336*H336,2)</f>
        <v>0</v>
      </c>
      <c r="BL336" s="16" t="s">
        <v>152</v>
      </c>
      <c r="BM336" s="214" t="s">
        <v>748</v>
      </c>
    </row>
    <row r="337" s="12" customFormat="1" ht="22.8" customHeight="1">
      <c r="A337" s="12"/>
      <c r="B337" s="187"/>
      <c r="C337" s="188"/>
      <c r="D337" s="189" t="s">
        <v>74</v>
      </c>
      <c r="E337" s="201" t="s">
        <v>191</v>
      </c>
      <c r="F337" s="201" t="s">
        <v>749</v>
      </c>
      <c r="G337" s="188"/>
      <c r="H337" s="188"/>
      <c r="I337" s="191"/>
      <c r="J337" s="202">
        <f>BK337</f>
        <v>0</v>
      </c>
      <c r="K337" s="188"/>
      <c r="L337" s="193"/>
      <c r="M337" s="194"/>
      <c r="N337" s="195"/>
      <c r="O337" s="195"/>
      <c r="P337" s="196">
        <f>SUM(P338:P458)</f>
        <v>0</v>
      </c>
      <c r="Q337" s="195"/>
      <c r="R337" s="196">
        <f>SUM(R338:R458)</f>
        <v>87.992466431299988</v>
      </c>
      <c r="S337" s="195"/>
      <c r="T337" s="197">
        <f>SUM(T338:T458)</f>
        <v>522.35129719999998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98" t="s">
        <v>83</v>
      </c>
      <c r="AT337" s="199" t="s">
        <v>74</v>
      </c>
      <c r="AU337" s="199" t="s">
        <v>83</v>
      </c>
      <c r="AY337" s="198" t="s">
        <v>145</v>
      </c>
      <c r="BK337" s="200">
        <f>SUM(BK338:BK458)</f>
        <v>0</v>
      </c>
    </row>
    <row r="338" s="2" customFormat="1" ht="16.5" customHeight="1">
      <c r="A338" s="37"/>
      <c r="B338" s="38"/>
      <c r="C338" s="203" t="s">
        <v>750</v>
      </c>
      <c r="D338" s="203" t="s">
        <v>147</v>
      </c>
      <c r="E338" s="204" t="s">
        <v>751</v>
      </c>
      <c r="F338" s="205" t="s">
        <v>752</v>
      </c>
      <c r="G338" s="206" t="s">
        <v>150</v>
      </c>
      <c r="H338" s="207">
        <v>1.958</v>
      </c>
      <c r="I338" s="208"/>
      <c r="J338" s="209">
        <f>ROUND(I338*H338,2)</f>
        <v>0</v>
      </c>
      <c r="K338" s="205" t="s">
        <v>151</v>
      </c>
      <c r="L338" s="43"/>
      <c r="M338" s="210" t="s">
        <v>19</v>
      </c>
      <c r="N338" s="211" t="s">
        <v>46</v>
      </c>
      <c r="O338" s="83"/>
      <c r="P338" s="212">
        <f>O338*H338</f>
        <v>0</v>
      </c>
      <c r="Q338" s="212">
        <v>0</v>
      </c>
      <c r="R338" s="212">
        <f>Q338*H338</f>
        <v>0</v>
      </c>
      <c r="S338" s="212">
        <v>0.086900000000000005</v>
      </c>
      <c r="T338" s="213">
        <f>S338*H338</f>
        <v>0.1701502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14" t="s">
        <v>225</v>
      </c>
      <c r="AT338" s="214" t="s">
        <v>147</v>
      </c>
      <c r="AU338" s="214" t="s">
        <v>85</v>
      </c>
      <c r="AY338" s="16" t="s">
        <v>145</v>
      </c>
      <c r="BE338" s="215">
        <f>IF(N338="základní",J338,0)</f>
        <v>0</v>
      </c>
      <c r="BF338" s="215">
        <f>IF(N338="snížená",J338,0)</f>
        <v>0</v>
      </c>
      <c r="BG338" s="215">
        <f>IF(N338="zákl. přenesená",J338,0)</f>
        <v>0</v>
      </c>
      <c r="BH338" s="215">
        <f>IF(N338="sníž. přenesená",J338,0)</f>
        <v>0</v>
      </c>
      <c r="BI338" s="215">
        <f>IF(N338="nulová",J338,0)</f>
        <v>0</v>
      </c>
      <c r="BJ338" s="16" t="s">
        <v>83</v>
      </c>
      <c r="BK338" s="215">
        <f>ROUND(I338*H338,2)</f>
        <v>0</v>
      </c>
      <c r="BL338" s="16" t="s">
        <v>225</v>
      </c>
      <c r="BM338" s="214" t="s">
        <v>753</v>
      </c>
    </row>
    <row r="339" s="2" customFormat="1">
      <c r="A339" s="37"/>
      <c r="B339" s="38"/>
      <c r="C339" s="39"/>
      <c r="D339" s="216" t="s">
        <v>154</v>
      </c>
      <c r="E339" s="39"/>
      <c r="F339" s="217" t="s">
        <v>754</v>
      </c>
      <c r="G339" s="39"/>
      <c r="H339" s="39"/>
      <c r="I339" s="218"/>
      <c r="J339" s="39"/>
      <c r="K339" s="39"/>
      <c r="L339" s="43"/>
      <c r="M339" s="219"/>
      <c r="N339" s="220"/>
      <c r="O339" s="83"/>
      <c r="P339" s="83"/>
      <c r="Q339" s="83"/>
      <c r="R339" s="83"/>
      <c r="S339" s="83"/>
      <c r="T339" s="84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154</v>
      </c>
      <c r="AU339" s="16" t="s">
        <v>85</v>
      </c>
    </row>
    <row r="340" s="2" customFormat="1" ht="24.15" customHeight="1">
      <c r="A340" s="37"/>
      <c r="B340" s="38"/>
      <c r="C340" s="203" t="s">
        <v>755</v>
      </c>
      <c r="D340" s="203" t="s">
        <v>147</v>
      </c>
      <c r="E340" s="204" t="s">
        <v>756</v>
      </c>
      <c r="F340" s="205" t="s">
        <v>757</v>
      </c>
      <c r="G340" s="206" t="s">
        <v>178</v>
      </c>
      <c r="H340" s="207">
        <v>4</v>
      </c>
      <c r="I340" s="208"/>
      <c r="J340" s="209">
        <f>ROUND(I340*H340,2)</f>
        <v>0</v>
      </c>
      <c r="K340" s="205" t="s">
        <v>151</v>
      </c>
      <c r="L340" s="43"/>
      <c r="M340" s="210" t="s">
        <v>19</v>
      </c>
      <c r="N340" s="211" t="s">
        <v>46</v>
      </c>
      <c r="O340" s="83"/>
      <c r="P340" s="212">
        <f>O340*H340</f>
        <v>0</v>
      </c>
      <c r="Q340" s="212">
        <v>0.14041960000000001</v>
      </c>
      <c r="R340" s="212">
        <f>Q340*H340</f>
        <v>0.56167840000000002</v>
      </c>
      <c r="S340" s="212">
        <v>0</v>
      </c>
      <c r="T340" s="213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214" t="s">
        <v>152</v>
      </c>
      <c r="AT340" s="214" t="s">
        <v>147</v>
      </c>
      <c r="AU340" s="214" t="s">
        <v>85</v>
      </c>
      <c r="AY340" s="16" t="s">
        <v>145</v>
      </c>
      <c r="BE340" s="215">
        <f>IF(N340="základní",J340,0)</f>
        <v>0</v>
      </c>
      <c r="BF340" s="215">
        <f>IF(N340="snížená",J340,0)</f>
        <v>0</v>
      </c>
      <c r="BG340" s="215">
        <f>IF(N340="zákl. přenesená",J340,0)</f>
        <v>0</v>
      </c>
      <c r="BH340" s="215">
        <f>IF(N340="sníž. přenesená",J340,0)</f>
        <v>0</v>
      </c>
      <c r="BI340" s="215">
        <f>IF(N340="nulová",J340,0)</f>
        <v>0</v>
      </c>
      <c r="BJ340" s="16" t="s">
        <v>83</v>
      </c>
      <c r="BK340" s="215">
        <f>ROUND(I340*H340,2)</f>
        <v>0</v>
      </c>
      <c r="BL340" s="16" t="s">
        <v>152</v>
      </c>
      <c r="BM340" s="214" t="s">
        <v>758</v>
      </c>
    </row>
    <row r="341" s="2" customFormat="1">
      <c r="A341" s="37"/>
      <c r="B341" s="38"/>
      <c r="C341" s="39"/>
      <c r="D341" s="216" t="s">
        <v>154</v>
      </c>
      <c r="E341" s="39"/>
      <c r="F341" s="217" t="s">
        <v>759</v>
      </c>
      <c r="G341" s="39"/>
      <c r="H341" s="39"/>
      <c r="I341" s="218"/>
      <c r="J341" s="39"/>
      <c r="K341" s="39"/>
      <c r="L341" s="43"/>
      <c r="M341" s="219"/>
      <c r="N341" s="220"/>
      <c r="O341" s="83"/>
      <c r="P341" s="83"/>
      <c r="Q341" s="83"/>
      <c r="R341" s="83"/>
      <c r="S341" s="83"/>
      <c r="T341" s="84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16" t="s">
        <v>154</v>
      </c>
      <c r="AU341" s="16" t="s">
        <v>85</v>
      </c>
    </row>
    <row r="342" s="2" customFormat="1" ht="16.5" customHeight="1">
      <c r="A342" s="37"/>
      <c r="B342" s="38"/>
      <c r="C342" s="221" t="s">
        <v>760</v>
      </c>
      <c r="D342" s="221" t="s">
        <v>286</v>
      </c>
      <c r="E342" s="222" t="s">
        <v>761</v>
      </c>
      <c r="F342" s="223" t="s">
        <v>762</v>
      </c>
      <c r="G342" s="224" t="s">
        <v>178</v>
      </c>
      <c r="H342" s="225">
        <v>4.1200000000000001</v>
      </c>
      <c r="I342" s="226"/>
      <c r="J342" s="227">
        <f>ROUND(I342*H342,2)</f>
        <v>0</v>
      </c>
      <c r="K342" s="223" t="s">
        <v>151</v>
      </c>
      <c r="L342" s="228"/>
      <c r="M342" s="229" t="s">
        <v>19</v>
      </c>
      <c r="N342" s="230" t="s">
        <v>46</v>
      </c>
      <c r="O342" s="83"/>
      <c r="P342" s="212">
        <f>O342*H342</f>
        <v>0</v>
      </c>
      <c r="Q342" s="212">
        <v>0.056120000000000003</v>
      </c>
      <c r="R342" s="212">
        <f>Q342*H342</f>
        <v>0.23121440000000001</v>
      </c>
      <c r="S342" s="212">
        <v>0</v>
      </c>
      <c r="T342" s="213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14" t="s">
        <v>186</v>
      </c>
      <c r="AT342" s="214" t="s">
        <v>286</v>
      </c>
      <c r="AU342" s="214" t="s">
        <v>85</v>
      </c>
      <c r="AY342" s="16" t="s">
        <v>145</v>
      </c>
      <c r="BE342" s="215">
        <f>IF(N342="základní",J342,0)</f>
        <v>0</v>
      </c>
      <c r="BF342" s="215">
        <f>IF(N342="snížená",J342,0)</f>
        <v>0</v>
      </c>
      <c r="BG342" s="215">
        <f>IF(N342="zákl. přenesená",J342,0)</f>
        <v>0</v>
      </c>
      <c r="BH342" s="215">
        <f>IF(N342="sníž. přenesená",J342,0)</f>
        <v>0</v>
      </c>
      <c r="BI342" s="215">
        <f>IF(N342="nulová",J342,0)</f>
        <v>0</v>
      </c>
      <c r="BJ342" s="16" t="s">
        <v>83</v>
      </c>
      <c r="BK342" s="215">
        <f>ROUND(I342*H342,2)</f>
        <v>0</v>
      </c>
      <c r="BL342" s="16" t="s">
        <v>152</v>
      </c>
      <c r="BM342" s="214" t="s">
        <v>763</v>
      </c>
    </row>
    <row r="343" s="2" customFormat="1" ht="24.15" customHeight="1">
      <c r="A343" s="37"/>
      <c r="B343" s="38"/>
      <c r="C343" s="203" t="s">
        <v>764</v>
      </c>
      <c r="D343" s="203" t="s">
        <v>147</v>
      </c>
      <c r="E343" s="204" t="s">
        <v>765</v>
      </c>
      <c r="F343" s="205" t="s">
        <v>766</v>
      </c>
      <c r="G343" s="206" t="s">
        <v>178</v>
      </c>
      <c r="H343" s="207">
        <v>307.25</v>
      </c>
      <c r="I343" s="208"/>
      <c r="J343" s="209">
        <f>ROUND(I343*H343,2)</f>
        <v>0</v>
      </c>
      <c r="K343" s="205" t="s">
        <v>151</v>
      </c>
      <c r="L343" s="43"/>
      <c r="M343" s="210" t="s">
        <v>19</v>
      </c>
      <c r="N343" s="211" t="s">
        <v>46</v>
      </c>
      <c r="O343" s="83"/>
      <c r="P343" s="212">
        <f>O343*H343</f>
        <v>0</v>
      </c>
      <c r="Q343" s="212">
        <v>0.10094599999999999</v>
      </c>
      <c r="R343" s="212">
        <f>Q343*H343</f>
        <v>31.015658499999997</v>
      </c>
      <c r="S343" s="212">
        <v>0</v>
      </c>
      <c r="T343" s="21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14" t="s">
        <v>152</v>
      </c>
      <c r="AT343" s="214" t="s">
        <v>147</v>
      </c>
      <c r="AU343" s="214" t="s">
        <v>85</v>
      </c>
      <c r="AY343" s="16" t="s">
        <v>145</v>
      </c>
      <c r="BE343" s="215">
        <f>IF(N343="základní",J343,0)</f>
        <v>0</v>
      </c>
      <c r="BF343" s="215">
        <f>IF(N343="snížená",J343,0)</f>
        <v>0</v>
      </c>
      <c r="BG343" s="215">
        <f>IF(N343="zákl. přenesená",J343,0)</f>
        <v>0</v>
      </c>
      <c r="BH343" s="215">
        <f>IF(N343="sníž. přenesená",J343,0)</f>
        <v>0</v>
      </c>
      <c r="BI343" s="215">
        <f>IF(N343="nulová",J343,0)</f>
        <v>0</v>
      </c>
      <c r="BJ343" s="16" t="s">
        <v>83</v>
      </c>
      <c r="BK343" s="215">
        <f>ROUND(I343*H343,2)</f>
        <v>0</v>
      </c>
      <c r="BL343" s="16" t="s">
        <v>152</v>
      </c>
      <c r="BM343" s="214" t="s">
        <v>767</v>
      </c>
    </row>
    <row r="344" s="2" customFormat="1">
      <c r="A344" s="37"/>
      <c r="B344" s="38"/>
      <c r="C344" s="39"/>
      <c r="D344" s="216" t="s">
        <v>154</v>
      </c>
      <c r="E344" s="39"/>
      <c r="F344" s="217" t="s">
        <v>768</v>
      </c>
      <c r="G344" s="39"/>
      <c r="H344" s="39"/>
      <c r="I344" s="218"/>
      <c r="J344" s="39"/>
      <c r="K344" s="39"/>
      <c r="L344" s="43"/>
      <c r="M344" s="219"/>
      <c r="N344" s="220"/>
      <c r="O344" s="83"/>
      <c r="P344" s="83"/>
      <c r="Q344" s="83"/>
      <c r="R344" s="83"/>
      <c r="S344" s="83"/>
      <c r="T344" s="84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154</v>
      </c>
      <c r="AU344" s="16" t="s">
        <v>85</v>
      </c>
    </row>
    <row r="345" s="2" customFormat="1" ht="16.5" customHeight="1">
      <c r="A345" s="37"/>
      <c r="B345" s="38"/>
      <c r="C345" s="221" t="s">
        <v>769</v>
      </c>
      <c r="D345" s="221" t="s">
        <v>286</v>
      </c>
      <c r="E345" s="222" t="s">
        <v>770</v>
      </c>
      <c r="F345" s="223" t="s">
        <v>771</v>
      </c>
      <c r="G345" s="224" t="s">
        <v>178</v>
      </c>
      <c r="H345" s="225">
        <v>316.46800000000002</v>
      </c>
      <c r="I345" s="226"/>
      <c r="J345" s="227">
        <f>ROUND(I345*H345,2)</f>
        <v>0</v>
      </c>
      <c r="K345" s="223" t="s">
        <v>151</v>
      </c>
      <c r="L345" s="228"/>
      <c r="M345" s="229" t="s">
        <v>19</v>
      </c>
      <c r="N345" s="230" t="s">
        <v>46</v>
      </c>
      <c r="O345" s="83"/>
      <c r="P345" s="212">
        <f>O345*H345</f>
        <v>0</v>
      </c>
      <c r="Q345" s="212">
        <v>0.028000000000000001</v>
      </c>
      <c r="R345" s="212">
        <f>Q345*H345</f>
        <v>8.861104000000001</v>
      </c>
      <c r="S345" s="212">
        <v>0</v>
      </c>
      <c r="T345" s="213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14" t="s">
        <v>186</v>
      </c>
      <c r="AT345" s="214" t="s">
        <v>286</v>
      </c>
      <c r="AU345" s="214" t="s">
        <v>85</v>
      </c>
      <c r="AY345" s="16" t="s">
        <v>145</v>
      </c>
      <c r="BE345" s="215">
        <f>IF(N345="základní",J345,0)</f>
        <v>0</v>
      </c>
      <c r="BF345" s="215">
        <f>IF(N345="snížená",J345,0)</f>
        <v>0</v>
      </c>
      <c r="BG345" s="215">
        <f>IF(N345="zákl. přenesená",J345,0)</f>
        <v>0</v>
      </c>
      <c r="BH345" s="215">
        <f>IF(N345="sníž. přenesená",J345,0)</f>
        <v>0</v>
      </c>
      <c r="BI345" s="215">
        <f>IF(N345="nulová",J345,0)</f>
        <v>0</v>
      </c>
      <c r="BJ345" s="16" t="s">
        <v>83</v>
      </c>
      <c r="BK345" s="215">
        <f>ROUND(I345*H345,2)</f>
        <v>0</v>
      </c>
      <c r="BL345" s="16" t="s">
        <v>152</v>
      </c>
      <c r="BM345" s="214" t="s">
        <v>772</v>
      </c>
    </row>
    <row r="346" s="2" customFormat="1" ht="16.5" customHeight="1">
      <c r="A346" s="37"/>
      <c r="B346" s="38"/>
      <c r="C346" s="203" t="s">
        <v>773</v>
      </c>
      <c r="D346" s="203" t="s">
        <v>147</v>
      </c>
      <c r="E346" s="204" t="s">
        <v>774</v>
      </c>
      <c r="F346" s="205" t="s">
        <v>775</v>
      </c>
      <c r="G346" s="206" t="s">
        <v>150</v>
      </c>
      <c r="H346" s="207">
        <v>2728.75</v>
      </c>
      <c r="I346" s="208"/>
      <c r="J346" s="209">
        <f>ROUND(I346*H346,2)</f>
        <v>0</v>
      </c>
      <c r="K346" s="205" t="s">
        <v>151</v>
      </c>
      <c r="L346" s="43"/>
      <c r="M346" s="210" t="s">
        <v>19</v>
      </c>
      <c r="N346" s="211" t="s">
        <v>46</v>
      </c>
      <c r="O346" s="83"/>
      <c r="P346" s="212">
        <f>O346*H346</f>
        <v>0</v>
      </c>
      <c r="Q346" s="212">
        <v>0.00046749999999999998</v>
      </c>
      <c r="R346" s="212">
        <f>Q346*H346</f>
        <v>1.275690625</v>
      </c>
      <c r="S346" s="212">
        <v>0</v>
      </c>
      <c r="T346" s="213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14" t="s">
        <v>152</v>
      </c>
      <c r="AT346" s="214" t="s">
        <v>147</v>
      </c>
      <c r="AU346" s="214" t="s">
        <v>85</v>
      </c>
      <c r="AY346" s="16" t="s">
        <v>145</v>
      </c>
      <c r="BE346" s="215">
        <f>IF(N346="základní",J346,0)</f>
        <v>0</v>
      </c>
      <c r="BF346" s="215">
        <f>IF(N346="snížená",J346,0)</f>
        <v>0</v>
      </c>
      <c r="BG346" s="215">
        <f>IF(N346="zákl. přenesená",J346,0)</f>
        <v>0</v>
      </c>
      <c r="BH346" s="215">
        <f>IF(N346="sníž. přenesená",J346,0)</f>
        <v>0</v>
      </c>
      <c r="BI346" s="215">
        <f>IF(N346="nulová",J346,0)</f>
        <v>0</v>
      </c>
      <c r="BJ346" s="16" t="s">
        <v>83</v>
      </c>
      <c r="BK346" s="215">
        <f>ROUND(I346*H346,2)</f>
        <v>0</v>
      </c>
      <c r="BL346" s="16" t="s">
        <v>152</v>
      </c>
      <c r="BM346" s="214" t="s">
        <v>776</v>
      </c>
    </row>
    <row r="347" s="2" customFormat="1">
      <c r="A347" s="37"/>
      <c r="B347" s="38"/>
      <c r="C347" s="39"/>
      <c r="D347" s="216" t="s">
        <v>154</v>
      </c>
      <c r="E347" s="39"/>
      <c r="F347" s="217" t="s">
        <v>777</v>
      </c>
      <c r="G347" s="39"/>
      <c r="H347" s="39"/>
      <c r="I347" s="218"/>
      <c r="J347" s="39"/>
      <c r="K347" s="39"/>
      <c r="L347" s="43"/>
      <c r="M347" s="219"/>
      <c r="N347" s="220"/>
      <c r="O347" s="83"/>
      <c r="P347" s="83"/>
      <c r="Q347" s="83"/>
      <c r="R347" s="83"/>
      <c r="S347" s="83"/>
      <c r="T347" s="84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154</v>
      </c>
      <c r="AU347" s="16" t="s">
        <v>85</v>
      </c>
    </row>
    <row r="348" s="2" customFormat="1" ht="21.75" customHeight="1">
      <c r="A348" s="37"/>
      <c r="B348" s="38"/>
      <c r="C348" s="203" t="s">
        <v>741</v>
      </c>
      <c r="D348" s="203" t="s">
        <v>147</v>
      </c>
      <c r="E348" s="204" t="s">
        <v>778</v>
      </c>
      <c r="F348" s="205" t="s">
        <v>779</v>
      </c>
      <c r="G348" s="206" t="s">
        <v>178</v>
      </c>
      <c r="H348" s="207">
        <v>470</v>
      </c>
      <c r="I348" s="208"/>
      <c r="J348" s="209">
        <f>ROUND(I348*H348,2)</f>
        <v>0</v>
      </c>
      <c r="K348" s="205" t="s">
        <v>151</v>
      </c>
      <c r="L348" s="43"/>
      <c r="M348" s="210" t="s">
        <v>19</v>
      </c>
      <c r="N348" s="211" t="s">
        <v>46</v>
      </c>
      <c r="O348" s="83"/>
      <c r="P348" s="212">
        <f>O348*H348</f>
        <v>0</v>
      </c>
      <c r="Q348" s="212">
        <v>0.0011199999999999999</v>
      </c>
      <c r="R348" s="212">
        <f>Q348*H348</f>
        <v>0.52639999999999998</v>
      </c>
      <c r="S348" s="212">
        <v>0</v>
      </c>
      <c r="T348" s="213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14" t="s">
        <v>152</v>
      </c>
      <c r="AT348" s="214" t="s">
        <v>147</v>
      </c>
      <c r="AU348" s="214" t="s">
        <v>85</v>
      </c>
      <c r="AY348" s="16" t="s">
        <v>145</v>
      </c>
      <c r="BE348" s="215">
        <f>IF(N348="základní",J348,0)</f>
        <v>0</v>
      </c>
      <c r="BF348" s="215">
        <f>IF(N348="snížená",J348,0)</f>
        <v>0</v>
      </c>
      <c r="BG348" s="215">
        <f>IF(N348="zákl. přenesená",J348,0)</f>
        <v>0</v>
      </c>
      <c r="BH348" s="215">
        <f>IF(N348="sníž. přenesená",J348,0)</f>
        <v>0</v>
      </c>
      <c r="BI348" s="215">
        <f>IF(N348="nulová",J348,0)</f>
        <v>0</v>
      </c>
      <c r="BJ348" s="16" t="s">
        <v>83</v>
      </c>
      <c r="BK348" s="215">
        <f>ROUND(I348*H348,2)</f>
        <v>0</v>
      </c>
      <c r="BL348" s="16" t="s">
        <v>152</v>
      </c>
      <c r="BM348" s="214" t="s">
        <v>780</v>
      </c>
    </row>
    <row r="349" s="2" customFormat="1">
      <c r="A349" s="37"/>
      <c r="B349" s="38"/>
      <c r="C349" s="39"/>
      <c r="D349" s="216" t="s">
        <v>154</v>
      </c>
      <c r="E349" s="39"/>
      <c r="F349" s="217" t="s">
        <v>781</v>
      </c>
      <c r="G349" s="39"/>
      <c r="H349" s="39"/>
      <c r="I349" s="218"/>
      <c r="J349" s="39"/>
      <c r="K349" s="39"/>
      <c r="L349" s="43"/>
      <c r="M349" s="219"/>
      <c r="N349" s="220"/>
      <c r="O349" s="83"/>
      <c r="P349" s="83"/>
      <c r="Q349" s="83"/>
      <c r="R349" s="83"/>
      <c r="S349" s="83"/>
      <c r="T349" s="84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154</v>
      </c>
      <c r="AU349" s="16" t="s">
        <v>85</v>
      </c>
    </row>
    <row r="350" s="2" customFormat="1" ht="24.15" customHeight="1">
      <c r="A350" s="37"/>
      <c r="B350" s="38"/>
      <c r="C350" s="203" t="s">
        <v>782</v>
      </c>
      <c r="D350" s="203" t="s">
        <v>147</v>
      </c>
      <c r="E350" s="204" t="s">
        <v>783</v>
      </c>
      <c r="F350" s="205" t="s">
        <v>784</v>
      </c>
      <c r="G350" s="206" t="s">
        <v>178</v>
      </c>
      <c r="H350" s="207">
        <v>64</v>
      </c>
      <c r="I350" s="208"/>
      <c r="J350" s="209">
        <f>ROUND(I350*H350,2)</f>
        <v>0</v>
      </c>
      <c r="K350" s="205" t="s">
        <v>151</v>
      </c>
      <c r="L350" s="43"/>
      <c r="M350" s="210" t="s">
        <v>19</v>
      </c>
      <c r="N350" s="211" t="s">
        <v>46</v>
      </c>
      <c r="O350" s="83"/>
      <c r="P350" s="212">
        <f>O350*H350</f>
        <v>0</v>
      </c>
      <c r="Q350" s="212">
        <v>0.33485999999999999</v>
      </c>
      <c r="R350" s="212">
        <f>Q350*H350</f>
        <v>21.431039999999999</v>
      </c>
      <c r="S350" s="212">
        <v>0</v>
      </c>
      <c r="T350" s="213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14" t="s">
        <v>152</v>
      </c>
      <c r="AT350" s="214" t="s">
        <v>147</v>
      </c>
      <c r="AU350" s="214" t="s">
        <v>85</v>
      </c>
      <c r="AY350" s="16" t="s">
        <v>145</v>
      </c>
      <c r="BE350" s="215">
        <f>IF(N350="základní",J350,0)</f>
        <v>0</v>
      </c>
      <c r="BF350" s="215">
        <f>IF(N350="snížená",J350,0)</f>
        <v>0</v>
      </c>
      <c r="BG350" s="215">
        <f>IF(N350="zákl. přenesená",J350,0)</f>
        <v>0</v>
      </c>
      <c r="BH350" s="215">
        <f>IF(N350="sníž. přenesená",J350,0)</f>
        <v>0</v>
      </c>
      <c r="BI350" s="215">
        <f>IF(N350="nulová",J350,0)</f>
        <v>0</v>
      </c>
      <c r="BJ350" s="16" t="s">
        <v>83</v>
      </c>
      <c r="BK350" s="215">
        <f>ROUND(I350*H350,2)</f>
        <v>0</v>
      </c>
      <c r="BL350" s="16" t="s">
        <v>152</v>
      </c>
      <c r="BM350" s="214" t="s">
        <v>785</v>
      </c>
    </row>
    <row r="351" s="2" customFormat="1">
      <c r="A351" s="37"/>
      <c r="B351" s="38"/>
      <c r="C351" s="39"/>
      <c r="D351" s="216" t="s">
        <v>154</v>
      </c>
      <c r="E351" s="39"/>
      <c r="F351" s="217" t="s">
        <v>786</v>
      </c>
      <c r="G351" s="39"/>
      <c r="H351" s="39"/>
      <c r="I351" s="218"/>
      <c r="J351" s="39"/>
      <c r="K351" s="39"/>
      <c r="L351" s="43"/>
      <c r="M351" s="219"/>
      <c r="N351" s="220"/>
      <c r="O351" s="83"/>
      <c r="P351" s="83"/>
      <c r="Q351" s="83"/>
      <c r="R351" s="83"/>
      <c r="S351" s="83"/>
      <c r="T351" s="84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6" t="s">
        <v>154</v>
      </c>
      <c r="AU351" s="16" t="s">
        <v>85</v>
      </c>
    </row>
    <row r="352" s="2" customFormat="1" ht="24.15" customHeight="1">
      <c r="A352" s="37"/>
      <c r="B352" s="38"/>
      <c r="C352" s="203" t="s">
        <v>787</v>
      </c>
      <c r="D352" s="203" t="s">
        <v>147</v>
      </c>
      <c r="E352" s="204" t="s">
        <v>788</v>
      </c>
      <c r="F352" s="205" t="s">
        <v>789</v>
      </c>
      <c r="G352" s="206" t="s">
        <v>172</v>
      </c>
      <c r="H352" s="207">
        <v>104.97499999999999</v>
      </c>
      <c r="I352" s="208"/>
      <c r="J352" s="209">
        <f>ROUND(I352*H352,2)</f>
        <v>0</v>
      </c>
      <c r="K352" s="205" t="s">
        <v>151</v>
      </c>
      <c r="L352" s="43"/>
      <c r="M352" s="210" t="s">
        <v>19</v>
      </c>
      <c r="N352" s="211" t="s">
        <v>46</v>
      </c>
      <c r="O352" s="83"/>
      <c r="P352" s="212">
        <f>O352*H352</f>
        <v>0</v>
      </c>
      <c r="Q352" s="212">
        <v>0</v>
      </c>
      <c r="R352" s="212">
        <f>Q352*H352</f>
        <v>0</v>
      </c>
      <c r="S352" s="212">
        <v>0</v>
      </c>
      <c r="T352" s="213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14" t="s">
        <v>152</v>
      </c>
      <c r="AT352" s="214" t="s">
        <v>147</v>
      </c>
      <c r="AU352" s="214" t="s">
        <v>85</v>
      </c>
      <c r="AY352" s="16" t="s">
        <v>145</v>
      </c>
      <c r="BE352" s="215">
        <f>IF(N352="základní",J352,0)</f>
        <v>0</v>
      </c>
      <c r="BF352" s="215">
        <f>IF(N352="snížená",J352,0)</f>
        <v>0</v>
      </c>
      <c r="BG352" s="215">
        <f>IF(N352="zákl. přenesená",J352,0)</f>
        <v>0</v>
      </c>
      <c r="BH352" s="215">
        <f>IF(N352="sníž. přenesená",J352,0)</f>
        <v>0</v>
      </c>
      <c r="BI352" s="215">
        <f>IF(N352="nulová",J352,0)</f>
        <v>0</v>
      </c>
      <c r="BJ352" s="16" t="s">
        <v>83</v>
      </c>
      <c r="BK352" s="215">
        <f>ROUND(I352*H352,2)</f>
        <v>0</v>
      </c>
      <c r="BL352" s="16" t="s">
        <v>152</v>
      </c>
      <c r="BM352" s="214" t="s">
        <v>790</v>
      </c>
    </row>
    <row r="353" s="2" customFormat="1">
      <c r="A353" s="37"/>
      <c r="B353" s="38"/>
      <c r="C353" s="39"/>
      <c r="D353" s="216" t="s">
        <v>154</v>
      </c>
      <c r="E353" s="39"/>
      <c r="F353" s="217" t="s">
        <v>791</v>
      </c>
      <c r="G353" s="39"/>
      <c r="H353" s="39"/>
      <c r="I353" s="218"/>
      <c r="J353" s="39"/>
      <c r="K353" s="39"/>
      <c r="L353" s="43"/>
      <c r="M353" s="219"/>
      <c r="N353" s="220"/>
      <c r="O353" s="83"/>
      <c r="P353" s="83"/>
      <c r="Q353" s="83"/>
      <c r="R353" s="83"/>
      <c r="S353" s="83"/>
      <c r="T353" s="84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154</v>
      </c>
      <c r="AU353" s="16" t="s">
        <v>85</v>
      </c>
    </row>
    <row r="354" s="2" customFormat="1" ht="24.15" customHeight="1">
      <c r="A354" s="37"/>
      <c r="B354" s="38"/>
      <c r="C354" s="203" t="s">
        <v>792</v>
      </c>
      <c r="D354" s="203" t="s">
        <v>147</v>
      </c>
      <c r="E354" s="204" t="s">
        <v>793</v>
      </c>
      <c r="F354" s="205" t="s">
        <v>794</v>
      </c>
      <c r="G354" s="206" t="s">
        <v>172</v>
      </c>
      <c r="H354" s="207">
        <v>3149.25</v>
      </c>
      <c r="I354" s="208"/>
      <c r="J354" s="209">
        <f>ROUND(I354*H354,2)</f>
        <v>0</v>
      </c>
      <c r="K354" s="205" t="s">
        <v>151</v>
      </c>
      <c r="L354" s="43"/>
      <c r="M354" s="210" t="s">
        <v>19</v>
      </c>
      <c r="N354" s="211" t="s">
        <v>46</v>
      </c>
      <c r="O354" s="83"/>
      <c r="P354" s="212">
        <f>O354*H354</f>
        <v>0</v>
      </c>
      <c r="Q354" s="212">
        <v>0</v>
      </c>
      <c r="R354" s="212">
        <f>Q354*H354</f>
        <v>0</v>
      </c>
      <c r="S354" s="212">
        <v>0</v>
      </c>
      <c r="T354" s="213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14" t="s">
        <v>152</v>
      </c>
      <c r="AT354" s="214" t="s">
        <v>147</v>
      </c>
      <c r="AU354" s="214" t="s">
        <v>85</v>
      </c>
      <c r="AY354" s="16" t="s">
        <v>145</v>
      </c>
      <c r="BE354" s="215">
        <f>IF(N354="základní",J354,0)</f>
        <v>0</v>
      </c>
      <c r="BF354" s="215">
        <f>IF(N354="snížená",J354,0)</f>
        <v>0</v>
      </c>
      <c r="BG354" s="215">
        <f>IF(N354="zákl. přenesená",J354,0)</f>
        <v>0</v>
      </c>
      <c r="BH354" s="215">
        <f>IF(N354="sníž. přenesená",J354,0)</f>
        <v>0</v>
      </c>
      <c r="BI354" s="215">
        <f>IF(N354="nulová",J354,0)</f>
        <v>0</v>
      </c>
      <c r="BJ354" s="16" t="s">
        <v>83</v>
      </c>
      <c r="BK354" s="215">
        <f>ROUND(I354*H354,2)</f>
        <v>0</v>
      </c>
      <c r="BL354" s="16" t="s">
        <v>152</v>
      </c>
      <c r="BM354" s="214" t="s">
        <v>795</v>
      </c>
    </row>
    <row r="355" s="2" customFormat="1">
      <c r="A355" s="37"/>
      <c r="B355" s="38"/>
      <c r="C355" s="39"/>
      <c r="D355" s="216" t="s">
        <v>154</v>
      </c>
      <c r="E355" s="39"/>
      <c r="F355" s="217" t="s">
        <v>796</v>
      </c>
      <c r="G355" s="39"/>
      <c r="H355" s="39"/>
      <c r="I355" s="218"/>
      <c r="J355" s="39"/>
      <c r="K355" s="39"/>
      <c r="L355" s="43"/>
      <c r="M355" s="219"/>
      <c r="N355" s="220"/>
      <c r="O355" s="83"/>
      <c r="P355" s="83"/>
      <c r="Q355" s="83"/>
      <c r="R355" s="83"/>
      <c r="S355" s="83"/>
      <c r="T355" s="84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154</v>
      </c>
      <c r="AU355" s="16" t="s">
        <v>85</v>
      </c>
    </row>
    <row r="356" s="2" customFormat="1" ht="24.15" customHeight="1">
      <c r="A356" s="37"/>
      <c r="B356" s="38"/>
      <c r="C356" s="203" t="s">
        <v>797</v>
      </c>
      <c r="D356" s="203" t="s">
        <v>147</v>
      </c>
      <c r="E356" s="204" t="s">
        <v>798</v>
      </c>
      <c r="F356" s="205" t="s">
        <v>799</v>
      </c>
      <c r="G356" s="206" t="s">
        <v>172</v>
      </c>
      <c r="H356" s="207">
        <v>104.97499999999999</v>
      </c>
      <c r="I356" s="208"/>
      <c r="J356" s="209">
        <f>ROUND(I356*H356,2)</f>
        <v>0</v>
      </c>
      <c r="K356" s="205" t="s">
        <v>151</v>
      </c>
      <c r="L356" s="43"/>
      <c r="M356" s="210" t="s">
        <v>19</v>
      </c>
      <c r="N356" s="211" t="s">
        <v>46</v>
      </c>
      <c r="O356" s="83"/>
      <c r="P356" s="212">
        <f>O356*H356</f>
        <v>0</v>
      </c>
      <c r="Q356" s="212">
        <v>0</v>
      </c>
      <c r="R356" s="212">
        <f>Q356*H356</f>
        <v>0</v>
      </c>
      <c r="S356" s="212">
        <v>0</v>
      </c>
      <c r="T356" s="213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214" t="s">
        <v>152</v>
      </c>
      <c r="AT356" s="214" t="s">
        <v>147</v>
      </c>
      <c r="AU356" s="214" t="s">
        <v>85</v>
      </c>
      <c r="AY356" s="16" t="s">
        <v>145</v>
      </c>
      <c r="BE356" s="215">
        <f>IF(N356="základní",J356,0)</f>
        <v>0</v>
      </c>
      <c r="BF356" s="215">
        <f>IF(N356="snížená",J356,0)</f>
        <v>0</v>
      </c>
      <c r="BG356" s="215">
        <f>IF(N356="zákl. přenesená",J356,0)</f>
        <v>0</v>
      </c>
      <c r="BH356" s="215">
        <f>IF(N356="sníž. přenesená",J356,0)</f>
        <v>0</v>
      </c>
      <c r="BI356" s="215">
        <f>IF(N356="nulová",J356,0)</f>
        <v>0</v>
      </c>
      <c r="BJ356" s="16" t="s">
        <v>83</v>
      </c>
      <c r="BK356" s="215">
        <f>ROUND(I356*H356,2)</f>
        <v>0</v>
      </c>
      <c r="BL356" s="16" t="s">
        <v>152</v>
      </c>
      <c r="BM356" s="214" t="s">
        <v>800</v>
      </c>
    </row>
    <row r="357" s="2" customFormat="1">
      <c r="A357" s="37"/>
      <c r="B357" s="38"/>
      <c r="C357" s="39"/>
      <c r="D357" s="216" t="s">
        <v>154</v>
      </c>
      <c r="E357" s="39"/>
      <c r="F357" s="217" t="s">
        <v>801</v>
      </c>
      <c r="G357" s="39"/>
      <c r="H357" s="39"/>
      <c r="I357" s="218"/>
      <c r="J357" s="39"/>
      <c r="K357" s="39"/>
      <c r="L357" s="43"/>
      <c r="M357" s="219"/>
      <c r="N357" s="220"/>
      <c r="O357" s="83"/>
      <c r="P357" s="83"/>
      <c r="Q357" s="83"/>
      <c r="R357" s="83"/>
      <c r="S357" s="83"/>
      <c r="T357" s="84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16" t="s">
        <v>154</v>
      </c>
      <c r="AU357" s="16" t="s">
        <v>85</v>
      </c>
    </row>
    <row r="358" s="2" customFormat="1" ht="24.15" customHeight="1">
      <c r="A358" s="37"/>
      <c r="B358" s="38"/>
      <c r="C358" s="203" t="s">
        <v>802</v>
      </c>
      <c r="D358" s="203" t="s">
        <v>147</v>
      </c>
      <c r="E358" s="204" t="s">
        <v>803</v>
      </c>
      <c r="F358" s="205" t="s">
        <v>804</v>
      </c>
      <c r="G358" s="206" t="s">
        <v>150</v>
      </c>
      <c r="H358" s="207">
        <v>8.5</v>
      </c>
      <c r="I358" s="208"/>
      <c r="J358" s="209">
        <f>ROUND(I358*H358,2)</f>
        <v>0</v>
      </c>
      <c r="K358" s="205" t="s">
        <v>151</v>
      </c>
      <c r="L358" s="43"/>
      <c r="M358" s="210" t="s">
        <v>19</v>
      </c>
      <c r="N358" s="211" t="s">
        <v>46</v>
      </c>
      <c r="O358" s="83"/>
      <c r="P358" s="212">
        <f>O358*H358</f>
        <v>0</v>
      </c>
      <c r="Q358" s="212">
        <v>0</v>
      </c>
      <c r="R358" s="212">
        <f>Q358*H358</f>
        <v>0</v>
      </c>
      <c r="S358" s="212">
        <v>0</v>
      </c>
      <c r="T358" s="213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214" t="s">
        <v>152</v>
      </c>
      <c r="AT358" s="214" t="s">
        <v>147</v>
      </c>
      <c r="AU358" s="214" t="s">
        <v>85</v>
      </c>
      <c r="AY358" s="16" t="s">
        <v>145</v>
      </c>
      <c r="BE358" s="215">
        <f>IF(N358="základní",J358,0)</f>
        <v>0</v>
      </c>
      <c r="BF358" s="215">
        <f>IF(N358="snížená",J358,0)</f>
        <v>0</v>
      </c>
      <c r="BG358" s="215">
        <f>IF(N358="zákl. přenesená",J358,0)</f>
        <v>0</v>
      </c>
      <c r="BH358" s="215">
        <f>IF(N358="sníž. přenesená",J358,0)</f>
        <v>0</v>
      </c>
      <c r="BI358" s="215">
        <f>IF(N358="nulová",J358,0)</f>
        <v>0</v>
      </c>
      <c r="BJ358" s="16" t="s">
        <v>83</v>
      </c>
      <c r="BK358" s="215">
        <f>ROUND(I358*H358,2)</f>
        <v>0</v>
      </c>
      <c r="BL358" s="16" t="s">
        <v>152</v>
      </c>
      <c r="BM358" s="214" t="s">
        <v>805</v>
      </c>
    </row>
    <row r="359" s="2" customFormat="1">
      <c r="A359" s="37"/>
      <c r="B359" s="38"/>
      <c r="C359" s="39"/>
      <c r="D359" s="216" t="s">
        <v>154</v>
      </c>
      <c r="E359" s="39"/>
      <c r="F359" s="217" t="s">
        <v>806</v>
      </c>
      <c r="G359" s="39"/>
      <c r="H359" s="39"/>
      <c r="I359" s="218"/>
      <c r="J359" s="39"/>
      <c r="K359" s="39"/>
      <c r="L359" s="43"/>
      <c r="M359" s="219"/>
      <c r="N359" s="220"/>
      <c r="O359" s="83"/>
      <c r="P359" s="83"/>
      <c r="Q359" s="83"/>
      <c r="R359" s="83"/>
      <c r="S359" s="83"/>
      <c r="T359" s="84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6" t="s">
        <v>154</v>
      </c>
      <c r="AU359" s="16" t="s">
        <v>85</v>
      </c>
    </row>
    <row r="360" s="2" customFormat="1" ht="16.5" customHeight="1">
      <c r="A360" s="37"/>
      <c r="B360" s="38"/>
      <c r="C360" s="203" t="s">
        <v>807</v>
      </c>
      <c r="D360" s="203" t="s">
        <v>147</v>
      </c>
      <c r="E360" s="204" t="s">
        <v>808</v>
      </c>
      <c r="F360" s="205" t="s">
        <v>809</v>
      </c>
      <c r="G360" s="206" t="s">
        <v>412</v>
      </c>
      <c r="H360" s="207">
        <v>5</v>
      </c>
      <c r="I360" s="208"/>
      <c r="J360" s="209">
        <f>ROUND(I360*H360,2)</f>
        <v>0</v>
      </c>
      <c r="K360" s="205" t="s">
        <v>151</v>
      </c>
      <c r="L360" s="43"/>
      <c r="M360" s="210" t="s">
        <v>19</v>
      </c>
      <c r="N360" s="211" t="s">
        <v>46</v>
      </c>
      <c r="O360" s="83"/>
      <c r="P360" s="212">
        <f>O360*H360</f>
        <v>0</v>
      </c>
      <c r="Q360" s="212">
        <v>0.00181226</v>
      </c>
      <c r="R360" s="212">
        <f>Q360*H360</f>
        <v>0.0090612999999999996</v>
      </c>
      <c r="S360" s="212">
        <v>0</v>
      </c>
      <c r="T360" s="213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214" t="s">
        <v>152</v>
      </c>
      <c r="AT360" s="214" t="s">
        <v>147</v>
      </c>
      <c r="AU360" s="214" t="s">
        <v>85</v>
      </c>
      <c r="AY360" s="16" t="s">
        <v>145</v>
      </c>
      <c r="BE360" s="215">
        <f>IF(N360="základní",J360,0)</f>
        <v>0</v>
      </c>
      <c r="BF360" s="215">
        <f>IF(N360="snížená",J360,0)</f>
        <v>0</v>
      </c>
      <c r="BG360" s="215">
        <f>IF(N360="zákl. přenesená",J360,0)</f>
        <v>0</v>
      </c>
      <c r="BH360" s="215">
        <f>IF(N360="sníž. přenesená",J360,0)</f>
        <v>0</v>
      </c>
      <c r="BI360" s="215">
        <f>IF(N360="nulová",J360,0)</f>
        <v>0</v>
      </c>
      <c r="BJ360" s="16" t="s">
        <v>83</v>
      </c>
      <c r="BK360" s="215">
        <f>ROUND(I360*H360,2)</f>
        <v>0</v>
      </c>
      <c r="BL360" s="16" t="s">
        <v>152</v>
      </c>
      <c r="BM360" s="214" t="s">
        <v>810</v>
      </c>
    </row>
    <row r="361" s="2" customFormat="1">
      <c r="A361" s="37"/>
      <c r="B361" s="38"/>
      <c r="C361" s="39"/>
      <c r="D361" s="216" t="s">
        <v>154</v>
      </c>
      <c r="E361" s="39"/>
      <c r="F361" s="217" t="s">
        <v>811</v>
      </c>
      <c r="G361" s="39"/>
      <c r="H361" s="39"/>
      <c r="I361" s="218"/>
      <c r="J361" s="39"/>
      <c r="K361" s="39"/>
      <c r="L361" s="43"/>
      <c r="M361" s="219"/>
      <c r="N361" s="220"/>
      <c r="O361" s="83"/>
      <c r="P361" s="83"/>
      <c r="Q361" s="83"/>
      <c r="R361" s="83"/>
      <c r="S361" s="83"/>
      <c r="T361" s="84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16" t="s">
        <v>154</v>
      </c>
      <c r="AU361" s="16" t="s">
        <v>85</v>
      </c>
    </row>
    <row r="362" s="2" customFormat="1" ht="16.5" customHeight="1">
      <c r="A362" s="37"/>
      <c r="B362" s="38"/>
      <c r="C362" s="221" t="s">
        <v>812</v>
      </c>
      <c r="D362" s="221" t="s">
        <v>286</v>
      </c>
      <c r="E362" s="222" t="s">
        <v>813</v>
      </c>
      <c r="F362" s="223" t="s">
        <v>814</v>
      </c>
      <c r="G362" s="224" t="s">
        <v>412</v>
      </c>
      <c r="H362" s="225">
        <v>5</v>
      </c>
      <c r="I362" s="226"/>
      <c r="J362" s="227">
        <f>ROUND(I362*H362,2)</f>
        <v>0</v>
      </c>
      <c r="K362" s="223" t="s">
        <v>151</v>
      </c>
      <c r="L362" s="228"/>
      <c r="M362" s="229" t="s">
        <v>19</v>
      </c>
      <c r="N362" s="230" t="s">
        <v>46</v>
      </c>
      <c r="O362" s="83"/>
      <c r="P362" s="212">
        <f>O362*H362</f>
        <v>0</v>
      </c>
      <c r="Q362" s="212">
        <v>0.00116</v>
      </c>
      <c r="R362" s="212">
        <f>Q362*H362</f>
        <v>0.0057999999999999996</v>
      </c>
      <c r="S362" s="212">
        <v>0</v>
      </c>
      <c r="T362" s="213">
        <f>S362*H362</f>
        <v>0</v>
      </c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R362" s="214" t="s">
        <v>186</v>
      </c>
      <c r="AT362" s="214" t="s">
        <v>286</v>
      </c>
      <c r="AU362" s="214" t="s">
        <v>85</v>
      </c>
      <c r="AY362" s="16" t="s">
        <v>145</v>
      </c>
      <c r="BE362" s="215">
        <f>IF(N362="základní",J362,0)</f>
        <v>0</v>
      </c>
      <c r="BF362" s="215">
        <f>IF(N362="snížená",J362,0)</f>
        <v>0</v>
      </c>
      <c r="BG362" s="215">
        <f>IF(N362="zákl. přenesená",J362,0)</f>
        <v>0</v>
      </c>
      <c r="BH362" s="215">
        <f>IF(N362="sníž. přenesená",J362,0)</f>
        <v>0</v>
      </c>
      <c r="BI362" s="215">
        <f>IF(N362="nulová",J362,0)</f>
        <v>0</v>
      </c>
      <c r="BJ362" s="16" t="s">
        <v>83</v>
      </c>
      <c r="BK362" s="215">
        <f>ROUND(I362*H362,2)</f>
        <v>0</v>
      </c>
      <c r="BL362" s="16" t="s">
        <v>152</v>
      </c>
      <c r="BM362" s="214" t="s">
        <v>815</v>
      </c>
    </row>
    <row r="363" s="2" customFormat="1" ht="24.15" customHeight="1">
      <c r="A363" s="37"/>
      <c r="B363" s="38"/>
      <c r="C363" s="203" t="s">
        <v>816</v>
      </c>
      <c r="D363" s="203" t="s">
        <v>147</v>
      </c>
      <c r="E363" s="204" t="s">
        <v>817</v>
      </c>
      <c r="F363" s="205" t="s">
        <v>818</v>
      </c>
      <c r="G363" s="206" t="s">
        <v>412</v>
      </c>
      <c r="H363" s="207">
        <v>776</v>
      </c>
      <c r="I363" s="208"/>
      <c r="J363" s="209">
        <f>ROUND(I363*H363,2)</f>
        <v>0</v>
      </c>
      <c r="K363" s="205" t="s">
        <v>151</v>
      </c>
      <c r="L363" s="43"/>
      <c r="M363" s="210" t="s">
        <v>19</v>
      </c>
      <c r="N363" s="211" t="s">
        <v>46</v>
      </c>
      <c r="O363" s="83"/>
      <c r="P363" s="212">
        <f>O363*H363</f>
        <v>0</v>
      </c>
      <c r="Q363" s="212">
        <v>6.0893999999999997E-06</v>
      </c>
      <c r="R363" s="212">
        <f>Q363*H363</f>
        <v>0.0047253743999999993</v>
      </c>
      <c r="S363" s="212">
        <v>0</v>
      </c>
      <c r="T363" s="21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14" t="s">
        <v>152</v>
      </c>
      <c r="AT363" s="214" t="s">
        <v>147</v>
      </c>
      <c r="AU363" s="214" t="s">
        <v>85</v>
      </c>
      <c r="AY363" s="16" t="s">
        <v>145</v>
      </c>
      <c r="BE363" s="215">
        <f>IF(N363="základní",J363,0)</f>
        <v>0</v>
      </c>
      <c r="BF363" s="215">
        <f>IF(N363="snížená",J363,0)</f>
        <v>0</v>
      </c>
      <c r="BG363" s="215">
        <f>IF(N363="zákl. přenesená",J363,0)</f>
        <v>0</v>
      </c>
      <c r="BH363" s="215">
        <f>IF(N363="sníž. přenesená",J363,0)</f>
        <v>0</v>
      </c>
      <c r="BI363" s="215">
        <f>IF(N363="nulová",J363,0)</f>
        <v>0</v>
      </c>
      <c r="BJ363" s="16" t="s">
        <v>83</v>
      </c>
      <c r="BK363" s="215">
        <f>ROUND(I363*H363,2)</f>
        <v>0</v>
      </c>
      <c r="BL363" s="16" t="s">
        <v>152</v>
      </c>
      <c r="BM363" s="214" t="s">
        <v>819</v>
      </c>
    </row>
    <row r="364" s="2" customFormat="1">
      <c r="A364" s="37"/>
      <c r="B364" s="38"/>
      <c r="C364" s="39"/>
      <c r="D364" s="216" t="s">
        <v>154</v>
      </c>
      <c r="E364" s="39"/>
      <c r="F364" s="217" t="s">
        <v>820</v>
      </c>
      <c r="G364" s="39"/>
      <c r="H364" s="39"/>
      <c r="I364" s="218"/>
      <c r="J364" s="39"/>
      <c r="K364" s="39"/>
      <c r="L364" s="43"/>
      <c r="M364" s="219"/>
      <c r="N364" s="220"/>
      <c r="O364" s="83"/>
      <c r="P364" s="83"/>
      <c r="Q364" s="83"/>
      <c r="R364" s="83"/>
      <c r="S364" s="83"/>
      <c r="T364" s="84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154</v>
      </c>
      <c r="AU364" s="16" t="s">
        <v>85</v>
      </c>
    </row>
    <row r="365" s="2" customFormat="1" ht="24.15" customHeight="1">
      <c r="A365" s="37"/>
      <c r="B365" s="38"/>
      <c r="C365" s="203" t="s">
        <v>821</v>
      </c>
      <c r="D365" s="203" t="s">
        <v>147</v>
      </c>
      <c r="E365" s="204" t="s">
        <v>822</v>
      </c>
      <c r="F365" s="205" t="s">
        <v>823</v>
      </c>
      <c r="G365" s="206" t="s">
        <v>412</v>
      </c>
      <c r="H365" s="207">
        <v>203.80000000000001</v>
      </c>
      <c r="I365" s="208"/>
      <c r="J365" s="209">
        <f>ROUND(I365*H365,2)</f>
        <v>0</v>
      </c>
      <c r="K365" s="205" t="s">
        <v>151</v>
      </c>
      <c r="L365" s="43"/>
      <c r="M365" s="210" t="s">
        <v>19</v>
      </c>
      <c r="N365" s="211" t="s">
        <v>46</v>
      </c>
      <c r="O365" s="83"/>
      <c r="P365" s="212">
        <f>O365*H365</f>
        <v>0</v>
      </c>
      <c r="Q365" s="212">
        <v>9.0059999999999998E-06</v>
      </c>
      <c r="R365" s="212">
        <f>Q365*H365</f>
        <v>0.0018354228</v>
      </c>
      <c r="S365" s="212">
        <v>0</v>
      </c>
      <c r="T365" s="213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14" t="s">
        <v>152</v>
      </c>
      <c r="AT365" s="214" t="s">
        <v>147</v>
      </c>
      <c r="AU365" s="214" t="s">
        <v>85</v>
      </c>
      <c r="AY365" s="16" t="s">
        <v>145</v>
      </c>
      <c r="BE365" s="215">
        <f>IF(N365="základní",J365,0)</f>
        <v>0</v>
      </c>
      <c r="BF365" s="215">
        <f>IF(N365="snížená",J365,0)</f>
        <v>0</v>
      </c>
      <c r="BG365" s="215">
        <f>IF(N365="zákl. přenesená",J365,0)</f>
        <v>0</v>
      </c>
      <c r="BH365" s="215">
        <f>IF(N365="sníž. přenesená",J365,0)</f>
        <v>0</v>
      </c>
      <c r="BI365" s="215">
        <f>IF(N365="nulová",J365,0)</f>
        <v>0</v>
      </c>
      <c r="BJ365" s="16" t="s">
        <v>83</v>
      </c>
      <c r="BK365" s="215">
        <f>ROUND(I365*H365,2)</f>
        <v>0</v>
      </c>
      <c r="BL365" s="16" t="s">
        <v>152</v>
      </c>
      <c r="BM365" s="214" t="s">
        <v>824</v>
      </c>
    </row>
    <row r="366" s="2" customFormat="1">
      <c r="A366" s="37"/>
      <c r="B366" s="38"/>
      <c r="C366" s="39"/>
      <c r="D366" s="216" t="s">
        <v>154</v>
      </c>
      <c r="E366" s="39"/>
      <c r="F366" s="217" t="s">
        <v>825</v>
      </c>
      <c r="G366" s="39"/>
      <c r="H366" s="39"/>
      <c r="I366" s="218"/>
      <c r="J366" s="39"/>
      <c r="K366" s="39"/>
      <c r="L366" s="43"/>
      <c r="M366" s="219"/>
      <c r="N366" s="220"/>
      <c r="O366" s="83"/>
      <c r="P366" s="83"/>
      <c r="Q366" s="83"/>
      <c r="R366" s="83"/>
      <c r="S366" s="83"/>
      <c r="T366" s="84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6" t="s">
        <v>154</v>
      </c>
      <c r="AU366" s="16" t="s">
        <v>85</v>
      </c>
    </row>
    <row r="367" s="2" customFormat="1" ht="16.5" customHeight="1">
      <c r="A367" s="37"/>
      <c r="B367" s="38"/>
      <c r="C367" s="203" t="s">
        <v>826</v>
      </c>
      <c r="D367" s="203" t="s">
        <v>147</v>
      </c>
      <c r="E367" s="204" t="s">
        <v>827</v>
      </c>
      <c r="F367" s="205" t="s">
        <v>828</v>
      </c>
      <c r="G367" s="206" t="s">
        <v>172</v>
      </c>
      <c r="H367" s="207">
        <v>43.835999999999999</v>
      </c>
      <c r="I367" s="208"/>
      <c r="J367" s="209">
        <f>ROUND(I367*H367,2)</f>
        <v>0</v>
      </c>
      <c r="K367" s="205" t="s">
        <v>151</v>
      </c>
      <c r="L367" s="43"/>
      <c r="M367" s="210" t="s">
        <v>19</v>
      </c>
      <c r="N367" s="211" t="s">
        <v>46</v>
      </c>
      <c r="O367" s="83"/>
      <c r="P367" s="212">
        <f>O367*H367</f>
        <v>0</v>
      </c>
      <c r="Q367" s="212">
        <v>0</v>
      </c>
      <c r="R367" s="212">
        <f>Q367*H367</f>
        <v>0</v>
      </c>
      <c r="S367" s="212">
        <v>2</v>
      </c>
      <c r="T367" s="213">
        <f>S367*H367</f>
        <v>87.671999999999997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14" t="s">
        <v>152</v>
      </c>
      <c r="AT367" s="214" t="s">
        <v>147</v>
      </c>
      <c r="AU367" s="214" t="s">
        <v>85</v>
      </c>
      <c r="AY367" s="16" t="s">
        <v>145</v>
      </c>
      <c r="BE367" s="215">
        <f>IF(N367="základní",J367,0)</f>
        <v>0</v>
      </c>
      <c r="BF367" s="215">
        <f>IF(N367="snížená",J367,0)</f>
        <v>0</v>
      </c>
      <c r="BG367" s="215">
        <f>IF(N367="zákl. přenesená",J367,0)</f>
        <v>0</v>
      </c>
      <c r="BH367" s="215">
        <f>IF(N367="sníž. přenesená",J367,0)</f>
        <v>0</v>
      </c>
      <c r="BI367" s="215">
        <f>IF(N367="nulová",J367,0)</f>
        <v>0</v>
      </c>
      <c r="BJ367" s="16" t="s">
        <v>83</v>
      </c>
      <c r="BK367" s="215">
        <f>ROUND(I367*H367,2)</f>
        <v>0</v>
      </c>
      <c r="BL367" s="16" t="s">
        <v>152</v>
      </c>
      <c r="BM367" s="214" t="s">
        <v>829</v>
      </c>
    </row>
    <row r="368" s="2" customFormat="1">
      <c r="A368" s="37"/>
      <c r="B368" s="38"/>
      <c r="C368" s="39"/>
      <c r="D368" s="216" t="s">
        <v>154</v>
      </c>
      <c r="E368" s="39"/>
      <c r="F368" s="217" t="s">
        <v>830</v>
      </c>
      <c r="G368" s="39"/>
      <c r="H368" s="39"/>
      <c r="I368" s="218"/>
      <c r="J368" s="39"/>
      <c r="K368" s="39"/>
      <c r="L368" s="43"/>
      <c r="M368" s="219"/>
      <c r="N368" s="220"/>
      <c r="O368" s="83"/>
      <c r="P368" s="83"/>
      <c r="Q368" s="83"/>
      <c r="R368" s="83"/>
      <c r="S368" s="83"/>
      <c r="T368" s="84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154</v>
      </c>
      <c r="AU368" s="16" t="s">
        <v>85</v>
      </c>
    </row>
    <row r="369" s="2" customFormat="1" ht="16.5" customHeight="1">
      <c r="A369" s="37"/>
      <c r="B369" s="38"/>
      <c r="C369" s="203" t="s">
        <v>831</v>
      </c>
      <c r="D369" s="203" t="s">
        <v>147</v>
      </c>
      <c r="E369" s="204" t="s">
        <v>832</v>
      </c>
      <c r="F369" s="205" t="s">
        <v>833</v>
      </c>
      <c r="G369" s="206" t="s">
        <v>172</v>
      </c>
      <c r="H369" s="207">
        <v>1.5840000000000001</v>
      </c>
      <c r="I369" s="208"/>
      <c r="J369" s="209">
        <f>ROUND(I369*H369,2)</f>
        <v>0</v>
      </c>
      <c r="K369" s="205" t="s">
        <v>151</v>
      </c>
      <c r="L369" s="43"/>
      <c r="M369" s="210" t="s">
        <v>19</v>
      </c>
      <c r="N369" s="211" t="s">
        <v>46</v>
      </c>
      <c r="O369" s="83"/>
      <c r="P369" s="212">
        <f>O369*H369</f>
        <v>0</v>
      </c>
      <c r="Q369" s="212">
        <v>0</v>
      </c>
      <c r="R369" s="212">
        <f>Q369*H369</f>
        <v>0</v>
      </c>
      <c r="S369" s="212">
        <v>2.3999999999999999</v>
      </c>
      <c r="T369" s="213">
        <f>S369*H369</f>
        <v>3.8016000000000001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14" t="s">
        <v>152</v>
      </c>
      <c r="AT369" s="214" t="s">
        <v>147</v>
      </c>
      <c r="AU369" s="214" t="s">
        <v>85</v>
      </c>
      <c r="AY369" s="16" t="s">
        <v>145</v>
      </c>
      <c r="BE369" s="215">
        <f>IF(N369="základní",J369,0)</f>
        <v>0</v>
      </c>
      <c r="BF369" s="215">
        <f>IF(N369="snížená",J369,0)</f>
        <v>0</v>
      </c>
      <c r="BG369" s="215">
        <f>IF(N369="zákl. přenesená",J369,0)</f>
        <v>0</v>
      </c>
      <c r="BH369" s="215">
        <f>IF(N369="sníž. přenesená",J369,0)</f>
        <v>0</v>
      </c>
      <c r="BI369" s="215">
        <f>IF(N369="nulová",J369,0)</f>
        <v>0</v>
      </c>
      <c r="BJ369" s="16" t="s">
        <v>83</v>
      </c>
      <c r="BK369" s="215">
        <f>ROUND(I369*H369,2)</f>
        <v>0</v>
      </c>
      <c r="BL369" s="16" t="s">
        <v>152</v>
      </c>
      <c r="BM369" s="214" t="s">
        <v>834</v>
      </c>
    </row>
    <row r="370" s="2" customFormat="1">
      <c r="A370" s="37"/>
      <c r="B370" s="38"/>
      <c r="C370" s="39"/>
      <c r="D370" s="216" t="s">
        <v>154</v>
      </c>
      <c r="E370" s="39"/>
      <c r="F370" s="217" t="s">
        <v>835</v>
      </c>
      <c r="G370" s="39"/>
      <c r="H370" s="39"/>
      <c r="I370" s="218"/>
      <c r="J370" s="39"/>
      <c r="K370" s="39"/>
      <c r="L370" s="43"/>
      <c r="M370" s="219"/>
      <c r="N370" s="220"/>
      <c r="O370" s="83"/>
      <c r="P370" s="83"/>
      <c r="Q370" s="83"/>
      <c r="R370" s="83"/>
      <c r="S370" s="83"/>
      <c r="T370" s="84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6" t="s">
        <v>154</v>
      </c>
      <c r="AU370" s="16" t="s">
        <v>85</v>
      </c>
    </row>
    <row r="371" s="2" customFormat="1" ht="16.5" customHeight="1">
      <c r="A371" s="37"/>
      <c r="B371" s="38"/>
      <c r="C371" s="203" t="s">
        <v>836</v>
      </c>
      <c r="D371" s="203" t="s">
        <v>147</v>
      </c>
      <c r="E371" s="204" t="s">
        <v>837</v>
      </c>
      <c r="F371" s="205" t="s">
        <v>838</v>
      </c>
      <c r="G371" s="206" t="s">
        <v>150</v>
      </c>
      <c r="H371" s="207">
        <v>6.9829999999999997</v>
      </c>
      <c r="I371" s="208"/>
      <c r="J371" s="209">
        <f>ROUND(I371*H371,2)</f>
        <v>0</v>
      </c>
      <c r="K371" s="205" t="s">
        <v>151</v>
      </c>
      <c r="L371" s="43"/>
      <c r="M371" s="210" t="s">
        <v>19</v>
      </c>
      <c r="N371" s="211" t="s">
        <v>46</v>
      </c>
      <c r="O371" s="83"/>
      <c r="P371" s="212">
        <f>O371*H371</f>
        <v>0</v>
      </c>
      <c r="Q371" s="212">
        <v>0</v>
      </c>
      <c r="R371" s="212">
        <f>Q371*H371</f>
        <v>0</v>
      </c>
      <c r="S371" s="212">
        <v>0.308</v>
      </c>
      <c r="T371" s="213">
        <f>S371*H371</f>
        <v>2.1507639999999997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14" t="s">
        <v>152</v>
      </c>
      <c r="AT371" s="214" t="s">
        <v>147</v>
      </c>
      <c r="AU371" s="214" t="s">
        <v>85</v>
      </c>
      <c r="AY371" s="16" t="s">
        <v>145</v>
      </c>
      <c r="BE371" s="215">
        <f>IF(N371="základní",J371,0)</f>
        <v>0</v>
      </c>
      <c r="BF371" s="215">
        <f>IF(N371="snížená",J371,0)</f>
        <v>0</v>
      </c>
      <c r="BG371" s="215">
        <f>IF(N371="zákl. přenesená",J371,0)</f>
        <v>0</v>
      </c>
      <c r="BH371" s="215">
        <f>IF(N371="sníž. přenesená",J371,0)</f>
        <v>0</v>
      </c>
      <c r="BI371" s="215">
        <f>IF(N371="nulová",J371,0)</f>
        <v>0</v>
      </c>
      <c r="BJ371" s="16" t="s">
        <v>83</v>
      </c>
      <c r="BK371" s="215">
        <f>ROUND(I371*H371,2)</f>
        <v>0</v>
      </c>
      <c r="BL371" s="16" t="s">
        <v>152</v>
      </c>
      <c r="BM371" s="214" t="s">
        <v>839</v>
      </c>
    </row>
    <row r="372" s="2" customFormat="1">
      <c r="A372" s="37"/>
      <c r="B372" s="38"/>
      <c r="C372" s="39"/>
      <c r="D372" s="216" t="s">
        <v>154</v>
      </c>
      <c r="E372" s="39"/>
      <c r="F372" s="217" t="s">
        <v>840</v>
      </c>
      <c r="G372" s="39"/>
      <c r="H372" s="39"/>
      <c r="I372" s="218"/>
      <c r="J372" s="39"/>
      <c r="K372" s="39"/>
      <c r="L372" s="43"/>
      <c r="M372" s="219"/>
      <c r="N372" s="220"/>
      <c r="O372" s="83"/>
      <c r="P372" s="83"/>
      <c r="Q372" s="83"/>
      <c r="R372" s="83"/>
      <c r="S372" s="83"/>
      <c r="T372" s="84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16" t="s">
        <v>154</v>
      </c>
      <c r="AU372" s="16" t="s">
        <v>85</v>
      </c>
    </row>
    <row r="373" s="2" customFormat="1" ht="24.15" customHeight="1">
      <c r="A373" s="37"/>
      <c r="B373" s="38"/>
      <c r="C373" s="203" t="s">
        <v>841</v>
      </c>
      <c r="D373" s="203" t="s">
        <v>147</v>
      </c>
      <c r="E373" s="204" t="s">
        <v>842</v>
      </c>
      <c r="F373" s="205" t="s">
        <v>843</v>
      </c>
      <c r="G373" s="206" t="s">
        <v>172</v>
      </c>
      <c r="H373" s="207">
        <v>3.173</v>
      </c>
      <c r="I373" s="208"/>
      <c r="J373" s="209">
        <f>ROUND(I373*H373,2)</f>
        <v>0</v>
      </c>
      <c r="K373" s="205" t="s">
        <v>151</v>
      </c>
      <c r="L373" s="43"/>
      <c r="M373" s="210" t="s">
        <v>19</v>
      </c>
      <c r="N373" s="211" t="s">
        <v>46</v>
      </c>
      <c r="O373" s="83"/>
      <c r="P373" s="212">
        <f>O373*H373</f>
        <v>0</v>
      </c>
      <c r="Q373" s="212">
        <v>0</v>
      </c>
      <c r="R373" s="212">
        <f>Q373*H373</f>
        <v>0</v>
      </c>
      <c r="S373" s="212">
        <v>1.95</v>
      </c>
      <c r="T373" s="213">
        <f>S373*H373</f>
        <v>6.1873500000000003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14" t="s">
        <v>152</v>
      </c>
      <c r="AT373" s="214" t="s">
        <v>147</v>
      </c>
      <c r="AU373" s="214" t="s">
        <v>85</v>
      </c>
      <c r="AY373" s="16" t="s">
        <v>145</v>
      </c>
      <c r="BE373" s="215">
        <f>IF(N373="základní",J373,0)</f>
        <v>0</v>
      </c>
      <c r="BF373" s="215">
        <f>IF(N373="snížená",J373,0)</f>
        <v>0</v>
      </c>
      <c r="BG373" s="215">
        <f>IF(N373="zákl. přenesená",J373,0)</f>
        <v>0</v>
      </c>
      <c r="BH373" s="215">
        <f>IF(N373="sníž. přenesená",J373,0)</f>
        <v>0</v>
      </c>
      <c r="BI373" s="215">
        <f>IF(N373="nulová",J373,0)</f>
        <v>0</v>
      </c>
      <c r="BJ373" s="16" t="s">
        <v>83</v>
      </c>
      <c r="BK373" s="215">
        <f>ROUND(I373*H373,2)</f>
        <v>0</v>
      </c>
      <c r="BL373" s="16" t="s">
        <v>152</v>
      </c>
      <c r="BM373" s="214" t="s">
        <v>844</v>
      </c>
    </row>
    <row r="374" s="2" customFormat="1">
      <c r="A374" s="37"/>
      <c r="B374" s="38"/>
      <c r="C374" s="39"/>
      <c r="D374" s="216" t="s">
        <v>154</v>
      </c>
      <c r="E374" s="39"/>
      <c r="F374" s="217" t="s">
        <v>845</v>
      </c>
      <c r="G374" s="39"/>
      <c r="H374" s="39"/>
      <c r="I374" s="218"/>
      <c r="J374" s="39"/>
      <c r="K374" s="39"/>
      <c r="L374" s="43"/>
      <c r="M374" s="219"/>
      <c r="N374" s="220"/>
      <c r="O374" s="83"/>
      <c r="P374" s="83"/>
      <c r="Q374" s="83"/>
      <c r="R374" s="83"/>
      <c r="S374" s="83"/>
      <c r="T374" s="84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6" t="s">
        <v>154</v>
      </c>
      <c r="AU374" s="16" t="s">
        <v>85</v>
      </c>
    </row>
    <row r="375" s="2" customFormat="1" ht="16.5" customHeight="1">
      <c r="A375" s="37"/>
      <c r="B375" s="38"/>
      <c r="C375" s="203" t="s">
        <v>846</v>
      </c>
      <c r="D375" s="203" t="s">
        <v>147</v>
      </c>
      <c r="E375" s="204" t="s">
        <v>847</v>
      </c>
      <c r="F375" s="205" t="s">
        <v>848</v>
      </c>
      <c r="G375" s="206" t="s">
        <v>172</v>
      </c>
      <c r="H375" s="207">
        <v>9.8919999999999995</v>
      </c>
      <c r="I375" s="208"/>
      <c r="J375" s="209">
        <f>ROUND(I375*H375,2)</f>
        <v>0</v>
      </c>
      <c r="K375" s="205" t="s">
        <v>151</v>
      </c>
      <c r="L375" s="43"/>
      <c r="M375" s="210" t="s">
        <v>19</v>
      </c>
      <c r="N375" s="211" t="s">
        <v>46</v>
      </c>
      <c r="O375" s="83"/>
      <c r="P375" s="212">
        <f>O375*H375</f>
        <v>0</v>
      </c>
      <c r="Q375" s="212">
        <v>0</v>
      </c>
      <c r="R375" s="212">
        <f>Q375*H375</f>
        <v>0</v>
      </c>
      <c r="S375" s="212">
        <v>2.2000000000000002</v>
      </c>
      <c r="T375" s="213">
        <f>S375*H375</f>
        <v>21.7624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14" t="s">
        <v>152</v>
      </c>
      <c r="AT375" s="214" t="s">
        <v>147</v>
      </c>
      <c r="AU375" s="214" t="s">
        <v>85</v>
      </c>
      <c r="AY375" s="16" t="s">
        <v>145</v>
      </c>
      <c r="BE375" s="215">
        <f>IF(N375="základní",J375,0)</f>
        <v>0</v>
      </c>
      <c r="BF375" s="215">
        <f>IF(N375="snížená",J375,0)</f>
        <v>0</v>
      </c>
      <c r="BG375" s="215">
        <f>IF(N375="zákl. přenesená",J375,0)</f>
        <v>0</v>
      </c>
      <c r="BH375" s="215">
        <f>IF(N375="sníž. přenesená",J375,0)</f>
        <v>0</v>
      </c>
      <c r="BI375" s="215">
        <f>IF(N375="nulová",J375,0)</f>
        <v>0</v>
      </c>
      <c r="BJ375" s="16" t="s">
        <v>83</v>
      </c>
      <c r="BK375" s="215">
        <f>ROUND(I375*H375,2)</f>
        <v>0</v>
      </c>
      <c r="BL375" s="16" t="s">
        <v>152</v>
      </c>
      <c r="BM375" s="214" t="s">
        <v>849</v>
      </c>
    </row>
    <row r="376" s="2" customFormat="1">
      <c r="A376" s="37"/>
      <c r="B376" s="38"/>
      <c r="C376" s="39"/>
      <c r="D376" s="216" t="s">
        <v>154</v>
      </c>
      <c r="E376" s="39"/>
      <c r="F376" s="217" t="s">
        <v>850</v>
      </c>
      <c r="G376" s="39"/>
      <c r="H376" s="39"/>
      <c r="I376" s="218"/>
      <c r="J376" s="39"/>
      <c r="K376" s="39"/>
      <c r="L376" s="43"/>
      <c r="M376" s="219"/>
      <c r="N376" s="220"/>
      <c r="O376" s="83"/>
      <c r="P376" s="83"/>
      <c r="Q376" s="83"/>
      <c r="R376" s="83"/>
      <c r="S376" s="83"/>
      <c r="T376" s="84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6" t="s">
        <v>154</v>
      </c>
      <c r="AU376" s="16" t="s">
        <v>85</v>
      </c>
    </row>
    <row r="377" s="2" customFormat="1" ht="16.5" customHeight="1">
      <c r="A377" s="37"/>
      <c r="B377" s="38"/>
      <c r="C377" s="203" t="s">
        <v>851</v>
      </c>
      <c r="D377" s="203" t="s">
        <v>147</v>
      </c>
      <c r="E377" s="204" t="s">
        <v>852</v>
      </c>
      <c r="F377" s="205" t="s">
        <v>853</v>
      </c>
      <c r="G377" s="206" t="s">
        <v>172</v>
      </c>
      <c r="H377" s="207">
        <v>37.259</v>
      </c>
      <c r="I377" s="208"/>
      <c r="J377" s="209">
        <f>ROUND(I377*H377,2)</f>
        <v>0</v>
      </c>
      <c r="K377" s="205" t="s">
        <v>151</v>
      </c>
      <c r="L377" s="43"/>
      <c r="M377" s="210" t="s">
        <v>19</v>
      </c>
      <c r="N377" s="211" t="s">
        <v>46</v>
      </c>
      <c r="O377" s="83"/>
      <c r="P377" s="212">
        <f>O377*H377</f>
        <v>0</v>
      </c>
      <c r="Q377" s="212">
        <v>0</v>
      </c>
      <c r="R377" s="212">
        <f>Q377*H377</f>
        <v>0</v>
      </c>
      <c r="S377" s="212">
        <v>2.3999999999999999</v>
      </c>
      <c r="T377" s="213">
        <f>S377*H377</f>
        <v>89.421599999999998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14" t="s">
        <v>152</v>
      </c>
      <c r="AT377" s="214" t="s">
        <v>147</v>
      </c>
      <c r="AU377" s="214" t="s">
        <v>85</v>
      </c>
      <c r="AY377" s="16" t="s">
        <v>145</v>
      </c>
      <c r="BE377" s="215">
        <f>IF(N377="základní",J377,0)</f>
        <v>0</v>
      </c>
      <c r="BF377" s="215">
        <f>IF(N377="snížená",J377,0)</f>
        <v>0</v>
      </c>
      <c r="BG377" s="215">
        <f>IF(N377="zákl. přenesená",J377,0)</f>
        <v>0</v>
      </c>
      <c r="BH377" s="215">
        <f>IF(N377="sníž. přenesená",J377,0)</f>
        <v>0</v>
      </c>
      <c r="BI377" s="215">
        <f>IF(N377="nulová",J377,0)</f>
        <v>0</v>
      </c>
      <c r="BJ377" s="16" t="s">
        <v>83</v>
      </c>
      <c r="BK377" s="215">
        <f>ROUND(I377*H377,2)</f>
        <v>0</v>
      </c>
      <c r="BL377" s="16" t="s">
        <v>152</v>
      </c>
      <c r="BM377" s="214" t="s">
        <v>854</v>
      </c>
    </row>
    <row r="378" s="2" customFormat="1">
      <c r="A378" s="37"/>
      <c r="B378" s="38"/>
      <c r="C378" s="39"/>
      <c r="D378" s="216" t="s">
        <v>154</v>
      </c>
      <c r="E378" s="39"/>
      <c r="F378" s="217" t="s">
        <v>855</v>
      </c>
      <c r="G378" s="39"/>
      <c r="H378" s="39"/>
      <c r="I378" s="218"/>
      <c r="J378" s="39"/>
      <c r="K378" s="39"/>
      <c r="L378" s="43"/>
      <c r="M378" s="219"/>
      <c r="N378" s="220"/>
      <c r="O378" s="83"/>
      <c r="P378" s="83"/>
      <c r="Q378" s="83"/>
      <c r="R378" s="83"/>
      <c r="S378" s="83"/>
      <c r="T378" s="84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6" t="s">
        <v>154</v>
      </c>
      <c r="AU378" s="16" t="s">
        <v>85</v>
      </c>
    </row>
    <row r="379" s="2" customFormat="1" ht="16.5" customHeight="1">
      <c r="A379" s="37"/>
      <c r="B379" s="38"/>
      <c r="C379" s="203" t="s">
        <v>856</v>
      </c>
      <c r="D379" s="203" t="s">
        <v>147</v>
      </c>
      <c r="E379" s="204" t="s">
        <v>857</v>
      </c>
      <c r="F379" s="205" t="s">
        <v>858</v>
      </c>
      <c r="G379" s="206" t="s">
        <v>178</v>
      </c>
      <c r="H379" s="207">
        <v>3</v>
      </c>
      <c r="I379" s="208"/>
      <c r="J379" s="209">
        <f>ROUND(I379*H379,2)</f>
        <v>0</v>
      </c>
      <c r="K379" s="205" t="s">
        <v>151</v>
      </c>
      <c r="L379" s="43"/>
      <c r="M379" s="210" t="s">
        <v>19</v>
      </c>
      <c r="N379" s="211" t="s">
        <v>46</v>
      </c>
      <c r="O379" s="83"/>
      <c r="P379" s="212">
        <f>O379*H379</f>
        <v>0</v>
      </c>
      <c r="Q379" s="212">
        <v>0</v>
      </c>
      <c r="R379" s="212">
        <f>Q379*H379</f>
        <v>0</v>
      </c>
      <c r="S379" s="212">
        <v>0.37</v>
      </c>
      <c r="T379" s="213">
        <f>S379*H379</f>
        <v>1.1099999999999999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14" t="s">
        <v>152</v>
      </c>
      <c r="AT379" s="214" t="s">
        <v>147</v>
      </c>
      <c r="AU379" s="214" t="s">
        <v>85</v>
      </c>
      <c r="AY379" s="16" t="s">
        <v>145</v>
      </c>
      <c r="BE379" s="215">
        <f>IF(N379="základní",J379,0)</f>
        <v>0</v>
      </c>
      <c r="BF379" s="215">
        <f>IF(N379="snížená",J379,0)</f>
        <v>0</v>
      </c>
      <c r="BG379" s="215">
        <f>IF(N379="zákl. přenesená",J379,0)</f>
        <v>0</v>
      </c>
      <c r="BH379" s="215">
        <f>IF(N379="sníž. přenesená",J379,0)</f>
        <v>0</v>
      </c>
      <c r="BI379" s="215">
        <f>IF(N379="nulová",J379,0)</f>
        <v>0</v>
      </c>
      <c r="BJ379" s="16" t="s">
        <v>83</v>
      </c>
      <c r="BK379" s="215">
        <f>ROUND(I379*H379,2)</f>
        <v>0</v>
      </c>
      <c r="BL379" s="16" t="s">
        <v>152</v>
      </c>
      <c r="BM379" s="214" t="s">
        <v>859</v>
      </c>
    </row>
    <row r="380" s="2" customFormat="1">
      <c r="A380" s="37"/>
      <c r="B380" s="38"/>
      <c r="C380" s="39"/>
      <c r="D380" s="216" t="s">
        <v>154</v>
      </c>
      <c r="E380" s="39"/>
      <c r="F380" s="217" t="s">
        <v>860</v>
      </c>
      <c r="G380" s="39"/>
      <c r="H380" s="39"/>
      <c r="I380" s="218"/>
      <c r="J380" s="39"/>
      <c r="K380" s="39"/>
      <c r="L380" s="43"/>
      <c r="M380" s="219"/>
      <c r="N380" s="220"/>
      <c r="O380" s="83"/>
      <c r="P380" s="83"/>
      <c r="Q380" s="83"/>
      <c r="R380" s="83"/>
      <c r="S380" s="83"/>
      <c r="T380" s="84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6" t="s">
        <v>154</v>
      </c>
      <c r="AU380" s="16" t="s">
        <v>85</v>
      </c>
    </row>
    <row r="381" s="2" customFormat="1" ht="16.5" customHeight="1">
      <c r="A381" s="37"/>
      <c r="B381" s="38"/>
      <c r="C381" s="203" t="s">
        <v>861</v>
      </c>
      <c r="D381" s="203" t="s">
        <v>147</v>
      </c>
      <c r="E381" s="204" t="s">
        <v>862</v>
      </c>
      <c r="F381" s="205" t="s">
        <v>863</v>
      </c>
      <c r="G381" s="206" t="s">
        <v>178</v>
      </c>
      <c r="H381" s="207">
        <v>10</v>
      </c>
      <c r="I381" s="208"/>
      <c r="J381" s="209">
        <f>ROUND(I381*H381,2)</f>
        <v>0</v>
      </c>
      <c r="K381" s="205" t="s">
        <v>151</v>
      </c>
      <c r="L381" s="43"/>
      <c r="M381" s="210" t="s">
        <v>19</v>
      </c>
      <c r="N381" s="211" t="s">
        <v>46</v>
      </c>
      <c r="O381" s="83"/>
      <c r="P381" s="212">
        <f>O381*H381</f>
        <v>0</v>
      </c>
      <c r="Q381" s="212">
        <v>0</v>
      </c>
      <c r="R381" s="212">
        <f>Q381*H381</f>
        <v>0</v>
      </c>
      <c r="S381" s="212">
        <v>0.070000000000000007</v>
      </c>
      <c r="T381" s="213">
        <f>S381*H381</f>
        <v>0.70000000000000007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14" t="s">
        <v>225</v>
      </c>
      <c r="AT381" s="214" t="s">
        <v>147</v>
      </c>
      <c r="AU381" s="214" t="s">
        <v>85</v>
      </c>
      <c r="AY381" s="16" t="s">
        <v>145</v>
      </c>
      <c r="BE381" s="215">
        <f>IF(N381="základní",J381,0)</f>
        <v>0</v>
      </c>
      <c r="BF381" s="215">
        <f>IF(N381="snížená",J381,0)</f>
        <v>0</v>
      </c>
      <c r="BG381" s="215">
        <f>IF(N381="zákl. přenesená",J381,0)</f>
        <v>0</v>
      </c>
      <c r="BH381" s="215">
        <f>IF(N381="sníž. přenesená",J381,0)</f>
        <v>0</v>
      </c>
      <c r="BI381" s="215">
        <f>IF(N381="nulová",J381,0)</f>
        <v>0</v>
      </c>
      <c r="BJ381" s="16" t="s">
        <v>83</v>
      </c>
      <c r="BK381" s="215">
        <f>ROUND(I381*H381,2)</f>
        <v>0</v>
      </c>
      <c r="BL381" s="16" t="s">
        <v>225</v>
      </c>
      <c r="BM381" s="214" t="s">
        <v>864</v>
      </c>
    </row>
    <row r="382" s="2" customFormat="1">
      <c r="A382" s="37"/>
      <c r="B382" s="38"/>
      <c r="C382" s="39"/>
      <c r="D382" s="216" t="s">
        <v>154</v>
      </c>
      <c r="E382" s="39"/>
      <c r="F382" s="217" t="s">
        <v>865</v>
      </c>
      <c r="G382" s="39"/>
      <c r="H382" s="39"/>
      <c r="I382" s="218"/>
      <c r="J382" s="39"/>
      <c r="K382" s="39"/>
      <c r="L382" s="43"/>
      <c r="M382" s="219"/>
      <c r="N382" s="220"/>
      <c r="O382" s="83"/>
      <c r="P382" s="83"/>
      <c r="Q382" s="83"/>
      <c r="R382" s="83"/>
      <c r="S382" s="83"/>
      <c r="T382" s="84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6" t="s">
        <v>154</v>
      </c>
      <c r="AU382" s="16" t="s">
        <v>85</v>
      </c>
    </row>
    <row r="383" s="2" customFormat="1" ht="16.5" customHeight="1">
      <c r="A383" s="37"/>
      <c r="B383" s="38"/>
      <c r="C383" s="203" t="s">
        <v>866</v>
      </c>
      <c r="D383" s="203" t="s">
        <v>147</v>
      </c>
      <c r="E383" s="204" t="s">
        <v>867</v>
      </c>
      <c r="F383" s="205" t="s">
        <v>868</v>
      </c>
      <c r="G383" s="206" t="s">
        <v>150</v>
      </c>
      <c r="H383" s="207">
        <v>14.6</v>
      </c>
      <c r="I383" s="208"/>
      <c r="J383" s="209">
        <f>ROUND(I383*H383,2)</f>
        <v>0</v>
      </c>
      <c r="K383" s="205" t="s">
        <v>151</v>
      </c>
      <c r="L383" s="43"/>
      <c r="M383" s="210" t="s">
        <v>19</v>
      </c>
      <c r="N383" s="211" t="s">
        <v>46</v>
      </c>
      <c r="O383" s="83"/>
      <c r="P383" s="212">
        <f>O383*H383</f>
        <v>0</v>
      </c>
      <c r="Q383" s="212">
        <v>0</v>
      </c>
      <c r="R383" s="212">
        <f>Q383*H383</f>
        <v>0</v>
      </c>
      <c r="S383" s="212">
        <v>0.35999999999999999</v>
      </c>
      <c r="T383" s="213">
        <f>S383*H383</f>
        <v>5.2559999999999993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14" t="s">
        <v>152</v>
      </c>
      <c r="AT383" s="214" t="s">
        <v>147</v>
      </c>
      <c r="AU383" s="214" t="s">
        <v>85</v>
      </c>
      <c r="AY383" s="16" t="s">
        <v>145</v>
      </c>
      <c r="BE383" s="215">
        <f>IF(N383="základní",J383,0)</f>
        <v>0</v>
      </c>
      <c r="BF383" s="215">
        <f>IF(N383="snížená",J383,0)</f>
        <v>0</v>
      </c>
      <c r="BG383" s="215">
        <f>IF(N383="zákl. přenesená",J383,0)</f>
        <v>0</v>
      </c>
      <c r="BH383" s="215">
        <f>IF(N383="sníž. přenesená",J383,0)</f>
        <v>0</v>
      </c>
      <c r="BI383" s="215">
        <f>IF(N383="nulová",J383,0)</f>
        <v>0</v>
      </c>
      <c r="BJ383" s="16" t="s">
        <v>83</v>
      </c>
      <c r="BK383" s="215">
        <f>ROUND(I383*H383,2)</f>
        <v>0</v>
      </c>
      <c r="BL383" s="16" t="s">
        <v>152</v>
      </c>
      <c r="BM383" s="214" t="s">
        <v>869</v>
      </c>
    </row>
    <row r="384" s="2" customFormat="1">
      <c r="A384" s="37"/>
      <c r="B384" s="38"/>
      <c r="C384" s="39"/>
      <c r="D384" s="216" t="s">
        <v>154</v>
      </c>
      <c r="E384" s="39"/>
      <c r="F384" s="217" t="s">
        <v>870</v>
      </c>
      <c r="G384" s="39"/>
      <c r="H384" s="39"/>
      <c r="I384" s="218"/>
      <c r="J384" s="39"/>
      <c r="K384" s="39"/>
      <c r="L384" s="43"/>
      <c r="M384" s="219"/>
      <c r="N384" s="220"/>
      <c r="O384" s="83"/>
      <c r="P384" s="83"/>
      <c r="Q384" s="83"/>
      <c r="R384" s="83"/>
      <c r="S384" s="83"/>
      <c r="T384" s="84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6" t="s">
        <v>154</v>
      </c>
      <c r="AU384" s="16" t="s">
        <v>85</v>
      </c>
    </row>
    <row r="385" s="2" customFormat="1" ht="16.5" customHeight="1">
      <c r="A385" s="37"/>
      <c r="B385" s="38"/>
      <c r="C385" s="203" t="s">
        <v>871</v>
      </c>
      <c r="D385" s="203" t="s">
        <v>147</v>
      </c>
      <c r="E385" s="204" t="s">
        <v>872</v>
      </c>
      <c r="F385" s="205" t="s">
        <v>873</v>
      </c>
      <c r="G385" s="206" t="s">
        <v>172</v>
      </c>
      <c r="H385" s="207">
        <v>84.061000000000007</v>
      </c>
      <c r="I385" s="208"/>
      <c r="J385" s="209">
        <f>ROUND(I385*H385,2)</f>
        <v>0</v>
      </c>
      <c r="K385" s="205" t="s">
        <v>151</v>
      </c>
      <c r="L385" s="43"/>
      <c r="M385" s="210" t="s">
        <v>19</v>
      </c>
      <c r="N385" s="211" t="s">
        <v>46</v>
      </c>
      <c r="O385" s="83"/>
      <c r="P385" s="212">
        <f>O385*H385</f>
        <v>0</v>
      </c>
      <c r="Q385" s="212">
        <v>0</v>
      </c>
      <c r="R385" s="212">
        <f>Q385*H385</f>
        <v>0</v>
      </c>
      <c r="S385" s="212">
        <v>2.2000000000000002</v>
      </c>
      <c r="T385" s="213">
        <f>S385*H385</f>
        <v>184.93420000000003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14" t="s">
        <v>152</v>
      </c>
      <c r="AT385" s="214" t="s">
        <v>147</v>
      </c>
      <c r="AU385" s="214" t="s">
        <v>85</v>
      </c>
      <c r="AY385" s="16" t="s">
        <v>145</v>
      </c>
      <c r="BE385" s="215">
        <f>IF(N385="základní",J385,0)</f>
        <v>0</v>
      </c>
      <c r="BF385" s="215">
        <f>IF(N385="snížená",J385,0)</f>
        <v>0</v>
      </c>
      <c r="BG385" s="215">
        <f>IF(N385="zákl. přenesená",J385,0)</f>
        <v>0</v>
      </c>
      <c r="BH385" s="215">
        <f>IF(N385="sníž. přenesená",J385,0)</f>
        <v>0</v>
      </c>
      <c r="BI385" s="215">
        <f>IF(N385="nulová",J385,0)</f>
        <v>0</v>
      </c>
      <c r="BJ385" s="16" t="s">
        <v>83</v>
      </c>
      <c r="BK385" s="215">
        <f>ROUND(I385*H385,2)</f>
        <v>0</v>
      </c>
      <c r="BL385" s="16" t="s">
        <v>152</v>
      </c>
      <c r="BM385" s="214" t="s">
        <v>874</v>
      </c>
    </row>
    <row r="386" s="2" customFormat="1">
      <c r="A386" s="37"/>
      <c r="B386" s="38"/>
      <c r="C386" s="39"/>
      <c r="D386" s="216" t="s">
        <v>154</v>
      </c>
      <c r="E386" s="39"/>
      <c r="F386" s="217" t="s">
        <v>875</v>
      </c>
      <c r="G386" s="39"/>
      <c r="H386" s="39"/>
      <c r="I386" s="218"/>
      <c r="J386" s="39"/>
      <c r="K386" s="39"/>
      <c r="L386" s="43"/>
      <c r="M386" s="219"/>
      <c r="N386" s="220"/>
      <c r="O386" s="83"/>
      <c r="P386" s="83"/>
      <c r="Q386" s="83"/>
      <c r="R386" s="83"/>
      <c r="S386" s="83"/>
      <c r="T386" s="84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16" t="s">
        <v>154</v>
      </c>
      <c r="AU386" s="16" t="s">
        <v>85</v>
      </c>
    </row>
    <row r="387" s="2" customFormat="1" ht="21.75" customHeight="1">
      <c r="A387" s="37"/>
      <c r="B387" s="38"/>
      <c r="C387" s="203" t="s">
        <v>876</v>
      </c>
      <c r="D387" s="203" t="s">
        <v>147</v>
      </c>
      <c r="E387" s="204" t="s">
        <v>877</v>
      </c>
      <c r="F387" s="205" t="s">
        <v>878</v>
      </c>
      <c r="G387" s="206" t="s">
        <v>172</v>
      </c>
      <c r="H387" s="207">
        <v>82.486000000000004</v>
      </c>
      <c r="I387" s="208"/>
      <c r="J387" s="209">
        <f>ROUND(I387*H387,2)</f>
        <v>0</v>
      </c>
      <c r="K387" s="205" t="s">
        <v>151</v>
      </c>
      <c r="L387" s="43"/>
      <c r="M387" s="210" t="s">
        <v>19</v>
      </c>
      <c r="N387" s="211" t="s">
        <v>46</v>
      </c>
      <c r="O387" s="83"/>
      <c r="P387" s="212">
        <f>O387*H387</f>
        <v>0</v>
      </c>
      <c r="Q387" s="212">
        <v>0</v>
      </c>
      <c r="R387" s="212">
        <f>Q387*H387</f>
        <v>0</v>
      </c>
      <c r="S387" s="212">
        <v>0.029000000000000001</v>
      </c>
      <c r="T387" s="213">
        <f>S387*H387</f>
        <v>2.3920940000000002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14" t="s">
        <v>152</v>
      </c>
      <c r="AT387" s="214" t="s">
        <v>147</v>
      </c>
      <c r="AU387" s="214" t="s">
        <v>85</v>
      </c>
      <c r="AY387" s="16" t="s">
        <v>145</v>
      </c>
      <c r="BE387" s="215">
        <f>IF(N387="základní",J387,0)</f>
        <v>0</v>
      </c>
      <c r="BF387" s="215">
        <f>IF(N387="snížená",J387,0)</f>
        <v>0</v>
      </c>
      <c r="BG387" s="215">
        <f>IF(N387="zákl. přenesená",J387,0)</f>
        <v>0</v>
      </c>
      <c r="BH387" s="215">
        <f>IF(N387="sníž. přenesená",J387,0)</f>
        <v>0</v>
      </c>
      <c r="BI387" s="215">
        <f>IF(N387="nulová",J387,0)</f>
        <v>0</v>
      </c>
      <c r="BJ387" s="16" t="s">
        <v>83</v>
      </c>
      <c r="BK387" s="215">
        <f>ROUND(I387*H387,2)</f>
        <v>0</v>
      </c>
      <c r="BL387" s="16" t="s">
        <v>152</v>
      </c>
      <c r="BM387" s="214" t="s">
        <v>879</v>
      </c>
    </row>
    <row r="388" s="2" customFormat="1">
      <c r="A388" s="37"/>
      <c r="B388" s="38"/>
      <c r="C388" s="39"/>
      <c r="D388" s="216" t="s">
        <v>154</v>
      </c>
      <c r="E388" s="39"/>
      <c r="F388" s="217" t="s">
        <v>880</v>
      </c>
      <c r="G388" s="39"/>
      <c r="H388" s="39"/>
      <c r="I388" s="218"/>
      <c r="J388" s="39"/>
      <c r="K388" s="39"/>
      <c r="L388" s="43"/>
      <c r="M388" s="219"/>
      <c r="N388" s="220"/>
      <c r="O388" s="83"/>
      <c r="P388" s="83"/>
      <c r="Q388" s="83"/>
      <c r="R388" s="83"/>
      <c r="S388" s="83"/>
      <c r="T388" s="84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16" t="s">
        <v>154</v>
      </c>
      <c r="AU388" s="16" t="s">
        <v>85</v>
      </c>
    </row>
    <row r="389" s="2" customFormat="1" ht="24.15" customHeight="1">
      <c r="A389" s="37"/>
      <c r="B389" s="38"/>
      <c r="C389" s="203" t="s">
        <v>881</v>
      </c>
      <c r="D389" s="203" t="s">
        <v>147</v>
      </c>
      <c r="E389" s="204" t="s">
        <v>882</v>
      </c>
      <c r="F389" s="205" t="s">
        <v>883</v>
      </c>
      <c r="G389" s="206" t="s">
        <v>150</v>
      </c>
      <c r="H389" s="207">
        <v>1261.268</v>
      </c>
      <c r="I389" s="208"/>
      <c r="J389" s="209">
        <f>ROUND(I389*H389,2)</f>
        <v>0</v>
      </c>
      <c r="K389" s="205" t="s">
        <v>151</v>
      </c>
      <c r="L389" s="43"/>
      <c r="M389" s="210" t="s">
        <v>19</v>
      </c>
      <c r="N389" s="211" t="s">
        <v>46</v>
      </c>
      <c r="O389" s="83"/>
      <c r="P389" s="212">
        <f>O389*H389</f>
        <v>0</v>
      </c>
      <c r="Q389" s="212">
        <v>0</v>
      </c>
      <c r="R389" s="212">
        <f>Q389*H389</f>
        <v>0</v>
      </c>
      <c r="S389" s="212">
        <v>0.035000000000000003</v>
      </c>
      <c r="T389" s="213">
        <f>S389*H389</f>
        <v>44.144380000000005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14" t="s">
        <v>152</v>
      </c>
      <c r="AT389" s="214" t="s">
        <v>147</v>
      </c>
      <c r="AU389" s="214" t="s">
        <v>85</v>
      </c>
      <c r="AY389" s="16" t="s">
        <v>145</v>
      </c>
      <c r="BE389" s="215">
        <f>IF(N389="základní",J389,0)</f>
        <v>0</v>
      </c>
      <c r="BF389" s="215">
        <f>IF(N389="snížená",J389,0)</f>
        <v>0</v>
      </c>
      <c r="BG389" s="215">
        <f>IF(N389="zákl. přenesená",J389,0)</f>
        <v>0</v>
      </c>
      <c r="BH389" s="215">
        <f>IF(N389="sníž. přenesená",J389,0)</f>
        <v>0</v>
      </c>
      <c r="BI389" s="215">
        <f>IF(N389="nulová",J389,0)</f>
        <v>0</v>
      </c>
      <c r="BJ389" s="16" t="s">
        <v>83</v>
      </c>
      <c r="BK389" s="215">
        <f>ROUND(I389*H389,2)</f>
        <v>0</v>
      </c>
      <c r="BL389" s="16" t="s">
        <v>152</v>
      </c>
      <c r="BM389" s="214" t="s">
        <v>884</v>
      </c>
    </row>
    <row r="390" s="2" customFormat="1">
      <c r="A390" s="37"/>
      <c r="B390" s="38"/>
      <c r="C390" s="39"/>
      <c r="D390" s="216" t="s">
        <v>154</v>
      </c>
      <c r="E390" s="39"/>
      <c r="F390" s="217" t="s">
        <v>885</v>
      </c>
      <c r="G390" s="39"/>
      <c r="H390" s="39"/>
      <c r="I390" s="218"/>
      <c r="J390" s="39"/>
      <c r="K390" s="39"/>
      <c r="L390" s="43"/>
      <c r="M390" s="219"/>
      <c r="N390" s="220"/>
      <c r="O390" s="83"/>
      <c r="P390" s="83"/>
      <c r="Q390" s="83"/>
      <c r="R390" s="83"/>
      <c r="S390" s="83"/>
      <c r="T390" s="84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16" t="s">
        <v>154</v>
      </c>
      <c r="AU390" s="16" t="s">
        <v>85</v>
      </c>
    </row>
    <row r="391" s="2" customFormat="1" ht="24.15" customHeight="1">
      <c r="A391" s="37"/>
      <c r="B391" s="38"/>
      <c r="C391" s="203" t="s">
        <v>886</v>
      </c>
      <c r="D391" s="203" t="s">
        <v>147</v>
      </c>
      <c r="E391" s="204" t="s">
        <v>887</v>
      </c>
      <c r="F391" s="205" t="s">
        <v>888</v>
      </c>
      <c r="G391" s="206" t="s">
        <v>150</v>
      </c>
      <c r="H391" s="207">
        <v>88.219999999999999</v>
      </c>
      <c r="I391" s="208"/>
      <c r="J391" s="209">
        <f>ROUND(I391*H391,2)</f>
        <v>0</v>
      </c>
      <c r="K391" s="205" t="s">
        <v>151</v>
      </c>
      <c r="L391" s="43"/>
      <c r="M391" s="210" t="s">
        <v>19</v>
      </c>
      <c r="N391" s="211" t="s">
        <v>46</v>
      </c>
      <c r="O391" s="83"/>
      <c r="P391" s="212">
        <f>O391*H391</f>
        <v>0</v>
      </c>
      <c r="Q391" s="212">
        <v>0</v>
      </c>
      <c r="R391" s="212">
        <f>Q391*H391</f>
        <v>0</v>
      </c>
      <c r="S391" s="212">
        <v>0.19</v>
      </c>
      <c r="T391" s="213">
        <f>S391*H391</f>
        <v>16.761800000000001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14" t="s">
        <v>152</v>
      </c>
      <c r="AT391" s="214" t="s">
        <v>147</v>
      </c>
      <c r="AU391" s="214" t="s">
        <v>85</v>
      </c>
      <c r="AY391" s="16" t="s">
        <v>145</v>
      </c>
      <c r="BE391" s="215">
        <f>IF(N391="základní",J391,0)</f>
        <v>0</v>
      </c>
      <c r="BF391" s="215">
        <f>IF(N391="snížená",J391,0)</f>
        <v>0</v>
      </c>
      <c r="BG391" s="215">
        <f>IF(N391="zákl. přenesená",J391,0)</f>
        <v>0</v>
      </c>
      <c r="BH391" s="215">
        <f>IF(N391="sníž. přenesená",J391,0)</f>
        <v>0</v>
      </c>
      <c r="BI391" s="215">
        <f>IF(N391="nulová",J391,0)</f>
        <v>0</v>
      </c>
      <c r="BJ391" s="16" t="s">
        <v>83</v>
      </c>
      <c r="BK391" s="215">
        <f>ROUND(I391*H391,2)</f>
        <v>0</v>
      </c>
      <c r="BL391" s="16" t="s">
        <v>152</v>
      </c>
      <c r="BM391" s="214" t="s">
        <v>889</v>
      </c>
    </row>
    <row r="392" s="2" customFormat="1">
      <c r="A392" s="37"/>
      <c r="B392" s="38"/>
      <c r="C392" s="39"/>
      <c r="D392" s="216" t="s">
        <v>154</v>
      </c>
      <c r="E392" s="39"/>
      <c r="F392" s="217" t="s">
        <v>890</v>
      </c>
      <c r="G392" s="39"/>
      <c r="H392" s="39"/>
      <c r="I392" s="218"/>
      <c r="J392" s="39"/>
      <c r="K392" s="39"/>
      <c r="L392" s="43"/>
      <c r="M392" s="219"/>
      <c r="N392" s="220"/>
      <c r="O392" s="83"/>
      <c r="P392" s="83"/>
      <c r="Q392" s="83"/>
      <c r="R392" s="83"/>
      <c r="S392" s="83"/>
      <c r="T392" s="84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6" t="s">
        <v>154</v>
      </c>
      <c r="AU392" s="16" t="s">
        <v>85</v>
      </c>
    </row>
    <row r="393" s="2" customFormat="1" ht="16.5" customHeight="1">
      <c r="A393" s="37"/>
      <c r="B393" s="38"/>
      <c r="C393" s="203" t="s">
        <v>891</v>
      </c>
      <c r="D393" s="203" t="s">
        <v>147</v>
      </c>
      <c r="E393" s="204" t="s">
        <v>892</v>
      </c>
      <c r="F393" s="205" t="s">
        <v>893</v>
      </c>
      <c r="G393" s="206" t="s">
        <v>746</v>
      </c>
      <c r="H393" s="207">
        <v>1</v>
      </c>
      <c r="I393" s="208"/>
      <c r="J393" s="209">
        <f>ROUND(I393*H393,2)</f>
        <v>0</v>
      </c>
      <c r="K393" s="205" t="s">
        <v>747</v>
      </c>
      <c r="L393" s="43"/>
      <c r="M393" s="210" t="s">
        <v>19</v>
      </c>
      <c r="N393" s="211" t="s">
        <v>46</v>
      </c>
      <c r="O393" s="83"/>
      <c r="P393" s="212">
        <f>O393*H393</f>
        <v>0</v>
      </c>
      <c r="Q393" s="212">
        <v>0</v>
      </c>
      <c r="R393" s="212">
        <f>Q393*H393</f>
        <v>0</v>
      </c>
      <c r="S393" s="212">
        <v>0</v>
      </c>
      <c r="T393" s="213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14" t="s">
        <v>152</v>
      </c>
      <c r="AT393" s="214" t="s">
        <v>147</v>
      </c>
      <c r="AU393" s="214" t="s">
        <v>85</v>
      </c>
      <c r="AY393" s="16" t="s">
        <v>145</v>
      </c>
      <c r="BE393" s="215">
        <f>IF(N393="základní",J393,0)</f>
        <v>0</v>
      </c>
      <c r="BF393" s="215">
        <f>IF(N393="snížená",J393,0)</f>
        <v>0</v>
      </c>
      <c r="BG393" s="215">
        <f>IF(N393="zákl. přenesená",J393,0)</f>
        <v>0</v>
      </c>
      <c r="BH393" s="215">
        <f>IF(N393="sníž. přenesená",J393,0)</f>
        <v>0</v>
      </c>
      <c r="BI393" s="215">
        <f>IF(N393="nulová",J393,0)</f>
        <v>0</v>
      </c>
      <c r="BJ393" s="16" t="s">
        <v>83</v>
      </c>
      <c r="BK393" s="215">
        <f>ROUND(I393*H393,2)</f>
        <v>0</v>
      </c>
      <c r="BL393" s="16" t="s">
        <v>152</v>
      </c>
      <c r="BM393" s="214" t="s">
        <v>894</v>
      </c>
    </row>
    <row r="394" s="2" customFormat="1" ht="16.5" customHeight="1">
      <c r="A394" s="37"/>
      <c r="B394" s="38"/>
      <c r="C394" s="203" t="s">
        <v>895</v>
      </c>
      <c r="D394" s="203" t="s">
        <v>147</v>
      </c>
      <c r="E394" s="204" t="s">
        <v>896</v>
      </c>
      <c r="F394" s="205" t="s">
        <v>897</v>
      </c>
      <c r="G394" s="206" t="s">
        <v>746</v>
      </c>
      <c r="H394" s="207">
        <v>1</v>
      </c>
      <c r="I394" s="208"/>
      <c r="J394" s="209">
        <f>ROUND(I394*H394,2)</f>
        <v>0</v>
      </c>
      <c r="K394" s="205" t="s">
        <v>747</v>
      </c>
      <c r="L394" s="43"/>
      <c r="M394" s="210" t="s">
        <v>19</v>
      </c>
      <c r="N394" s="211" t="s">
        <v>46</v>
      </c>
      <c r="O394" s="83"/>
      <c r="P394" s="212">
        <f>O394*H394</f>
        <v>0</v>
      </c>
      <c r="Q394" s="212">
        <v>0</v>
      </c>
      <c r="R394" s="212">
        <f>Q394*H394</f>
        <v>0</v>
      </c>
      <c r="S394" s="212">
        <v>0</v>
      </c>
      <c r="T394" s="213">
        <f>S394*H394</f>
        <v>0</v>
      </c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R394" s="214" t="s">
        <v>152</v>
      </c>
      <c r="AT394" s="214" t="s">
        <v>147</v>
      </c>
      <c r="AU394" s="214" t="s">
        <v>85</v>
      </c>
      <c r="AY394" s="16" t="s">
        <v>145</v>
      </c>
      <c r="BE394" s="215">
        <f>IF(N394="základní",J394,0)</f>
        <v>0</v>
      </c>
      <c r="BF394" s="215">
        <f>IF(N394="snížená",J394,0)</f>
        <v>0</v>
      </c>
      <c r="BG394" s="215">
        <f>IF(N394="zákl. přenesená",J394,0)</f>
        <v>0</v>
      </c>
      <c r="BH394" s="215">
        <f>IF(N394="sníž. přenesená",J394,0)</f>
        <v>0</v>
      </c>
      <c r="BI394" s="215">
        <f>IF(N394="nulová",J394,0)</f>
        <v>0</v>
      </c>
      <c r="BJ394" s="16" t="s">
        <v>83</v>
      </c>
      <c r="BK394" s="215">
        <f>ROUND(I394*H394,2)</f>
        <v>0</v>
      </c>
      <c r="BL394" s="16" t="s">
        <v>152</v>
      </c>
      <c r="BM394" s="214" t="s">
        <v>898</v>
      </c>
    </row>
    <row r="395" s="2" customFormat="1" ht="16.5" customHeight="1">
      <c r="A395" s="37"/>
      <c r="B395" s="38"/>
      <c r="C395" s="203" t="s">
        <v>899</v>
      </c>
      <c r="D395" s="203" t="s">
        <v>147</v>
      </c>
      <c r="E395" s="204" t="s">
        <v>900</v>
      </c>
      <c r="F395" s="205" t="s">
        <v>901</v>
      </c>
      <c r="G395" s="206" t="s">
        <v>746</v>
      </c>
      <c r="H395" s="207">
        <v>1</v>
      </c>
      <c r="I395" s="208"/>
      <c r="J395" s="209">
        <f>ROUND(I395*H395,2)</f>
        <v>0</v>
      </c>
      <c r="K395" s="205" t="s">
        <v>747</v>
      </c>
      <c r="L395" s="43"/>
      <c r="M395" s="210" t="s">
        <v>19</v>
      </c>
      <c r="N395" s="211" t="s">
        <v>46</v>
      </c>
      <c r="O395" s="83"/>
      <c r="P395" s="212">
        <f>O395*H395</f>
        <v>0</v>
      </c>
      <c r="Q395" s="212">
        <v>0</v>
      </c>
      <c r="R395" s="212">
        <f>Q395*H395</f>
        <v>0</v>
      </c>
      <c r="S395" s="212">
        <v>0</v>
      </c>
      <c r="T395" s="213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214" t="s">
        <v>152</v>
      </c>
      <c r="AT395" s="214" t="s">
        <v>147</v>
      </c>
      <c r="AU395" s="214" t="s">
        <v>85</v>
      </c>
      <c r="AY395" s="16" t="s">
        <v>145</v>
      </c>
      <c r="BE395" s="215">
        <f>IF(N395="základní",J395,0)</f>
        <v>0</v>
      </c>
      <c r="BF395" s="215">
        <f>IF(N395="snížená",J395,0)</f>
        <v>0</v>
      </c>
      <c r="BG395" s="215">
        <f>IF(N395="zákl. přenesená",J395,0)</f>
        <v>0</v>
      </c>
      <c r="BH395" s="215">
        <f>IF(N395="sníž. přenesená",J395,0)</f>
        <v>0</v>
      </c>
      <c r="BI395" s="215">
        <f>IF(N395="nulová",J395,0)</f>
        <v>0</v>
      </c>
      <c r="BJ395" s="16" t="s">
        <v>83</v>
      </c>
      <c r="BK395" s="215">
        <f>ROUND(I395*H395,2)</f>
        <v>0</v>
      </c>
      <c r="BL395" s="16" t="s">
        <v>152</v>
      </c>
      <c r="BM395" s="214" t="s">
        <v>902</v>
      </c>
    </row>
    <row r="396" s="2" customFormat="1" ht="16.5" customHeight="1">
      <c r="A396" s="37"/>
      <c r="B396" s="38"/>
      <c r="C396" s="203" t="s">
        <v>903</v>
      </c>
      <c r="D396" s="203" t="s">
        <v>147</v>
      </c>
      <c r="E396" s="204" t="s">
        <v>904</v>
      </c>
      <c r="F396" s="205" t="s">
        <v>905</v>
      </c>
      <c r="G396" s="206" t="s">
        <v>746</v>
      </c>
      <c r="H396" s="207">
        <v>1</v>
      </c>
      <c r="I396" s="208"/>
      <c r="J396" s="209">
        <f>ROUND(I396*H396,2)</f>
        <v>0</v>
      </c>
      <c r="K396" s="205" t="s">
        <v>747</v>
      </c>
      <c r="L396" s="43"/>
      <c r="M396" s="210" t="s">
        <v>19</v>
      </c>
      <c r="N396" s="211" t="s">
        <v>46</v>
      </c>
      <c r="O396" s="83"/>
      <c r="P396" s="212">
        <f>O396*H396</f>
        <v>0</v>
      </c>
      <c r="Q396" s="212">
        <v>0</v>
      </c>
      <c r="R396" s="212">
        <f>Q396*H396</f>
        <v>0</v>
      </c>
      <c r="S396" s="212">
        <v>0</v>
      </c>
      <c r="T396" s="213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214" t="s">
        <v>152</v>
      </c>
      <c r="AT396" s="214" t="s">
        <v>147</v>
      </c>
      <c r="AU396" s="214" t="s">
        <v>85</v>
      </c>
      <c r="AY396" s="16" t="s">
        <v>145</v>
      </c>
      <c r="BE396" s="215">
        <f>IF(N396="základní",J396,0)</f>
        <v>0</v>
      </c>
      <c r="BF396" s="215">
        <f>IF(N396="snížená",J396,0)</f>
        <v>0</v>
      </c>
      <c r="BG396" s="215">
        <f>IF(N396="zákl. přenesená",J396,0)</f>
        <v>0</v>
      </c>
      <c r="BH396" s="215">
        <f>IF(N396="sníž. přenesená",J396,0)</f>
        <v>0</v>
      </c>
      <c r="BI396" s="215">
        <f>IF(N396="nulová",J396,0)</f>
        <v>0</v>
      </c>
      <c r="BJ396" s="16" t="s">
        <v>83</v>
      </c>
      <c r="BK396" s="215">
        <f>ROUND(I396*H396,2)</f>
        <v>0</v>
      </c>
      <c r="BL396" s="16" t="s">
        <v>152</v>
      </c>
      <c r="BM396" s="214" t="s">
        <v>906</v>
      </c>
    </row>
    <row r="397" s="2" customFormat="1" ht="16.5" customHeight="1">
      <c r="A397" s="37"/>
      <c r="B397" s="38"/>
      <c r="C397" s="203" t="s">
        <v>907</v>
      </c>
      <c r="D397" s="203" t="s">
        <v>147</v>
      </c>
      <c r="E397" s="204" t="s">
        <v>908</v>
      </c>
      <c r="F397" s="205" t="s">
        <v>909</v>
      </c>
      <c r="G397" s="206" t="s">
        <v>910</v>
      </c>
      <c r="H397" s="207">
        <v>4</v>
      </c>
      <c r="I397" s="208"/>
      <c r="J397" s="209">
        <f>ROUND(I397*H397,2)</f>
        <v>0</v>
      </c>
      <c r="K397" s="205" t="s">
        <v>747</v>
      </c>
      <c r="L397" s="43"/>
      <c r="M397" s="210" t="s">
        <v>19</v>
      </c>
      <c r="N397" s="211" t="s">
        <v>46</v>
      </c>
      <c r="O397" s="83"/>
      <c r="P397" s="212">
        <f>O397*H397</f>
        <v>0</v>
      </c>
      <c r="Q397" s="212">
        <v>0</v>
      </c>
      <c r="R397" s="212">
        <f>Q397*H397</f>
        <v>0</v>
      </c>
      <c r="S397" s="212">
        <v>0</v>
      </c>
      <c r="T397" s="213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14" t="s">
        <v>152</v>
      </c>
      <c r="AT397" s="214" t="s">
        <v>147</v>
      </c>
      <c r="AU397" s="214" t="s">
        <v>85</v>
      </c>
      <c r="AY397" s="16" t="s">
        <v>145</v>
      </c>
      <c r="BE397" s="215">
        <f>IF(N397="základní",J397,0)</f>
        <v>0</v>
      </c>
      <c r="BF397" s="215">
        <f>IF(N397="snížená",J397,0)</f>
        <v>0</v>
      </c>
      <c r="BG397" s="215">
        <f>IF(N397="zákl. přenesená",J397,0)</f>
        <v>0</v>
      </c>
      <c r="BH397" s="215">
        <f>IF(N397="sníž. přenesená",J397,0)</f>
        <v>0</v>
      </c>
      <c r="BI397" s="215">
        <f>IF(N397="nulová",J397,0)</f>
        <v>0</v>
      </c>
      <c r="BJ397" s="16" t="s">
        <v>83</v>
      </c>
      <c r="BK397" s="215">
        <f>ROUND(I397*H397,2)</f>
        <v>0</v>
      </c>
      <c r="BL397" s="16" t="s">
        <v>152</v>
      </c>
      <c r="BM397" s="214" t="s">
        <v>911</v>
      </c>
    </row>
    <row r="398" s="2" customFormat="1" ht="16.5" customHeight="1">
      <c r="A398" s="37"/>
      <c r="B398" s="38"/>
      <c r="C398" s="203" t="s">
        <v>912</v>
      </c>
      <c r="D398" s="203" t="s">
        <v>147</v>
      </c>
      <c r="E398" s="204" t="s">
        <v>913</v>
      </c>
      <c r="F398" s="205" t="s">
        <v>914</v>
      </c>
      <c r="G398" s="206" t="s">
        <v>746</v>
      </c>
      <c r="H398" s="207">
        <v>1</v>
      </c>
      <c r="I398" s="208"/>
      <c r="J398" s="209">
        <f>ROUND(I398*H398,2)</f>
        <v>0</v>
      </c>
      <c r="K398" s="205" t="s">
        <v>747</v>
      </c>
      <c r="L398" s="43"/>
      <c r="M398" s="210" t="s">
        <v>19</v>
      </c>
      <c r="N398" s="211" t="s">
        <v>46</v>
      </c>
      <c r="O398" s="83"/>
      <c r="P398" s="212">
        <f>O398*H398</f>
        <v>0</v>
      </c>
      <c r="Q398" s="212">
        <v>0</v>
      </c>
      <c r="R398" s="212">
        <f>Q398*H398</f>
        <v>0</v>
      </c>
      <c r="S398" s="212">
        <v>0</v>
      </c>
      <c r="T398" s="213">
        <f>S398*H398</f>
        <v>0</v>
      </c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R398" s="214" t="s">
        <v>152</v>
      </c>
      <c r="AT398" s="214" t="s">
        <v>147</v>
      </c>
      <c r="AU398" s="214" t="s">
        <v>85</v>
      </c>
      <c r="AY398" s="16" t="s">
        <v>145</v>
      </c>
      <c r="BE398" s="215">
        <f>IF(N398="základní",J398,0)</f>
        <v>0</v>
      </c>
      <c r="BF398" s="215">
        <f>IF(N398="snížená",J398,0)</f>
        <v>0</v>
      </c>
      <c r="BG398" s="215">
        <f>IF(N398="zákl. přenesená",J398,0)</f>
        <v>0</v>
      </c>
      <c r="BH398" s="215">
        <f>IF(N398="sníž. přenesená",J398,0)</f>
        <v>0</v>
      </c>
      <c r="BI398" s="215">
        <f>IF(N398="nulová",J398,0)</f>
        <v>0</v>
      </c>
      <c r="BJ398" s="16" t="s">
        <v>83</v>
      </c>
      <c r="BK398" s="215">
        <f>ROUND(I398*H398,2)</f>
        <v>0</v>
      </c>
      <c r="BL398" s="16" t="s">
        <v>152</v>
      </c>
      <c r="BM398" s="214" t="s">
        <v>915</v>
      </c>
    </row>
    <row r="399" s="2" customFormat="1" ht="16.5" customHeight="1">
      <c r="A399" s="37"/>
      <c r="B399" s="38"/>
      <c r="C399" s="203" t="s">
        <v>916</v>
      </c>
      <c r="D399" s="203" t="s">
        <v>147</v>
      </c>
      <c r="E399" s="204" t="s">
        <v>917</v>
      </c>
      <c r="F399" s="205" t="s">
        <v>918</v>
      </c>
      <c r="G399" s="206" t="s">
        <v>746</v>
      </c>
      <c r="H399" s="207">
        <v>1</v>
      </c>
      <c r="I399" s="208"/>
      <c r="J399" s="209">
        <f>ROUND(I399*H399,2)</f>
        <v>0</v>
      </c>
      <c r="K399" s="205" t="s">
        <v>747</v>
      </c>
      <c r="L399" s="43"/>
      <c r="M399" s="210" t="s">
        <v>19</v>
      </c>
      <c r="N399" s="211" t="s">
        <v>46</v>
      </c>
      <c r="O399" s="83"/>
      <c r="P399" s="212">
        <f>O399*H399</f>
        <v>0</v>
      </c>
      <c r="Q399" s="212">
        <v>0</v>
      </c>
      <c r="R399" s="212">
        <f>Q399*H399</f>
        <v>0</v>
      </c>
      <c r="S399" s="212">
        <v>0</v>
      </c>
      <c r="T399" s="213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14" t="s">
        <v>152</v>
      </c>
      <c r="AT399" s="214" t="s">
        <v>147</v>
      </c>
      <c r="AU399" s="214" t="s">
        <v>85</v>
      </c>
      <c r="AY399" s="16" t="s">
        <v>145</v>
      </c>
      <c r="BE399" s="215">
        <f>IF(N399="základní",J399,0)</f>
        <v>0</v>
      </c>
      <c r="BF399" s="215">
        <f>IF(N399="snížená",J399,0)</f>
        <v>0</v>
      </c>
      <c r="BG399" s="215">
        <f>IF(N399="zákl. přenesená",J399,0)</f>
        <v>0</v>
      </c>
      <c r="BH399" s="215">
        <f>IF(N399="sníž. přenesená",J399,0)</f>
        <v>0</v>
      </c>
      <c r="BI399" s="215">
        <f>IF(N399="nulová",J399,0)</f>
        <v>0</v>
      </c>
      <c r="BJ399" s="16" t="s">
        <v>83</v>
      </c>
      <c r="BK399" s="215">
        <f>ROUND(I399*H399,2)</f>
        <v>0</v>
      </c>
      <c r="BL399" s="16" t="s">
        <v>152</v>
      </c>
      <c r="BM399" s="214" t="s">
        <v>919</v>
      </c>
    </row>
    <row r="400" s="2" customFormat="1" ht="16.5" customHeight="1">
      <c r="A400" s="37"/>
      <c r="B400" s="38"/>
      <c r="C400" s="203" t="s">
        <v>920</v>
      </c>
      <c r="D400" s="203" t="s">
        <v>147</v>
      </c>
      <c r="E400" s="204" t="s">
        <v>921</v>
      </c>
      <c r="F400" s="205" t="s">
        <v>922</v>
      </c>
      <c r="G400" s="206" t="s">
        <v>746</v>
      </c>
      <c r="H400" s="207">
        <v>1</v>
      </c>
      <c r="I400" s="208"/>
      <c r="J400" s="209">
        <f>ROUND(I400*H400,2)</f>
        <v>0</v>
      </c>
      <c r="K400" s="205" t="s">
        <v>747</v>
      </c>
      <c r="L400" s="43"/>
      <c r="M400" s="210" t="s">
        <v>19</v>
      </c>
      <c r="N400" s="211" t="s">
        <v>46</v>
      </c>
      <c r="O400" s="83"/>
      <c r="P400" s="212">
        <f>O400*H400</f>
        <v>0</v>
      </c>
      <c r="Q400" s="212">
        <v>0</v>
      </c>
      <c r="R400" s="212">
        <f>Q400*H400</f>
        <v>0</v>
      </c>
      <c r="S400" s="212">
        <v>0</v>
      </c>
      <c r="T400" s="213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214" t="s">
        <v>152</v>
      </c>
      <c r="AT400" s="214" t="s">
        <v>147</v>
      </c>
      <c r="AU400" s="214" t="s">
        <v>85</v>
      </c>
      <c r="AY400" s="16" t="s">
        <v>145</v>
      </c>
      <c r="BE400" s="215">
        <f>IF(N400="základní",J400,0)</f>
        <v>0</v>
      </c>
      <c r="BF400" s="215">
        <f>IF(N400="snížená",J400,0)</f>
        <v>0</v>
      </c>
      <c r="BG400" s="215">
        <f>IF(N400="zákl. přenesená",J400,0)</f>
        <v>0</v>
      </c>
      <c r="BH400" s="215">
        <f>IF(N400="sníž. přenesená",J400,0)</f>
        <v>0</v>
      </c>
      <c r="BI400" s="215">
        <f>IF(N400="nulová",J400,0)</f>
        <v>0</v>
      </c>
      <c r="BJ400" s="16" t="s">
        <v>83</v>
      </c>
      <c r="BK400" s="215">
        <f>ROUND(I400*H400,2)</f>
        <v>0</v>
      </c>
      <c r="BL400" s="16" t="s">
        <v>152</v>
      </c>
      <c r="BM400" s="214" t="s">
        <v>923</v>
      </c>
    </row>
    <row r="401" s="2" customFormat="1" ht="21.75" customHeight="1">
      <c r="A401" s="37"/>
      <c r="B401" s="38"/>
      <c r="C401" s="203" t="s">
        <v>924</v>
      </c>
      <c r="D401" s="203" t="s">
        <v>147</v>
      </c>
      <c r="E401" s="204" t="s">
        <v>925</v>
      </c>
      <c r="F401" s="205" t="s">
        <v>926</v>
      </c>
      <c r="G401" s="206" t="s">
        <v>746</v>
      </c>
      <c r="H401" s="207">
        <v>1</v>
      </c>
      <c r="I401" s="208"/>
      <c r="J401" s="209">
        <f>ROUND(I401*H401,2)</f>
        <v>0</v>
      </c>
      <c r="K401" s="205" t="s">
        <v>747</v>
      </c>
      <c r="L401" s="43"/>
      <c r="M401" s="210" t="s">
        <v>19</v>
      </c>
      <c r="N401" s="211" t="s">
        <v>46</v>
      </c>
      <c r="O401" s="83"/>
      <c r="P401" s="212">
        <f>O401*H401</f>
        <v>0</v>
      </c>
      <c r="Q401" s="212">
        <v>0</v>
      </c>
      <c r="R401" s="212">
        <f>Q401*H401</f>
        <v>0</v>
      </c>
      <c r="S401" s="212">
        <v>0</v>
      </c>
      <c r="T401" s="213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214" t="s">
        <v>152</v>
      </c>
      <c r="AT401" s="214" t="s">
        <v>147</v>
      </c>
      <c r="AU401" s="214" t="s">
        <v>85</v>
      </c>
      <c r="AY401" s="16" t="s">
        <v>145</v>
      </c>
      <c r="BE401" s="215">
        <f>IF(N401="základní",J401,0)</f>
        <v>0</v>
      </c>
      <c r="BF401" s="215">
        <f>IF(N401="snížená",J401,0)</f>
        <v>0</v>
      </c>
      <c r="BG401" s="215">
        <f>IF(N401="zákl. přenesená",J401,0)</f>
        <v>0</v>
      </c>
      <c r="BH401" s="215">
        <f>IF(N401="sníž. přenesená",J401,0)</f>
        <v>0</v>
      </c>
      <c r="BI401" s="215">
        <f>IF(N401="nulová",J401,0)</f>
        <v>0</v>
      </c>
      <c r="BJ401" s="16" t="s">
        <v>83</v>
      </c>
      <c r="BK401" s="215">
        <f>ROUND(I401*H401,2)</f>
        <v>0</v>
      </c>
      <c r="BL401" s="16" t="s">
        <v>152</v>
      </c>
      <c r="BM401" s="214" t="s">
        <v>927</v>
      </c>
    </row>
    <row r="402" s="2" customFormat="1" ht="24.15" customHeight="1">
      <c r="A402" s="37"/>
      <c r="B402" s="38"/>
      <c r="C402" s="203" t="s">
        <v>928</v>
      </c>
      <c r="D402" s="203" t="s">
        <v>147</v>
      </c>
      <c r="E402" s="204" t="s">
        <v>929</v>
      </c>
      <c r="F402" s="205" t="s">
        <v>930</v>
      </c>
      <c r="G402" s="206" t="s">
        <v>150</v>
      </c>
      <c r="H402" s="207">
        <v>3.3999999999999999</v>
      </c>
      <c r="I402" s="208"/>
      <c r="J402" s="209">
        <f>ROUND(I402*H402,2)</f>
        <v>0</v>
      </c>
      <c r="K402" s="205" t="s">
        <v>151</v>
      </c>
      <c r="L402" s="43"/>
      <c r="M402" s="210" t="s">
        <v>19</v>
      </c>
      <c r="N402" s="211" t="s">
        <v>46</v>
      </c>
      <c r="O402" s="83"/>
      <c r="P402" s="212">
        <f>O402*H402</f>
        <v>0</v>
      </c>
      <c r="Q402" s="212">
        <v>0</v>
      </c>
      <c r="R402" s="212">
        <f>Q402*H402</f>
        <v>0</v>
      </c>
      <c r="S402" s="212">
        <v>0.075999999999999998</v>
      </c>
      <c r="T402" s="213">
        <f>S402*H402</f>
        <v>0.25839999999999996</v>
      </c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R402" s="214" t="s">
        <v>152</v>
      </c>
      <c r="AT402" s="214" t="s">
        <v>147</v>
      </c>
      <c r="AU402" s="214" t="s">
        <v>85</v>
      </c>
      <c r="AY402" s="16" t="s">
        <v>145</v>
      </c>
      <c r="BE402" s="215">
        <f>IF(N402="základní",J402,0)</f>
        <v>0</v>
      </c>
      <c r="BF402" s="215">
        <f>IF(N402="snížená",J402,0)</f>
        <v>0</v>
      </c>
      <c r="BG402" s="215">
        <f>IF(N402="zákl. přenesená",J402,0)</f>
        <v>0</v>
      </c>
      <c r="BH402" s="215">
        <f>IF(N402="sníž. přenesená",J402,0)</f>
        <v>0</v>
      </c>
      <c r="BI402" s="215">
        <f>IF(N402="nulová",J402,0)</f>
        <v>0</v>
      </c>
      <c r="BJ402" s="16" t="s">
        <v>83</v>
      </c>
      <c r="BK402" s="215">
        <f>ROUND(I402*H402,2)</f>
        <v>0</v>
      </c>
      <c r="BL402" s="16" t="s">
        <v>152</v>
      </c>
      <c r="BM402" s="214" t="s">
        <v>931</v>
      </c>
    </row>
    <row r="403" s="2" customFormat="1">
      <c r="A403" s="37"/>
      <c r="B403" s="38"/>
      <c r="C403" s="39"/>
      <c r="D403" s="216" t="s">
        <v>154</v>
      </c>
      <c r="E403" s="39"/>
      <c r="F403" s="217" t="s">
        <v>932</v>
      </c>
      <c r="G403" s="39"/>
      <c r="H403" s="39"/>
      <c r="I403" s="218"/>
      <c r="J403" s="39"/>
      <c r="K403" s="39"/>
      <c r="L403" s="43"/>
      <c r="M403" s="219"/>
      <c r="N403" s="220"/>
      <c r="O403" s="83"/>
      <c r="P403" s="83"/>
      <c r="Q403" s="83"/>
      <c r="R403" s="83"/>
      <c r="S403" s="83"/>
      <c r="T403" s="84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T403" s="16" t="s">
        <v>154</v>
      </c>
      <c r="AU403" s="16" t="s">
        <v>85</v>
      </c>
    </row>
    <row r="404" s="2" customFormat="1" ht="16.5" customHeight="1">
      <c r="A404" s="37"/>
      <c r="B404" s="38"/>
      <c r="C404" s="203" t="s">
        <v>933</v>
      </c>
      <c r="D404" s="203" t="s">
        <v>147</v>
      </c>
      <c r="E404" s="204" t="s">
        <v>934</v>
      </c>
      <c r="F404" s="205" t="s">
        <v>935</v>
      </c>
      <c r="G404" s="206" t="s">
        <v>412</v>
      </c>
      <c r="H404" s="207">
        <v>2</v>
      </c>
      <c r="I404" s="208"/>
      <c r="J404" s="209">
        <f>ROUND(I404*H404,2)</f>
        <v>0</v>
      </c>
      <c r="K404" s="205" t="s">
        <v>151</v>
      </c>
      <c r="L404" s="43"/>
      <c r="M404" s="210" t="s">
        <v>19</v>
      </c>
      <c r="N404" s="211" t="s">
        <v>46</v>
      </c>
      <c r="O404" s="83"/>
      <c r="P404" s="212">
        <f>O404*H404</f>
        <v>0</v>
      </c>
      <c r="Q404" s="212">
        <v>0</v>
      </c>
      <c r="R404" s="212">
        <f>Q404*H404</f>
        <v>0</v>
      </c>
      <c r="S404" s="212">
        <v>0.036999999999999998</v>
      </c>
      <c r="T404" s="213">
        <f>S404*H404</f>
        <v>0.073999999999999996</v>
      </c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R404" s="214" t="s">
        <v>152</v>
      </c>
      <c r="AT404" s="214" t="s">
        <v>147</v>
      </c>
      <c r="AU404" s="214" t="s">
        <v>85</v>
      </c>
      <c r="AY404" s="16" t="s">
        <v>145</v>
      </c>
      <c r="BE404" s="215">
        <f>IF(N404="základní",J404,0)</f>
        <v>0</v>
      </c>
      <c r="BF404" s="215">
        <f>IF(N404="snížená",J404,0)</f>
        <v>0</v>
      </c>
      <c r="BG404" s="215">
        <f>IF(N404="zákl. přenesená",J404,0)</f>
        <v>0</v>
      </c>
      <c r="BH404" s="215">
        <f>IF(N404="sníž. přenesená",J404,0)</f>
        <v>0</v>
      </c>
      <c r="BI404" s="215">
        <f>IF(N404="nulová",J404,0)</f>
        <v>0</v>
      </c>
      <c r="BJ404" s="16" t="s">
        <v>83</v>
      </c>
      <c r="BK404" s="215">
        <f>ROUND(I404*H404,2)</f>
        <v>0</v>
      </c>
      <c r="BL404" s="16" t="s">
        <v>152</v>
      </c>
      <c r="BM404" s="214" t="s">
        <v>936</v>
      </c>
    </row>
    <row r="405" s="2" customFormat="1">
      <c r="A405" s="37"/>
      <c r="B405" s="38"/>
      <c r="C405" s="39"/>
      <c r="D405" s="216" t="s">
        <v>154</v>
      </c>
      <c r="E405" s="39"/>
      <c r="F405" s="217" t="s">
        <v>937</v>
      </c>
      <c r="G405" s="39"/>
      <c r="H405" s="39"/>
      <c r="I405" s="218"/>
      <c r="J405" s="39"/>
      <c r="K405" s="39"/>
      <c r="L405" s="43"/>
      <c r="M405" s="219"/>
      <c r="N405" s="220"/>
      <c r="O405" s="83"/>
      <c r="P405" s="83"/>
      <c r="Q405" s="83"/>
      <c r="R405" s="83"/>
      <c r="S405" s="83"/>
      <c r="T405" s="84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T405" s="16" t="s">
        <v>154</v>
      </c>
      <c r="AU405" s="16" t="s">
        <v>85</v>
      </c>
    </row>
    <row r="406" s="2" customFormat="1" ht="16.5" customHeight="1">
      <c r="A406" s="37"/>
      <c r="B406" s="38"/>
      <c r="C406" s="203" t="s">
        <v>938</v>
      </c>
      <c r="D406" s="203" t="s">
        <v>147</v>
      </c>
      <c r="E406" s="204" t="s">
        <v>939</v>
      </c>
      <c r="F406" s="205" t="s">
        <v>940</v>
      </c>
      <c r="G406" s="206" t="s">
        <v>178</v>
      </c>
      <c r="H406" s="207">
        <v>184.58000000000001</v>
      </c>
      <c r="I406" s="208"/>
      <c r="J406" s="209">
        <f>ROUND(I406*H406,2)</f>
        <v>0</v>
      </c>
      <c r="K406" s="205" t="s">
        <v>747</v>
      </c>
      <c r="L406" s="43"/>
      <c r="M406" s="210" t="s">
        <v>19</v>
      </c>
      <c r="N406" s="211" t="s">
        <v>46</v>
      </c>
      <c r="O406" s="83"/>
      <c r="P406" s="212">
        <f>O406*H406</f>
        <v>0</v>
      </c>
      <c r="Q406" s="212">
        <v>0</v>
      </c>
      <c r="R406" s="212">
        <f>Q406*H406</f>
        <v>0</v>
      </c>
      <c r="S406" s="212">
        <v>0.0080000000000000002</v>
      </c>
      <c r="T406" s="213">
        <f>S406*H406</f>
        <v>1.4766400000000002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214" t="s">
        <v>225</v>
      </c>
      <c r="AT406" s="214" t="s">
        <v>147</v>
      </c>
      <c r="AU406" s="214" t="s">
        <v>85</v>
      </c>
      <c r="AY406" s="16" t="s">
        <v>145</v>
      </c>
      <c r="BE406" s="215">
        <f>IF(N406="základní",J406,0)</f>
        <v>0</v>
      </c>
      <c r="BF406" s="215">
        <f>IF(N406="snížená",J406,0)</f>
        <v>0</v>
      </c>
      <c r="BG406" s="215">
        <f>IF(N406="zákl. přenesená",J406,0)</f>
        <v>0</v>
      </c>
      <c r="BH406" s="215">
        <f>IF(N406="sníž. přenesená",J406,0)</f>
        <v>0</v>
      </c>
      <c r="BI406" s="215">
        <f>IF(N406="nulová",J406,0)</f>
        <v>0</v>
      </c>
      <c r="BJ406" s="16" t="s">
        <v>83</v>
      </c>
      <c r="BK406" s="215">
        <f>ROUND(I406*H406,2)</f>
        <v>0</v>
      </c>
      <c r="BL406" s="16" t="s">
        <v>225</v>
      </c>
      <c r="BM406" s="214" t="s">
        <v>941</v>
      </c>
    </row>
    <row r="407" s="2" customFormat="1" ht="24.15" customHeight="1">
      <c r="A407" s="37"/>
      <c r="B407" s="38"/>
      <c r="C407" s="203" t="s">
        <v>942</v>
      </c>
      <c r="D407" s="203" t="s">
        <v>147</v>
      </c>
      <c r="E407" s="204" t="s">
        <v>943</v>
      </c>
      <c r="F407" s="205" t="s">
        <v>944</v>
      </c>
      <c r="G407" s="206" t="s">
        <v>178</v>
      </c>
      <c r="H407" s="207">
        <v>6.7000000000000002</v>
      </c>
      <c r="I407" s="208"/>
      <c r="J407" s="209">
        <f>ROUND(I407*H407,2)</f>
        <v>0</v>
      </c>
      <c r="K407" s="205" t="s">
        <v>151</v>
      </c>
      <c r="L407" s="43"/>
      <c r="M407" s="210" t="s">
        <v>19</v>
      </c>
      <c r="N407" s="211" t="s">
        <v>46</v>
      </c>
      <c r="O407" s="83"/>
      <c r="P407" s="212">
        <f>O407*H407</f>
        <v>0</v>
      </c>
      <c r="Q407" s="212">
        <v>0.00075799999999999999</v>
      </c>
      <c r="R407" s="212">
        <f>Q407*H407</f>
        <v>0.0050786</v>
      </c>
      <c r="S407" s="212">
        <v>0.0020999999999999999</v>
      </c>
      <c r="T407" s="213">
        <f>S407*H407</f>
        <v>0.014069999999999999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14" t="s">
        <v>152</v>
      </c>
      <c r="AT407" s="214" t="s">
        <v>147</v>
      </c>
      <c r="AU407" s="214" t="s">
        <v>85</v>
      </c>
      <c r="AY407" s="16" t="s">
        <v>145</v>
      </c>
      <c r="BE407" s="215">
        <f>IF(N407="základní",J407,0)</f>
        <v>0</v>
      </c>
      <c r="BF407" s="215">
        <f>IF(N407="snížená",J407,0)</f>
        <v>0</v>
      </c>
      <c r="BG407" s="215">
        <f>IF(N407="zákl. přenesená",J407,0)</f>
        <v>0</v>
      </c>
      <c r="BH407" s="215">
        <f>IF(N407="sníž. přenesená",J407,0)</f>
        <v>0</v>
      </c>
      <c r="BI407" s="215">
        <f>IF(N407="nulová",J407,0)</f>
        <v>0</v>
      </c>
      <c r="BJ407" s="16" t="s">
        <v>83</v>
      </c>
      <c r="BK407" s="215">
        <f>ROUND(I407*H407,2)</f>
        <v>0</v>
      </c>
      <c r="BL407" s="16" t="s">
        <v>152</v>
      </c>
      <c r="BM407" s="214" t="s">
        <v>945</v>
      </c>
    </row>
    <row r="408" s="2" customFormat="1">
      <c r="A408" s="37"/>
      <c r="B408" s="38"/>
      <c r="C408" s="39"/>
      <c r="D408" s="216" t="s">
        <v>154</v>
      </c>
      <c r="E408" s="39"/>
      <c r="F408" s="217" t="s">
        <v>946</v>
      </c>
      <c r="G408" s="39"/>
      <c r="H408" s="39"/>
      <c r="I408" s="218"/>
      <c r="J408" s="39"/>
      <c r="K408" s="39"/>
      <c r="L408" s="43"/>
      <c r="M408" s="219"/>
      <c r="N408" s="220"/>
      <c r="O408" s="83"/>
      <c r="P408" s="83"/>
      <c r="Q408" s="83"/>
      <c r="R408" s="83"/>
      <c r="S408" s="83"/>
      <c r="T408" s="84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6" t="s">
        <v>154</v>
      </c>
      <c r="AU408" s="16" t="s">
        <v>85</v>
      </c>
    </row>
    <row r="409" s="2" customFormat="1" ht="24.15" customHeight="1">
      <c r="A409" s="37"/>
      <c r="B409" s="38"/>
      <c r="C409" s="203" t="s">
        <v>947</v>
      </c>
      <c r="D409" s="203" t="s">
        <v>147</v>
      </c>
      <c r="E409" s="204" t="s">
        <v>948</v>
      </c>
      <c r="F409" s="205" t="s">
        <v>949</v>
      </c>
      <c r="G409" s="206" t="s">
        <v>178</v>
      </c>
      <c r="H409" s="207">
        <v>0.90000000000000002</v>
      </c>
      <c r="I409" s="208"/>
      <c r="J409" s="209">
        <f>ROUND(I409*H409,2)</f>
        <v>0</v>
      </c>
      <c r="K409" s="205" t="s">
        <v>151</v>
      </c>
      <c r="L409" s="43"/>
      <c r="M409" s="210" t="s">
        <v>19</v>
      </c>
      <c r="N409" s="211" t="s">
        <v>46</v>
      </c>
      <c r="O409" s="83"/>
      <c r="P409" s="212">
        <f>O409*H409</f>
        <v>0</v>
      </c>
      <c r="Q409" s="212">
        <v>0.00097199999999999999</v>
      </c>
      <c r="R409" s="212">
        <f>Q409*H409</f>
        <v>0.00087480000000000001</v>
      </c>
      <c r="S409" s="212">
        <v>0.0043</v>
      </c>
      <c r="T409" s="213">
        <f>S409*H409</f>
        <v>0.0038700000000000002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14" t="s">
        <v>152</v>
      </c>
      <c r="AT409" s="214" t="s">
        <v>147</v>
      </c>
      <c r="AU409" s="214" t="s">
        <v>85</v>
      </c>
      <c r="AY409" s="16" t="s">
        <v>145</v>
      </c>
      <c r="BE409" s="215">
        <f>IF(N409="základní",J409,0)</f>
        <v>0</v>
      </c>
      <c r="BF409" s="215">
        <f>IF(N409="snížená",J409,0)</f>
        <v>0</v>
      </c>
      <c r="BG409" s="215">
        <f>IF(N409="zákl. přenesená",J409,0)</f>
        <v>0</v>
      </c>
      <c r="BH409" s="215">
        <f>IF(N409="sníž. přenesená",J409,0)</f>
        <v>0</v>
      </c>
      <c r="BI409" s="215">
        <f>IF(N409="nulová",J409,0)</f>
        <v>0</v>
      </c>
      <c r="BJ409" s="16" t="s">
        <v>83</v>
      </c>
      <c r="BK409" s="215">
        <f>ROUND(I409*H409,2)</f>
        <v>0</v>
      </c>
      <c r="BL409" s="16" t="s">
        <v>152</v>
      </c>
      <c r="BM409" s="214" t="s">
        <v>950</v>
      </c>
    </row>
    <row r="410" s="2" customFormat="1">
      <c r="A410" s="37"/>
      <c r="B410" s="38"/>
      <c r="C410" s="39"/>
      <c r="D410" s="216" t="s">
        <v>154</v>
      </c>
      <c r="E410" s="39"/>
      <c r="F410" s="217" t="s">
        <v>951</v>
      </c>
      <c r="G410" s="39"/>
      <c r="H410" s="39"/>
      <c r="I410" s="218"/>
      <c r="J410" s="39"/>
      <c r="K410" s="39"/>
      <c r="L410" s="43"/>
      <c r="M410" s="219"/>
      <c r="N410" s="220"/>
      <c r="O410" s="83"/>
      <c r="P410" s="83"/>
      <c r="Q410" s="83"/>
      <c r="R410" s="83"/>
      <c r="S410" s="83"/>
      <c r="T410" s="84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6" t="s">
        <v>154</v>
      </c>
      <c r="AU410" s="16" t="s">
        <v>85</v>
      </c>
    </row>
    <row r="411" s="2" customFormat="1" ht="24.15" customHeight="1">
      <c r="A411" s="37"/>
      <c r="B411" s="38"/>
      <c r="C411" s="203" t="s">
        <v>952</v>
      </c>
      <c r="D411" s="203" t="s">
        <v>147</v>
      </c>
      <c r="E411" s="204" t="s">
        <v>953</v>
      </c>
      <c r="F411" s="205" t="s">
        <v>954</v>
      </c>
      <c r="G411" s="206" t="s">
        <v>178</v>
      </c>
      <c r="H411" s="207">
        <v>1.3500000000000001</v>
      </c>
      <c r="I411" s="208"/>
      <c r="J411" s="209">
        <f>ROUND(I411*H411,2)</f>
        <v>0</v>
      </c>
      <c r="K411" s="205" t="s">
        <v>151</v>
      </c>
      <c r="L411" s="43"/>
      <c r="M411" s="210" t="s">
        <v>19</v>
      </c>
      <c r="N411" s="211" t="s">
        <v>46</v>
      </c>
      <c r="O411" s="83"/>
      <c r="P411" s="212">
        <f>O411*H411</f>
        <v>0</v>
      </c>
      <c r="Q411" s="212">
        <v>0.001054</v>
      </c>
      <c r="R411" s="212">
        <f>Q411*H411</f>
        <v>0.0014229000000000002</v>
      </c>
      <c r="S411" s="212">
        <v>0.0061999999999999998</v>
      </c>
      <c r="T411" s="213">
        <f>S411*H411</f>
        <v>0.0083700000000000007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14" t="s">
        <v>152</v>
      </c>
      <c r="AT411" s="214" t="s">
        <v>147</v>
      </c>
      <c r="AU411" s="214" t="s">
        <v>85</v>
      </c>
      <c r="AY411" s="16" t="s">
        <v>145</v>
      </c>
      <c r="BE411" s="215">
        <f>IF(N411="základní",J411,0)</f>
        <v>0</v>
      </c>
      <c r="BF411" s="215">
        <f>IF(N411="snížená",J411,0)</f>
        <v>0</v>
      </c>
      <c r="BG411" s="215">
        <f>IF(N411="zákl. přenesená",J411,0)</f>
        <v>0</v>
      </c>
      <c r="BH411" s="215">
        <f>IF(N411="sníž. přenesená",J411,0)</f>
        <v>0</v>
      </c>
      <c r="BI411" s="215">
        <f>IF(N411="nulová",J411,0)</f>
        <v>0</v>
      </c>
      <c r="BJ411" s="16" t="s">
        <v>83</v>
      </c>
      <c r="BK411" s="215">
        <f>ROUND(I411*H411,2)</f>
        <v>0</v>
      </c>
      <c r="BL411" s="16" t="s">
        <v>152</v>
      </c>
      <c r="BM411" s="214" t="s">
        <v>955</v>
      </c>
    </row>
    <row r="412" s="2" customFormat="1">
      <c r="A412" s="37"/>
      <c r="B412" s="38"/>
      <c r="C412" s="39"/>
      <c r="D412" s="216" t="s">
        <v>154</v>
      </c>
      <c r="E412" s="39"/>
      <c r="F412" s="217" t="s">
        <v>956</v>
      </c>
      <c r="G412" s="39"/>
      <c r="H412" s="39"/>
      <c r="I412" s="218"/>
      <c r="J412" s="39"/>
      <c r="K412" s="39"/>
      <c r="L412" s="43"/>
      <c r="M412" s="219"/>
      <c r="N412" s="220"/>
      <c r="O412" s="83"/>
      <c r="P412" s="83"/>
      <c r="Q412" s="83"/>
      <c r="R412" s="83"/>
      <c r="S412" s="83"/>
      <c r="T412" s="84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6" t="s">
        <v>154</v>
      </c>
      <c r="AU412" s="16" t="s">
        <v>85</v>
      </c>
    </row>
    <row r="413" s="2" customFormat="1" ht="24.15" customHeight="1">
      <c r="A413" s="37"/>
      <c r="B413" s="38"/>
      <c r="C413" s="203" t="s">
        <v>957</v>
      </c>
      <c r="D413" s="203" t="s">
        <v>147</v>
      </c>
      <c r="E413" s="204" t="s">
        <v>958</v>
      </c>
      <c r="F413" s="205" t="s">
        <v>959</v>
      </c>
      <c r="G413" s="206" t="s">
        <v>178</v>
      </c>
      <c r="H413" s="207">
        <v>1.8</v>
      </c>
      <c r="I413" s="208"/>
      <c r="J413" s="209">
        <f>ROUND(I413*H413,2)</f>
        <v>0</v>
      </c>
      <c r="K413" s="205" t="s">
        <v>151</v>
      </c>
      <c r="L413" s="43"/>
      <c r="M413" s="210" t="s">
        <v>19</v>
      </c>
      <c r="N413" s="211" t="s">
        <v>46</v>
      </c>
      <c r="O413" s="83"/>
      <c r="P413" s="212">
        <f>O413*H413</f>
        <v>0</v>
      </c>
      <c r="Q413" s="212">
        <v>0.001078</v>
      </c>
      <c r="R413" s="212">
        <f>Q413*H413</f>
        <v>0.0019403999999999999</v>
      </c>
      <c r="S413" s="212">
        <v>0.0085000000000000006</v>
      </c>
      <c r="T413" s="213">
        <f>S413*H413</f>
        <v>0.015300000000000001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214" t="s">
        <v>152</v>
      </c>
      <c r="AT413" s="214" t="s">
        <v>147</v>
      </c>
      <c r="AU413" s="214" t="s">
        <v>85</v>
      </c>
      <c r="AY413" s="16" t="s">
        <v>145</v>
      </c>
      <c r="BE413" s="215">
        <f>IF(N413="základní",J413,0)</f>
        <v>0</v>
      </c>
      <c r="BF413" s="215">
        <f>IF(N413="snížená",J413,0)</f>
        <v>0</v>
      </c>
      <c r="BG413" s="215">
        <f>IF(N413="zákl. přenesená",J413,0)</f>
        <v>0</v>
      </c>
      <c r="BH413" s="215">
        <f>IF(N413="sníž. přenesená",J413,0)</f>
        <v>0</v>
      </c>
      <c r="BI413" s="215">
        <f>IF(N413="nulová",J413,0)</f>
        <v>0</v>
      </c>
      <c r="BJ413" s="16" t="s">
        <v>83</v>
      </c>
      <c r="BK413" s="215">
        <f>ROUND(I413*H413,2)</f>
        <v>0</v>
      </c>
      <c r="BL413" s="16" t="s">
        <v>152</v>
      </c>
      <c r="BM413" s="214" t="s">
        <v>960</v>
      </c>
    </row>
    <row r="414" s="2" customFormat="1">
      <c r="A414" s="37"/>
      <c r="B414" s="38"/>
      <c r="C414" s="39"/>
      <c r="D414" s="216" t="s">
        <v>154</v>
      </c>
      <c r="E414" s="39"/>
      <c r="F414" s="217" t="s">
        <v>961</v>
      </c>
      <c r="G414" s="39"/>
      <c r="H414" s="39"/>
      <c r="I414" s="218"/>
      <c r="J414" s="39"/>
      <c r="K414" s="39"/>
      <c r="L414" s="43"/>
      <c r="M414" s="219"/>
      <c r="N414" s="220"/>
      <c r="O414" s="83"/>
      <c r="P414" s="83"/>
      <c r="Q414" s="83"/>
      <c r="R414" s="83"/>
      <c r="S414" s="83"/>
      <c r="T414" s="84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16" t="s">
        <v>154</v>
      </c>
      <c r="AU414" s="16" t="s">
        <v>85</v>
      </c>
    </row>
    <row r="415" s="2" customFormat="1" ht="24.15" customHeight="1">
      <c r="A415" s="37"/>
      <c r="B415" s="38"/>
      <c r="C415" s="203" t="s">
        <v>962</v>
      </c>
      <c r="D415" s="203" t="s">
        <v>147</v>
      </c>
      <c r="E415" s="204" t="s">
        <v>963</v>
      </c>
      <c r="F415" s="205" t="s">
        <v>964</v>
      </c>
      <c r="G415" s="206" t="s">
        <v>178</v>
      </c>
      <c r="H415" s="207">
        <v>1.3</v>
      </c>
      <c r="I415" s="208"/>
      <c r="J415" s="209">
        <f>ROUND(I415*H415,2)</f>
        <v>0</v>
      </c>
      <c r="K415" s="205" t="s">
        <v>151</v>
      </c>
      <c r="L415" s="43"/>
      <c r="M415" s="210" t="s">
        <v>19</v>
      </c>
      <c r="N415" s="211" t="s">
        <v>46</v>
      </c>
      <c r="O415" s="83"/>
      <c r="P415" s="212">
        <f>O415*H415</f>
        <v>0</v>
      </c>
      <c r="Q415" s="212">
        <v>0.001127</v>
      </c>
      <c r="R415" s="212">
        <f>Q415*H415</f>
        <v>0.0014651</v>
      </c>
      <c r="S415" s="212">
        <v>0.010999999999999999</v>
      </c>
      <c r="T415" s="213">
        <f>S415*H415</f>
        <v>0.0143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14" t="s">
        <v>152</v>
      </c>
      <c r="AT415" s="214" t="s">
        <v>147</v>
      </c>
      <c r="AU415" s="214" t="s">
        <v>85</v>
      </c>
      <c r="AY415" s="16" t="s">
        <v>145</v>
      </c>
      <c r="BE415" s="215">
        <f>IF(N415="základní",J415,0)</f>
        <v>0</v>
      </c>
      <c r="BF415" s="215">
        <f>IF(N415="snížená",J415,0)</f>
        <v>0</v>
      </c>
      <c r="BG415" s="215">
        <f>IF(N415="zákl. přenesená",J415,0)</f>
        <v>0</v>
      </c>
      <c r="BH415" s="215">
        <f>IF(N415="sníž. přenesená",J415,0)</f>
        <v>0</v>
      </c>
      <c r="BI415" s="215">
        <f>IF(N415="nulová",J415,0)</f>
        <v>0</v>
      </c>
      <c r="BJ415" s="16" t="s">
        <v>83</v>
      </c>
      <c r="BK415" s="215">
        <f>ROUND(I415*H415,2)</f>
        <v>0</v>
      </c>
      <c r="BL415" s="16" t="s">
        <v>152</v>
      </c>
      <c r="BM415" s="214" t="s">
        <v>965</v>
      </c>
    </row>
    <row r="416" s="2" customFormat="1">
      <c r="A416" s="37"/>
      <c r="B416" s="38"/>
      <c r="C416" s="39"/>
      <c r="D416" s="216" t="s">
        <v>154</v>
      </c>
      <c r="E416" s="39"/>
      <c r="F416" s="217" t="s">
        <v>966</v>
      </c>
      <c r="G416" s="39"/>
      <c r="H416" s="39"/>
      <c r="I416" s="218"/>
      <c r="J416" s="39"/>
      <c r="K416" s="39"/>
      <c r="L416" s="43"/>
      <c r="M416" s="219"/>
      <c r="N416" s="220"/>
      <c r="O416" s="83"/>
      <c r="P416" s="83"/>
      <c r="Q416" s="83"/>
      <c r="R416" s="83"/>
      <c r="S416" s="83"/>
      <c r="T416" s="84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16" t="s">
        <v>154</v>
      </c>
      <c r="AU416" s="16" t="s">
        <v>85</v>
      </c>
    </row>
    <row r="417" s="2" customFormat="1" ht="24.15" customHeight="1">
      <c r="A417" s="37"/>
      <c r="B417" s="38"/>
      <c r="C417" s="203" t="s">
        <v>967</v>
      </c>
      <c r="D417" s="203" t="s">
        <v>147</v>
      </c>
      <c r="E417" s="204" t="s">
        <v>968</v>
      </c>
      <c r="F417" s="205" t="s">
        <v>969</v>
      </c>
      <c r="G417" s="206" t="s">
        <v>178</v>
      </c>
      <c r="H417" s="207">
        <v>16.899999999999999</v>
      </c>
      <c r="I417" s="208"/>
      <c r="J417" s="209">
        <f>ROUND(I417*H417,2)</f>
        <v>0</v>
      </c>
      <c r="K417" s="205" t="s">
        <v>151</v>
      </c>
      <c r="L417" s="43"/>
      <c r="M417" s="210" t="s">
        <v>19</v>
      </c>
      <c r="N417" s="211" t="s">
        <v>46</v>
      </c>
      <c r="O417" s="83"/>
      <c r="P417" s="212">
        <f>O417*H417</f>
        <v>0</v>
      </c>
      <c r="Q417" s="212">
        <v>0.0012750000000000001</v>
      </c>
      <c r="R417" s="212">
        <f>Q417*H417</f>
        <v>0.021547500000000001</v>
      </c>
      <c r="S417" s="212">
        <v>0.021000000000000001</v>
      </c>
      <c r="T417" s="213">
        <f>S417*H417</f>
        <v>0.35489999999999999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14" t="s">
        <v>152</v>
      </c>
      <c r="AT417" s="214" t="s">
        <v>147</v>
      </c>
      <c r="AU417" s="214" t="s">
        <v>85</v>
      </c>
      <c r="AY417" s="16" t="s">
        <v>145</v>
      </c>
      <c r="BE417" s="215">
        <f>IF(N417="základní",J417,0)</f>
        <v>0</v>
      </c>
      <c r="BF417" s="215">
        <f>IF(N417="snížená",J417,0)</f>
        <v>0</v>
      </c>
      <c r="BG417" s="215">
        <f>IF(N417="zákl. přenesená",J417,0)</f>
        <v>0</v>
      </c>
      <c r="BH417" s="215">
        <f>IF(N417="sníž. přenesená",J417,0)</f>
        <v>0</v>
      </c>
      <c r="BI417" s="215">
        <f>IF(N417="nulová",J417,0)</f>
        <v>0</v>
      </c>
      <c r="BJ417" s="16" t="s">
        <v>83</v>
      </c>
      <c r="BK417" s="215">
        <f>ROUND(I417*H417,2)</f>
        <v>0</v>
      </c>
      <c r="BL417" s="16" t="s">
        <v>152</v>
      </c>
      <c r="BM417" s="214" t="s">
        <v>970</v>
      </c>
    </row>
    <row r="418" s="2" customFormat="1">
      <c r="A418" s="37"/>
      <c r="B418" s="38"/>
      <c r="C418" s="39"/>
      <c r="D418" s="216" t="s">
        <v>154</v>
      </c>
      <c r="E418" s="39"/>
      <c r="F418" s="217" t="s">
        <v>971</v>
      </c>
      <c r="G418" s="39"/>
      <c r="H418" s="39"/>
      <c r="I418" s="218"/>
      <c r="J418" s="39"/>
      <c r="K418" s="39"/>
      <c r="L418" s="43"/>
      <c r="M418" s="219"/>
      <c r="N418" s="220"/>
      <c r="O418" s="83"/>
      <c r="P418" s="83"/>
      <c r="Q418" s="83"/>
      <c r="R418" s="83"/>
      <c r="S418" s="83"/>
      <c r="T418" s="84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6" t="s">
        <v>154</v>
      </c>
      <c r="AU418" s="16" t="s">
        <v>85</v>
      </c>
    </row>
    <row r="419" s="2" customFormat="1" ht="24.15" customHeight="1">
      <c r="A419" s="37"/>
      <c r="B419" s="38"/>
      <c r="C419" s="203" t="s">
        <v>972</v>
      </c>
      <c r="D419" s="203" t="s">
        <v>147</v>
      </c>
      <c r="E419" s="204" t="s">
        <v>973</v>
      </c>
      <c r="F419" s="205" t="s">
        <v>974</v>
      </c>
      <c r="G419" s="206" t="s">
        <v>178</v>
      </c>
      <c r="H419" s="207">
        <v>3.25</v>
      </c>
      <c r="I419" s="208"/>
      <c r="J419" s="209">
        <f>ROUND(I419*H419,2)</f>
        <v>0</v>
      </c>
      <c r="K419" s="205" t="s">
        <v>151</v>
      </c>
      <c r="L419" s="43"/>
      <c r="M419" s="210" t="s">
        <v>19</v>
      </c>
      <c r="N419" s="211" t="s">
        <v>46</v>
      </c>
      <c r="O419" s="83"/>
      <c r="P419" s="212">
        <f>O419*H419</f>
        <v>0</v>
      </c>
      <c r="Q419" s="212">
        <v>0.001323</v>
      </c>
      <c r="R419" s="212">
        <f>Q419*H419</f>
        <v>0.0042997499999999998</v>
      </c>
      <c r="S419" s="212">
        <v>0.025000000000000001</v>
      </c>
      <c r="T419" s="213">
        <f>S419*H419</f>
        <v>0.081250000000000003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14" t="s">
        <v>152</v>
      </c>
      <c r="AT419" s="214" t="s">
        <v>147</v>
      </c>
      <c r="AU419" s="214" t="s">
        <v>85</v>
      </c>
      <c r="AY419" s="16" t="s">
        <v>145</v>
      </c>
      <c r="BE419" s="215">
        <f>IF(N419="základní",J419,0)</f>
        <v>0</v>
      </c>
      <c r="BF419" s="215">
        <f>IF(N419="snížená",J419,0)</f>
        <v>0</v>
      </c>
      <c r="BG419" s="215">
        <f>IF(N419="zákl. přenesená",J419,0)</f>
        <v>0</v>
      </c>
      <c r="BH419" s="215">
        <f>IF(N419="sníž. přenesená",J419,0)</f>
        <v>0</v>
      </c>
      <c r="BI419" s="215">
        <f>IF(N419="nulová",J419,0)</f>
        <v>0</v>
      </c>
      <c r="BJ419" s="16" t="s">
        <v>83</v>
      </c>
      <c r="BK419" s="215">
        <f>ROUND(I419*H419,2)</f>
        <v>0</v>
      </c>
      <c r="BL419" s="16" t="s">
        <v>152</v>
      </c>
      <c r="BM419" s="214" t="s">
        <v>975</v>
      </c>
    </row>
    <row r="420" s="2" customFormat="1">
      <c r="A420" s="37"/>
      <c r="B420" s="38"/>
      <c r="C420" s="39"/>
      <c r="D420" s="216" t="s">
        <v>154</v>
      </c>
      <c r="E420" s="39"/>
      <c r="F420" s="217" t="s">
        <v>976</v>
      </c>
      <c r="G420" s="39"/>
      <c r="H420" s="39"/>
      <c r="I420" s="218"/>
      <c r="J420" s="39"/>
      <c r="K420" s="39"/>
      <c r="L420" s="43"/>
      <c r="M420" s="219"/>
      <c r="N420" s="220"/>
      <c r="O420" s="83"/>
      <c r="P420" s="83"/>
      <c r="Q420" s="83"/>
      <c r="R420" s="83"/>
      <c r="S420" s="83"/>
      <c r="T420" s="84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6" t="s">
        <v>154</v>
      </c>
      <c r="AU420" s="16" t="s">
        <v>85</v>
      </c>
    </row>
    <row r="421" s="2" customFormat="1" ht="24.15" customHeight="1">
      <c r="A421" s="37"/>
      <c r="B421" s="38"/>
      <c r="C421" s="203" t="s">
        <v>977</v>
      </c>
      <c r="D421" s="203" t="s">
        <v>147</v>
      </c>
      <c r="E421" s="204" t="s">
        <v>978</v>
      </c>
      <c r="F421" s="205" t="s">
        <v>979</v>
      </c>
      <c r="G421" s="206" t="s">
        <v>178</v>
      </c>
      <c r="H421" s="207">
        <v>2.0499999999999998</v>
      </c>
      <c r="I421" s="208"/>
      <c r="J421" s="209">
        <f>ROUND(I421*H421,2)</f>
        <v>0</v>
      </c>
      <c r="K421" s="205" t="s">
        <v>151</v>
      </c>
      <c r="L421" s="43"/>
      <c r="M421" s="210" t="s">
        <v>19</v>
      </c>
      <c r="N421" s="211" t="s">
        <v>46</v>
      </c>
      <c r="O421" s="83"/>
      <c r="P421" s="212">
        <f>O421*H421</f>
        <v>0</v>
      </c>
      <c r="Q421" s="212">
        <v>0.00142</v>
      </c>
      <c r="R421" s="212">
        <f>Q421*H421</f>
        <v>0.002911</v>
      </c>
      <c r="S421" s="212">
        <v>0.029000000000000001</v>
      </c>
      <c r="T421" s="213">
        <f>S421*H421</f>
        <v>0.059449999999999996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14" t="s">
        <v>152</v>
      </c>
      <c r="AT421" s="214" t="s">
        <v>147</v>
      </c>
      <c r="AU421" s="214" t="s">
        <v>85</v>
      </c>
      <c r="AY421" s="16" t="s">
        <v>145</v>
      </c>
      <c r="BE421" s="215">
        <f>IF(N421="základní",J421,0)</f>
        <v>0</v>
      </c>
      <c r="BF421" s="215">
        <f>IF(N421="snížená",J421,0)</f>
        <v>0</v>
      </c>
      <c r="BG421" s="215">
        <f>IF(N421="zákl. přenesená",J421,0)</f>
        <v>0</v>
      </c>
      <c r="BH421" s="215">
        <f>IF(N421="sníž. přenesená",J421,0)</f>
        <v>0</v>
      </c>
      <c r="BI421" s="215">
        <f>IF(N421="nulová",J421,0)</f>
        <v>0</v>
      </c>
      <c r="BJ421" s="16" t="s">
        <v>83</v>
      </c>
      <c r="BK421" s="215">
        <f>ROUND(I421*H421,2)</f>
        <v>0</v>
      </c>
      <c r="BL421" s="16" t="s">
        <v>152</v>
      </c>
      <c r="BM421" s="214" t="s">
        <v>980</v>
      </c>
    </row>
    <row r="422" s="2" customFormat="1">
      <c r="A422" s="37"/>
      <c r="B422" s="38"/>
      <c r="C422" s="39"/>
      <c r="D422" s="216" t="s">
        <v>154</v>
      </c>
      <c r="E422" s="39"/>
      <c r="F422" s="217" t="s">
        <v>981</v>
      </c>
      <c r="G422" s="39"/>
      <c r="H422" s="39"/>
      <c r="I422" s="218"/>
      <c r="J422" s="39"/>
      <c r="K422" s="39"/>
      <c r="L422" s="43"/>
      <c r="M422" s="219"/>
      <c r="N422" s="220"/>
      <c r="O422" s="83"/>
      <c r="P422" s="83"/>
      <c r="Q422" s="83"/>
      <c r="R422" s="83"/>
      <c r="S422" s="83"/>
      <c r="T422" s="84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6" t="s">
        <v>154</v>
      </c>
      <c r="AU422" s="16" t="s">
        <v>85</v>
      </c>
    </row>
    <row r="423" s="2" customFormat="1" ht="24.15" customHeight="1">
      <c r="A423" s="37"/>
      <c r="B423" s="38"/>
      <c r="C423" s="203" t="s">
        <v>982</v>
      </c>
      <c r="D423" s="203" t="s">
        <v>147</v>
      </c>
      <c r="E423" s="204" t="s">
        <v>983</v>
      </c>
      <c r="F423" s="205" t="s">
        <v>984</v>
      </c>
      <c r="G423" s="206" t="s">
        <v>178</v>
      </c>
      <c r="H423" s="207">
        <v>1.8</v>
      </c>
      <c r="I423" s="208"/>
      <c r="J423" s="209">
        <f>ROUND(I423*H423,2)</f>
        <v>0</v>
      </c>
      <c r="K423" s="205" t="s">
        <v>151</v>
      </c>
      <c r="L423" s="43"/>
      <c r="M423" s="210" t="s">
        <v>19</v>
      </c>
      <c r="N423" s="211" t="s">
        <v>46</v>
      </c>
      <c r="O423" s="83"/>
      <c r="P423" s="212">
        <f>O423*H423</f>
        <v>0</v>
      </c>
      <c r="Q423" s="212">
        <v>0.0024399999999999999</v>
      </c>
      <c r="R423" s="212">
        <f>Q423*H423</f>
        <v>0.0043920000000000001</v>
      </c>
      <c r="S423" s="212">
        <v>0.056000000000000001</v>
      </c>
      <c r="T423" s="213">
        <f>S423*H423</f>
        <v>0.1008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14" t="s">
        <v>152</v>
      </c>
      <c r="AT423" s="214" t="s">
        <v>147</v>
      </c>
      <c r="AU423" s="214" t="s">
        <v>85</v>
      </c>
      <c r="AY423" s="16" t="s">
        <v>145</v>
      </c>
      <c r="BE423" s="215">
        <f>IF(N423="základní",J423,0)</f>
        <v>0</v>
      </c>
      <c r="BF423" s="215">
        <f>IF(N423="snížená",J423,0)</f>
        <v>0</v>
      </c>
      <c r="BG423" s="215">
        <f>IF(N423="zákl. přenesená",J423,0)</f>
        <v>0</v>
      </c>
      <c r="BH423" s="215">
        <f>IF(N423="sníž. přenesená",J423,0)</f>
        <v>0</v>
      </c>
      <c r="BI423" s="215">
        <f>IF(N423="nulová",J423,0)</f>
        <v>0</v>
      </c>
      <c r="BJ423" s="16" t="s">
        <v>83</v>
      </c>
      <c r="BK423" s="215">
        <f>ROUND(I423*H423,2)</f>
        <v>0</v>
      </c>
      <c r="BL423" s="16" t="s">
        <v>152</v>
      </c>
      <c r="BM423" s="214" t="s">
        <v>985</v>
      </c>
    </row>
    <row r="424" s="2" customFormat="1">
      <c r="A424" s="37"/>
      <c r="B424" s="38"/>
      <c r="C424" s="39"/>
      <c r="D424" s="216" t="s">
        <v>154</v>
      </c>
      <c r="E424" s="39"/>
      <c r="F424" s="217" t="s">
        <v>986</v>
      </c>
      <c r="G424" s="39"/>
      <c r="H424" s="39"/>
      <c r="I424" s="218"/>
      <c r="J424" s="39"/>
      <c r="K424" s="39"/>
      <c r="L424" s="43"/>
      <c r="M424" s="219"/>
      <c r="N424" s="220"/>
      <c r="O424" s="83"/>
      <c r="P424" s="83"/>
      <c r="Q424" s="83"/>
      <c r="R424" s="83"/>
      <c r="S424" s="83"/>
      <c r="T424" s="84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16" t="s">
        <v>154</v>
      </c>
      <c r="AU424" s="16" t="s">
        <v>85</v>
      </c>
    </row>
    <row r="425" s="2" customFormat="1" ht="24.15" customHeight="1">
      <c r="A425" s="37"/>
      <c r="B425" s="38"/>
      <c r="C425" s="203" t="s">
        <v>987</v>
      </c>
      <c r="D425" s="203" t="s">
        <v>147</v>
      </c>
      <c r="E425" s="204" t="s">
        <v>988</v>
      </c>
      <c r="F425" s="205" t="s">
        <v>989</v>
      </c>
      <c r="G425" s="206" t="s">
        <v>178</v>
      </c>
      <c r="H425" s="207">
        <v>5.5499999999999998</v>
      </c>
      <c r="I425" s="208"/>
      <c r="J425" s="209">
        <f>ROUND(I425*H425,2)</f>
        <v>0</v>
      </c>
      <c r="K425" s="205" t="s">
        <v>151</v>
      </c>
      <c r="L425" s="43"/>
      <c r="M425" s="210" t="s">
        <v>19</v>
      </c>
      <c r="N425" s="211" t="s">
        <v>46</v>
      </c>
      <c r="O425" s="83"/>
      <c r="P425" s="212">
        <f>O425*H425</f>
        <v>0</v>
      </c>
      <c r="Q425" s="212">
        <v>0.0030999999999999999</v>
      </c>
      <c r="R425" s="212">
        <f>Q425*H425</f>
        <v>0.017204999999999998</v>
      </c>
      <c r="S425" s="212">
        <v>0.086999999999999994</v>
      </c>
      <c r="T425" s="213">
        <f>S425*H425</f>
        <v>0.48284999999999995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214" t="s">
        <v>152</v>
      </c>
      <c r="AT425" s="214" t="s">
        <v>147</v>
      </c>
      <c r="AU425" s="214" t="s">
        <v>85</v>
      </c>
      <c r="AY425" s="16" t="s">
        <v>145</v>
      </c>
      <c r="BE425" s="215">
        <f>IF(N425="základní",J425,0)</f>
        <v>0</v>
      </c>
      <c r="BF425" s="215">
        <f>IF(N425="snížená",J425,0)</f>
        <v>0</v>
      </c>
      <c r="BG425" s="215">
        <f>IF(N425="zákl. přenesená",J425,0)</f>
        <v>0</v>
      </c>
      <c r="BH425" s="215">
        <f>IF(N425="sníž. přenesená",J425,0)</f>
        <v>0</v>
      </c>
      <c r="BI425" s="215">
        <f>IF(N425="nulová",J425,0)</f>
        <v>0</v>
      </c>
      <c r="BJ425" s="16" t="s">
        <v>83</v>
      </c>
      <c r="BK425" s="215">
        <f>ROUND(I425*H425,2)</f>
        <v>0</v>
      </c>
      <c r="BL425" s="16" t="s">
        <v>152</v>
      </c>
      <c r="BM425" s="214" t="s">
        <v>990</v>
      </c>
    </row>
    <row r="426" s="2" customFormat="1">
      <c r="A426" s="37"/>
      <c r="B426" s="38"/>
      <c r="C426" s="39"/>
      <c r="D426" s="216" t="s">
        <v>154</v>
      </c>
      <c r="E426" s="39"/>
      <c r="F426" s="217" t="s">
        <v>991</v>
      </c>
      <c r="G426" s="39"/>
      <c r="H426" s="39"/>
      <c r="I426" s="218"/>
      <c r="J426" s="39"/>
      <c r="K426" s="39"/>
      <c r="L426" s="43"/>
      <c r="M426" s="219"/>
      <c r="N426" s="220"/>
      <c r="O426" s="83"/>
      <c r="P426" s="83"/>
      <c r="Q426" s="83"/>
      <c r="R426" s="83"/>
      <c r="S426" s="83"/>
      <c r="T426" s="84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6" t="s">
        <v>154</v>
      </c>
      <c r="AU426" s="16" t="s">
        <v>85</v>
      </c>
    </row>
    <row r="427" s="2" customFormat="1" ht="24.15" customHeight="1">
      <c r="A427" s="37"/>
      <c r="B427" s="38"/>
      <c r="C427" s="203" t="s">
        <v>992</v>
      </c>
      <c r="D427" s="203" t="s">
        <v>147</v>
      </c>
      <c r="E427" s="204" t="s">
        <v>993</v>
      </c>
      <c r="F427" s="205" t="s">
        <v>994</v>
      </c>
      <c r="G427" s="206" t="s">
        <v>178</v>
      </c>
      <c r="H427" s="207">
        <v>1.8</v>
      </c>
      <c r="I427" s="208"/>
      <c r="J427" s="209">
        <f>ROUND(I427*H427,2)</f>
        <v>0</v>
      </c>
      <c r="K427" s="205" t="s">
        <v>151</v>
      </c>
      <c r="L427" s="43"/>
      <c r="M427" s="210" t="s">
        <v>19</v>
      </c>
      <c r="N427" s="211" t="s">
        <v>46</v>
      </c>
      <c r="O427" s="83"/>
      <c r="P427" s="212">
        <f>O427*H427</f>
        <v>0</v>
      </c>
      <c r="Q427" s="212">
        <v>0.0033</v>
      </c>
      <c r="R427" s="212">
        <f>Q427*H427</f>
        <v>0.00594</v>
      </c>
      <c r="S427" s="212">
        <v>0.11</v>
      </c>
      <c r="T427" s="213">
        <f>S427*H427</f>
        <v>0.19800000000000001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14" t="s">
        <v>152</v>
      </c>
      <c r="AT427" s="214" t="s">
        <v>147</v>
      </c>
      <c r="AU427" s="214" t="s">
        <v>85</v>
      </c>
      <c r="AY427" s="16" t="s">
        <v>145</v>
      </c>
      <c r="BE427" s="215">
        <f>IF(N427="základní",J427,0)</f>
        <v>0</v>
      </c>
      <c r="BF427" s="215">
        <f>IF(N427="snížená",J427,0)</f>
        <v>0</v>
      </c>
      <c r="BG427" s="215">
        <f>IF(N427="zákl. přenesená",J427,0)</f>
        <v>0</v>
      </c>
      <c r="BH427" s="215">
        <f>IF(N427="sníž. přenesená",J427,0)</f>
        <v>0</v>
      </c>
      <c r="BI427" s="215">
        <f>IF(N427="nulová",J427,0)</f>
        <v>0</v>
      </c>
      <c r="BJ427" s="16" t="s">
        <v>83</v>
      </c>
      <c r="BK427" s="215">
        <f>ROUND(I427*H427,2)</f>
        <v>0</v>
      </c>
      <c r="BL427" s="16" t="s">
        <v>152</v>
      </c>
      <c r="BM427" s="214" t="s">
        <v>995</v>
      </c>
    </row>
    <row r="428" s="2" customFormat="1">
      <c r="A428" s="37"/>
      <c r="B428" s="38"/>
      <c r="C428" s="39"/>
      <c r="D428" s="216" t="s">
        <v>154</v>
      </c>
      <c r="E428" s="39"/>
      <c r="F428" s="217" t="s">
        <v>996</v>
      </c>
      <c r="G428" s="39"/>
      <c r="H428" s="39"/>
      <c r="I428" s="218"/>
      <c r="J428" s="39"/>
      <c r="K428" s="39"/>
      <c r="L428" s="43"/>
      <c r="M428" s="219"/>
      <c r="N428" s="220"/>
      <c r="O428" s="83"/>
      <c r="P428" s="83"/>
      <c r="Q428" s="83"/>
      <c r="R428" s="83"/>
      <c r="S428" s="83"/>
      <c r="T428" s="84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6" t="s">
        <v>154</v>
      </c>
      <c r="AU428" s="16" t="s">
        <v>85</v>
      </c>
    </row>
    <row r="429" s="2" customFormat="1" ht="24.15" customHeight="1">
      <c r="A429" s="37"/>
      <c r="B429" s="38"/>
      <c r="C429" s="203" t="s">
        <v>997</v>
      </c>
      <c r="D429" s="203" t="s">
        <v>147</v>
      </c>
      <c r="E429" s="204" t="s">
        <v>998</v>
      </c>
      <c r="F429" s="205" t="s">
        <v>999</v>
      </c>
      <c r="G429" s="206" t="s">
        <v>178</v>
      </c>
      <c r="H429" s="207">
        <v>1.8</v>
      </c>
      <c r="I429" s="208"/>
      <c r="J429" s="209">
        <f>ROUND(I429*H429,2)</f>
        <v>0</v>
      </c>
      <c r="K429" s="205" t="s">
        <v>151</v>
      </c>
      <c r="L429" s="43"/>
      <c r="M429" s="210" t="s">
        <v>19</v>
      </c>
      <c r="N429" s="211" t="s">
        <v>46</v>
      </c>
      <c r="O429" s="83"/>
      <c r="P429" s="212">
        <f>O429*H429</f>
        <v>0</v>
      </c>
      <c r="Q429" s="212">
        <v>0.0036020000000000002</v>
      </c>
      <c r="R429" s="212">
        <f>Q429*H429</f>
        <v>0.0064836000000000008</v>
      </c>
      <c r="S429" s="212">
        <v>0.16</v>
      </c>
      <c r="T429" s="213">
        <f>S429*H429</f>
        <v>0.28800000000000003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14" t="s">
        <v>152</v>
      </c>
      <c r="AT429" s="214" t="s">
        <v>147</v>
      </c>
      <c r="AU429" s="214" t="s">
        <v>85</v>
      </c>
      <c r="AY429" s="16" t="s">
        <v>145</v>
      </c>
      <c r="BE429" s="215">
        <f>IF(N429="základní",J429,0)</f>
        <v>0</v>
      </c>
      <c r="BF429" s="215">
        <f>IF(N429="snížená",J429,0)</f>
        <v>0</v>
      </c>
      <c r="BG429" s="215">
        <f>IF(N429="zákl. přenesená",J429,0)</f>
        <v>0</v>
      </c>
      <c r="BH429" s="215">
        <f>IF(N429="sníž. přenesená",J429,0)</f>
        <v>0</v>
      </c>
      <c r="BI429" s="215">
        <f>IF(N429="nulová",J429,0)</f>
        <v>0</v>
      </c>
      <c r="BJ429" s="16" t="s">
        <v>83</v>
      </c>
      <c r="BK429" s="215">
        <f>ROUND(I429*H429,2)</f>
        <v>0</v>
      </c>
      <c r="BL429" s="16" t="s">
        <v>152</v>
      </c>
      <c r="BM429" s="214" t="s">
        <v>1000</v>
      </c>
    </row>
    <row r="430" s="2" customFormat="1">
      <c r="A430" s="37"/>
      <c r="B430" s="38"/>
      <c r="C430" s="39"/>
      <c r="D430" s="216" t="s">
        <v>154</v>
      </c>
      <c r="E430" s="39"/>
      <c r="F430" s="217" t="s">
        <v>1001</v>
      </c>
      <c r="G430" s="39"/>
      <c r="H430" s="39"/>
      <c r="I430" s="218"/>
      <c r="J430" s="39"/>
      <c r="K430" s="39"/>
      <c r="L430" s="43"/>
      <c r="M430" s="219"/>
      <c r="N430" s="220"/>
      <c r="O430" s="83"/>
      <c r="P430" s="83"/>
      <c r="Q430" s="83"/>
      <c r="R430" s="83"/>
      <c r="S430" s="83"/>
      <c r="T430" s="84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6" t="s">
        <v>154</v>
      </c>
      <c r="AU430" s="16" t="s">
        <v>85</v>
      </c>
    </row>
    <row r="431" s="2" customFormat="1" ht="24.15" customHeight="1">
      <c r="A431" s="37"/>
      <c r="B431" s="38"/>
      <c r="C431" s="203" t="s">
        <v>1002</v>
      </c>
      <c r="D431" s="203" t="s">
        <v>147</v>
      </c>
      <c r="E431" s="204" t="s">
        <v>1003</v>
      </c>
      <c r="F431" s="205" t="s">
        <v>1004</v>
      </c>
      <c r="G431" s="206" t="s">
        <v>178</v>
      </c>
      <c r="H431" s="207">
        <v>1.6499999999999999</v>
      </c>
      <c r="I431" s="208"/>
      <c r="J431" s="209">
        <f>ROUND(I431*H431,2)</f>
        <v>0</v>
      </c>
      <c r="K431" s="205" t="s">
        <v>151</v>
      </c>
      <c r="L431" s="43"/>
      <c r="M431" s="210" t="s">
        <v>19</v>
      </c>
      <c r="N431" s="211" t="s">
        <v>46</v>
      </c>
      <c r="O431" s="83"/>
      <c r="P431" s="212">
        <f>O431*H431</f>
        <v>0</v>
      </c>
      <c r="Q431" s="212">
        <v>0.003875</v>
      </c>
      <c r="R431" s="212">
        <f>Q431*H431</f>
        <v>0.0063937499999999993</v>
      </c>
      <c r="S431" s="212">
        <v>0.20999999999999999</v>
      </c>
      <c r="T431" s="213">
        <f>S431*H431</f>
        <v>0.34649999999999997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214" t="s">
        <v>152</v>
      </c>
      <c r="AT431" s="214" t="s">
        <v>147</v>
      </c>
      <c r="AU431" s="214" t="s">
        <v>85</v>
      </c>
      <c r="AY431" s="16" t="s">
        <v>145</v>
      </c>
      <c r="BE431" s="215">
        <f>IF(N431="základní",J431,0)</f>
        <v>0</v>
      </c>
      <c r="BF431" s="215">
        <f>IF(N431="snížená",J431,0)</f>
        <v>0</v>
      </c>
      <c r="BG431" s="215">
        <f>IF(N431="zákl. přenesená",J431,0)</f>
        <v>0</v>
      </c>
      <c r="BH431" s="215">
        <f>IF(N431="sníž. přenesená",J431,0)</f>
        <v>0</v>
      </c>
      <c r="BI431" s="215">
        <f>IF(N431="nulová",J431,0)</f>
        <v>0</v>
      </c>
      <c r="BJ431" s="16" t="s">
        <v>83</v>
      </c>
      <c r="BK431" s="215">
        <f>ROUND(I431*H431,2)</f>
        <v>0</v>
      </c>
      <c r="BL431" s="16" t="s">
        <v>152</v>
      </c>
      <c r="BM431" s="214" t="s">
        <v>1005</v>
      </c>
    </row>
    <row r="432" s="2" customFormat="1">
      <c r="A432" s="37"/>
      <c r="B432" s="38"/>
      <c r="C432" s="39"/>
      <c r="D432" s="216" t="s">
        <v>154</v>
      </c>
      <c r="E432" s="39"/>
      <c r="F432" s="217" t="s">
        <v>1006</v>
      </c>
      <c r="G432" s="39"/>
      <c r="H432" s="39"/>
      <c r="I432" s="218"/>
      <c r="J432" s="39"/>
      <c r="K432" s="39"/>
      <c r="L432" s="43"/>
      <c r="M432" s="219"/>
      <c r="N432" s="220"/>
      <c r="O432" s="83"/>
      <c r="P432" s="83"/>
      <c r="Q432" s="83"/>
      <c r="R432" s="83"/>
      <c r="S432" s="83"/>
      <c r="T432" s="84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6" t="s">
        <v>154</v>
      </c>
      <c r="AU432" s="16" t="s">
        <v>85</v>
      </c>
    </row>
    <row r="433" s="2" customFormat="1" ht="24.15" customHeight="1">
      <c r="A433" s="37"/>
      <c r="B433" s="38"/>
      <c r="C433" s="203" t="s">
        <v>1007</v>
      </c>
      <c r="D433" s="203" t="s">
        <v>147</v>
      </c>
      <c r="E433" s="204" t="s">
        <v>1008</v>
      </c>
      <c r="F433" s="205" t="s">
        <v>1009</v>
      </c>
      <c r="G433" s="206" t="s">
        <v>178</v>
      </c>
      <c r="H433" s="207">
        <v>96.849999999999994</v>
      </c>
      <c r="I433" s="208"/>
      <c r="J433" s="209">
        <f>ROUND(I433*H433,2)</f>
        <v>0</v>
      </c>
      <c r="K433" s="205" t="s">
        <v>151</v>
      </c>
      <c r="L433" s="43"/>
      <c r="M433" s="210" t="s">
        <v>19</v>
      </c>
      <c r="N433" s="211" t="s">
        <v>46</v>
      </c>
      <c r="O433" s="83"/>
      <c r="P433" s="212">
        <f>O433*H433</f>
        <v>0</v>
      </c>
      <c r="Q433" s="212">
        <v>0.00028860000000000002</v>
      </c>
      <c r="R433" s="212">
        <f>Q433*H433</f>
        <v>0.027950909999999999</v>
      </c>
      <c r="S433" s="212">
        <v>0</v>
      </c>
      <c r="T433" s="213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214" t="s">
        <v>152</v>
      </c>
      <c r="AT433" s="214" t="s">
        <v>147</v>
      </c>
      <c r="AU433" s="214" t="s">
        <v>85</v>
      </c>
      <c r="AY433" s="16" t="s">
        <v>145</v>
      </c>
      <c r="BE433" s="215">
        <f>IF(N433="základní",J433,0)</f>
        <v>0</v>
      </c>
      <c r="BF433" s="215">
        <f>IF(N433="snížená",J433,0)</f>
        <v>0</v>
      </c>
      <c r="BG433" s="215">
        <f>IF(N433="zákl. přenesená",J433,0)</f>
        <v>0</v>
      </c>
      <c r="BH433" s="215">
        <f>IF(N433="sníž. přenesená",J433,0)</f>
        <v>0</v>
      </c>
      <c r="BI433" s="215">
        <f>IF(N433="nulová",J433,0)</f>
        <v>0</v>
      </c>
      <c r="BJ433" s="16" t="s">
        <v>83</v>
      </c>
      <c r="BK433" s="215">
        <f>ROUND(I433*H433,2)</f>
        <v>0</v>
      </c>
      <c r="BL433" s="16" t="s">
        <v>152</v>
      </c>
      <c r="BM433" s="214" t="s">
        <v>1010</v>
      </c>
    </row>
    <row r="434" s="2" customFormat="1">
      <c r="A434" s="37"/>
      <c r="B434" s="38"/>
      <c r="C434" s="39"/>
      <c r="D434" s="216" t="s">
        <v>154</v>
      </c>
      <c r="E434" s="39"/>
      <c r="F434" s="217" t="s">
        <v>1011</v>
      </c>
      <c r="G434" s="39"/>
      <c r="H434" s="39"/>
      <c r="I434" s="218"/>
      <c r="J434" s="39"/>
      <c r="K434" s="39"/>
      <c r="L434" s="43"/>
      <c r="M434" s="219"/>
      <c r="N434" s="220"/>
      <c r="O434" s="83"/>
      <c r="P434" s="83"/>
      <c r="Q434" s="83"/>
      <c r="R434" s="83"/>
      <c r="S434" s="83"/>
      <c r="T434" s="84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6" t="s">
        <v>154</v>
      </c>
      <c r="AU434" s="16" t="s">
        <v>85</v>
      </c>
    </row>
    <row r="435" s="2" customFormat="1" ht="24.15" customHeight="1">
      <c r="A435" s="37"/>
      <c r="B435" s="38"/>
      <c r="C435" s="203" t="s">
        <v>1012</v>
      </c>
      <c r="D435" s="203" t="s">
        <v>147</v>
      </c>
      <c r="E435" s="204" t="s">
        <v>1013</v>
      </c>
      <c r="F435" s="205" t="s">
        <v>1014</v>
      </c>
      <c r="G435" s="206" t="s">
        <v>178</v>
      </c>
      <c r="H435" s="207">
        <v>68.400000000000006</v>
      </c>
      <c r="I435" s="208"/>
      <c r="J435" s="209">
        <f>ROUND(I435*H435,2)</f>
        <v>0</v>
      </c>
      <c r="K435" s="205" t="s">
        <v>151</v>
      </c>
      <c r="L435" s="43"/>
      <c r="M435" s="210" t="s">
        <v>19</v>
      </c>
      <c r="N435" s="211" t="s">
        <v>46</v>
      </c>
      <c r="O435" s="83"/>
      <c r="P435" s="212">
        <f>O435*H435</f>
        <v>0</v>
      </c>
      <c r="Q435" s="212">
        <v>0.00041730000000000001</v>
      </c>
      <c r="R435" s="212">
        <f>Q435*H435</f>
        <v>0.028543320000000004</v>
      </c>
      <c r="S435" s="212">
        <v>0</v>
      </c>
      <c r="T435" s="213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14" t="s">
        <v>152</v>
      </c>
      <c r="AT435" s="214" t="s">
        <v>147</v>
      </c>
      <c r="AU435" s="214" t="s">
        <v>85</v>
      </c>
      <c r="AY435" s="16" t="s">
        <v>145</v>
      </c>
      <c r="BE435" s="215">
        <f>IF(N435="základní",J435,0)</f>
        <v>0</v>
      </c>
      <c r="BF435" s="215">
        <f>IF(N435="snížená",J435,0)</f>
        <v>0</v>
      </c>
      <c r="BG435" s="215">
        <f>IF(N435="zákl. přenesená",J435,0)</f>
        <v>0</v>
      </c>
      <c r="BH435" s="215">
        <f>IF(N435="sníž. přenesená",J435,0)</f>
        <v>0</v>
      </c>
      <c r="BI435" s="215">
        <f>IF(N435="nulová",J435,0)</f>
        <v>0</v>
      </c>
      <c r="BJ435" s="16" t="s">
        <v>83</v>
      </c>
      <c r="BK435" s="215">
        <f>ROUND(I435*H435,2)</f>
        <v>0</v>
      </c>
      <c r="BL435" s="16" t="s">
        <v>152</v>
      </c>
      <c r="BM435" s="214" t="s">
        <v>1015</v>
      </c>
    </row>
    <row r="436" s="2" customFormat="1">
      <c r="A436" s="37"/>
      <c r="B436" s="38"/>
      <c r="C436" s="39"/>
      <c r="D436" s="216" t="s">
        <v>154</v>
      </c>
      <c r="E436" s="39"/>
      <c r="F436" s="217" t="s">
        <v>1016</v>
      </c>
      <c r="G436" s="39"/>
      <c r="H436" s="39"/>
      <c r="I436" s="218"/>
      <c r="J436" s="39"/>
      <c r="K436" s="39"/>
      <c r="L436" s="43"/>
      <c r="M436" s="219"/>
      <c r="N436" s="220"/>
      <c r="O436" s="83"/>
      <c r="P436" s="83"/>
      <c r="Q436" s="83"/>
      <c r="R436" s="83"/>
      <c r="S436" s="83"/>
      <c r="T436" s="84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6" t="s">
        <v>154</v>
      </c>
      <c r="AU436" s="16" t="s">
        <v>85</v>
      </c>
    </row>
    <row r="437" s="2" customFormat="1" ht="16.5" customHeight="1">
      <c r="A437" s="37"/>
      <c r="B437" s="38"/>
      <c r="C437" s="203" t="s">
        <v>1017</v>
      </c>
      <c r="D437" s="203" t="s">
        <v>147</v>
      </c>
      <c r="E437" s="204" t="s">
        <v>1018</v>
      </c>
      <c r="F437" s="205" t="s">
        <v>1019</v>
      </c>
      <c r="G437" s="206" t="s">
        <v>178</v>
      </c>
      <c r="H437" s="207">
        <v>311.35000000000002</v>
      </c>
      <c r="I437" s="208"/>
      <c r="J437" s="209">
        <f>ROUND(I437*H437,2)</f>
        <v>0</v>
      </c>
      <c r="K437" s="205" t="s">
        <v>151</v>
      </c>
      <c r="L437" s="43"/>
      <c r="M437" s="210" t="s">
        <v>19</v>
      </c>
      <c r="N437" s="211" t="s">
        <v>46</v>
      </c>
      <c r="O437" s="83"/>
      <c r="P437" s="212">
        <f>O437*H437</f>
        <v>0</v>
      </c>
      <c r="Q437" s="212">
        <v>1.113E-05</v>
      </c>
      <c r="R437" s="212">
        <f>Q437*H437</f>
        <v>0.0034653255000000002</v>
      </c>
      <c r="S437" s="212">
        <v>0</v>
      </c>
      <c r="T437" s="213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214" t="s">
        <v>152</v>
      </c>
      <c r="AT437" s="214" t="s">
        <v>147</v>
      </c>
      <c r="AU437" s="214" t="s">
        <v>85</v>
      </c>
      <c r="AY437" s="16" t="s">
        <v>145</v>
      </c>
      <c r="BE437" s="215">
        <f>IF(N437="základní",J437,0)</f>
        <v>0</v>
      </c>
      <c r="BF437" s="215">
        <f>IF(N437="snížená",J437,0)</f>
        <v>0</v>
      </c>
      <c r="BG437" s="215">
        <f>IF(N437="zákl. přenesená",J437,0)</f>
        <v>0</v>
      </c>
      <c r="BH437" s="215">
        <f>IF(N437="sníž. přenesená",J437,0)</f>
        <v>0</v>
      </c>
      <c r="BI437" s="215">
        <f>IF(N437="nulová",J437,0)</f>
        <v>0</v>
      </c>
      <c r="BJ437" s="16" t="s">
        <v>83</v>
      </c>
      <c r="BK437" s="215">
        <f>ROUND(I437*H437,2)</f>
        <v>0</v>
      </c>
      <c r="BL437" s="16" t="s">
        <v>152</v>
      </c>
      <c r="BM437" s="214" t="s">
        <v>1020</v>
      </c>
    </row>
    <row r="438" s="2" customFormat="1">
      <c r="A438" s="37"/>
      <c r="B438" s="38"/>
      <c r="C438" s="39"/>
      <c r="D438" s="216" t="s">
        <v>154</v>
      </c>
      <c r="E438" s="39"/>
      <c r="F438" s="217" t="s">
        <v>1021</v>
      </c>
      <c r="G438" s="39"/>
      <c r="H438" s="39"/>
      <c r="I438" s="218"/>
      <c r="J438" s="39"/>
      <c r="K438" s="39"/>
      <c r="L438" s="43"/>
      <c r="M438" s="219"/>
      <c r="N438" s="220"/>
      <c r="O438" s="83"/>
      <c r="P438" s="83"/>
      <c r="Q438" s="83"/>
      <c r="R438" s="83"/>
      <c r="S438" s="83"/>
      <c r="T438" s="84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6" t="s">
        <v>154</v>
      </c>
      <c r="AU438" s="16" t="s">
        <v>85</v>
      </c>
    </row>
    <row r="439" s="2" customFormat="1" ht="16.5" customHeight="1">
      <c r="A439" s="37"/>
      <c r="B439" s="38"/>
      <c r="C439" s="203" t="s">
        <v>1022</v>
      </c>
      <c r="D439" s="203" t="s">
        <v>147</v>
      </c>
      <c r="E439" s="204" t="s">
        <v>1023</v>
      </c>
      <c r="F439" s="205" t="s">
        <v>1024</v>
      </c>
      <c r="G439" s="206" t="s">
        <v>178</v>
      </c>
      <c r="H439" s="207">
        <v>7.2000000000000002</v>
      </c>
      <c r="I439" s="208"/>
      <c r="J439" s="209">
        <f>ROUND(I439*H439,2)</f>
        <v>0</v>
      </c>
      <c r="K439" s="205" t="s">
        <v>151</v>
      </c>
      <c r="L439" s="43"/>
      <c r="M439" s="210" t="s">
        <v>19</v>
      </c>
      <c r="N439" s="211" t="s">
        <v>46</v>
      </c>
      <c r="O439" s="83"/>
      <c r="P439" s="212">
        <f>O439*H439</f>
        <v>0</v>
      </c>
      <c r="Q439" s="212">
        <v>0</v>
      </c>
      <c r="R439" s="212">
        <f>Q439*H439</f>
        <v>0</v>
      </c>
      <c r="S439" s="212">
        <v>0.012</v>
      </c>
      <c r="T439" s="213">
        <f>S439*H439</f>
        <v>0.086400000000000005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14" t="s">
        <v>152</v>
      </c>
      <c r="AT439" s="214" t="s">
        <v>147</v>
      </c>
      <c r="AU439" s="214" t="s">
        <v>85</v>
      </c>
      <c r="AY439" s="16" t="s">
        <v>145</v>
      </c>
      <c r="BE439" s="215">
        <f>IF(N439="základní",J439,0)</f>
        <v>0</v>
      </c>
      <c r="BF439" s="215">
        <f>IF(N439="snížená",J439,0)</f>
        <v>0</v>
      </c>
      <c r="BG439" s="215">
        <f>IF(N439="zákl. přenesená",J439,0)</f>
        <v>0</v>
      </c>
      <c r="BH439" s="215">
        <f>IF(N439="sníž. přenesená",J439,0)</f>
        <v>0</v>
      </c>
      <c r="BI439" s="215">
        <f>IF(N439="nulová",J439,0)</f>
        <v>0</v>
      </c>
      <c r="BJ439" s="16" t="s">
        <v>83</v>
      </c>
      <c r="BK439" s="215">
        <f>ROUND(I439*H439,2)</f>
        <v>0</v>
      </c>
      <c r="BL439" s="16" t="s">
        <v>152</v>
      </c>
      <c r="BM439" s="214" t="s">
        <v>1025</v>
      </c>
    </row>
    <row r="440" s="2" customFormat="1">
      <c r="A440" s="37"/>
      <c r="B440" s="38"/>
      <c r="C440" s="39"/>
      <c r="D440" s="216" t="s">
        <v>154</v>
      </c>
      <c r="E440" s="39"/>
      <c r="F440" s="217" t="s">
        <v>1026</v>
      </c>
      <c r="G440" s="39"/>
      <c r="H440" s="39"/>
      <c r="I440" s="218"/>
      <c r="J440" s="39"/>
      <c r="K440" s="39"/>
      <c r="L440" s="43"/>
      <c r="M440" s="219"/>
      <c r="N440" s="220"/>
      <c r="O440" s="83"/>
      <c r="P440" s="83"/>
      <c r="Q440" s="83"/>
      <c r="R440" s="83"/>
      <c r="S440" s="83"/>
      <c r="T440" s="84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6" t="s">
        <v>154</v>
      </c>
      <c r="AU440" s="16" t="s">
        <v>85</v>
      </c>
    </row>
    <row r="441" s="2" customFormat="1" ht="16.5" customHeight="1">
      <c r="A441" s="37"/>
      <c r="B441" s="38"/>
      <c r="C441" s="203" t="s">
        <v>1027</v>
      </c>
      <c r="D441" s="203" t="s">
        <v>147</v>
      </c>
      <c r="E441" s="204" t="s">
        <v>1028</v>
      </c>
      <c r="F441" s="205" t="s">
        <v>1029</v>
      </c>
      <c r="G441" s="206" t="s">
        <v>178</v>
      </c>
      <c r="H441" s="207">
        <v>3.6000000000000001</v>
      </c>
      <c r="I441" s="208"/>
      <c r="J441" s="209">
        <f>ROUND(I441*H441,2)</f>
        <v>0</v>
      </c>
      <c r="K441" s="205" t="s">
        <v>151</v>
      </c>
      <c r="L441" s="43"/>
      <c r="M441" s="210" t="s">
        <v>19</v>
      </c>
      <c r="N441" s="211" t="s">
        <v>46</v>
      </c>
      <c r="O441" s="83"/>
      <c r="P441" s="212">
        <f>O441*H441</f>
        <v>0</v>
      </c>
      <c r="Q441" s="212">
        <v>0</v>
      </c>
      <c r="R441" s="212">
        <f>Q441*H441</f>
        <v>0</v>
      </c>
      <c r="S441" s="212">
        <v>0.0060000000000000001</v>
      </c>
      <c r="T441" s="213">
        <f>S441*H441</f>
        <v>0.021600000000000001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14" t="s">
        <v>152</v>
      </c>
      <c r="AT441" s="214" t="s">
        <v>147</v>
      </c>
      <c r="AU441" s="214" t="s">
        <v>85</v>
      </c>
      <c r="AY441" s="16" t="s">
        <v>145</v>
      </c>
      <c r="BE441" s="215">
        <f>IF(N441="základní",J441,0)</f>
        <v>0</v>
      </c>
      <c r="BF441" s="215">
        <f>IF(N441="snížená",J441,0)</f>
        <v>0</v>
      </c>
      <c r="BG441" s="215">
        <f>IF(N441="zákl. přenesená",J441,0)</f>
        <v>0</v>
      </c>
      <c r="BH441" s="215">
        <f>IF(N441="sníž. přenesená",J441,0)</f>
        <v>0</v>
      </c>
      <c r="BI441" s="215">
        <f>IF(N441="nulová",J441,0)</f>
        <v>0</v>
      </c>
      <c r="BJ441" s="16" t="s">
        <v>83</v>
      </c>
      <c r="BK441" s="215">
        <f>ROUND(I441*H441,2)</f>
        <v>0</v>
      </c>
      <c r="BL441" s="16" t="s">
        <v>152</v>
      </c>
      <c r="BM441" s="214" t="s">
        <v>1030</v>
      </c>
    </row>
    <row r="442" s="2" customFormat="1">
      <c r="A442" s="37"/>
      <c r="B442" s="38"/>
      <c r="C442" s="39"/>
      <c r="D442" s="216" t="s">
        <v>154</v>
      </c>
      <c r="E442" s="39"/>
      <c r="F442" s="217" t="s">
        <v>1031</v>
      </c>
      <c r="G442" s="39"/>
      <c r="H442" s="39"/>
      <c r="I442" s="218"/>
      <c r="J442" s="39"/>
      <c r="K442" s="39"/>
      <c r="L442" s="43"/>
      <c r="M442" s="219"/>
      <c r="N442" s="220"/>
      <c r="O442" s="83"/>
      <c r="P442" s="83"/>
      <c r="Q442" s="83"/>
      <c r="R442" s="83"/>
      <c r="S442" s="83"/>
      <c r="T442" s="84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16" t="s">
        <v>154</v>
      </c>
      <c r="AU442" s="16" t="s">
        <v>85</v>
      </c>
    </row>
    <row r="443" s="2" customFormat="1" ht="24.15" customHeight="1">
      <c r="A443" s="37"/>
      <c r="B443" s="38"/>
      <c r="C443" s="203" t="s">
        <v>1032</v>
      </c>
      <c r="D443" s="203" t="s">
        <v>147</v>
      </c>
      <c r="E443" s="204" t="s">
        <v>1033</v>
      </c>
      <c r="F443" s="205" t="s">
        <v>1034</v>
      </c>
      <c r="G443" s="206" t="s">
        <v>150</v>
      </c>
      <c r="H443" s="207">
        <v>277.791</v>
      </c>
      <c r="I443" s="208"/>
      <c r="J443" s="209">
        <f>ROUND(I443*H443,2)</f>
        <v>0</v>
      </c>
      <c r="K443" s="205" t="s">
        <v>151</v>
      </c>
      <c r="L443" s="43"/>
      <c r="M443" s="210" t="s">
        <v>19</v>
      </c>
      <c r="N443" s="211" t="s">
        <v>46</v>
      </c>
      <c r="O443" s="83"/>
      <c r="P443" s="212">
        <f>O443*H443</f>
        <v>0</v>
      </c>
      <c r="Q443" s="212">
        <v>0</v>
      </c>
      <c r="R443" s="212">
        <f>Q443*H443</f>
        <v>0</v>
      </c>
      <c r="S443" s="212">
        <v>0.088999999999999996</v>
      </c>
      <c r="T443" s="213">
        <f>S443*H443</f>
        <v>24.723398999999997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14" t="s">
        <v>152</v>
      </c>
      <c r="AT443" s="214" t="s">
        <v>147</v>
      </c>
      <c r="AU443" s="214" t="s">
        <v>85</v>
      </c>
      <c r="AY443" s="16" t="s">
        <v>145</v>
      </c>
      <c r="BE443" s="215">
        <f>IF(N443="základní",J443,0)</f>
        <v>0</v>
      </c>
      <c r="BF443" s="215">
        <f>IF(N443="snížená",J443,0)</f>
        <v>0</v>
      </c>
      <c r="BG443" s="215">
        <f>IF(N443="zákl. přenesená",J443,0)</f>
        <v>0</v>
      </c>
      <c r="BH443" s="215">
        <f>IF(N443="sníž. přenesená",J443,0)</f>
        <v>0</v>
      </c>
      <c r="BI443" s="215">
        <f>IF(N443="nulová",J443,0)</f>
        <v>0</v>
      </c>
      <c r="BJ443" s="16" t="s">
        <v>83</v>
      </c>
      <c r="BK443" s="215">
        <f>ROUND(I443*H443,2)</f>
        <v>0</v>
      </c>
      <c r="BL443" s="16" t="s">
        <v>152</v>
      </c>
      <c r="BM443" s="214" t="s">
        <v>1035</v>
      </c>
    </row>
    <row r="444" s="2" customFormat="1">
      <c r="A444" s="37"/>
      <c r="B444" s="38"/>
      <c r="C444" s="39"/>
      <c r="D444" s="216" t="s">
        <v>154</v>
      </c>
      <c r="E444" s="39"/>
      <c r="F444" s="217" t="s">
        <v>1036</v>
      </c>
      <c r="G444" s="39"/>
      <c r="H444" s="39"/>
      <c r="I444" s="218"/>
      <c r="J444" s="39"/>
      <c r="K444" s="39"/>
      <c r="L444" s="43"/>
      <c r="M444" s="219"/>
      <c r="N444" s="220"/>
      <c r="O444" s="83"/>
      <c r="P444" s="83"/>
      <c r="Q444" s="83"/>
      <c r="R444" s="83"/>
      <c r="S444" s="83"/>
      <c r="T444" s="84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6" t="s">
        <v>154</v>
      </c>
      <c r="AU444" s="16" t="s">
        <v>85</v>
      </c>
    </row>
    <row r="445" s="2" customFormat="1" ht="21.75" customHeight="1">
      <c r="A445" s="37"/>
      <c r="B445" s="38"/>
      <c r="C445" s="203" t="s">
        <v>1037</v>
      </c>
      <c r="D445" s="203" t="s">
        <v>147</v>
      </c>
      <c r="E445" s="204" t="s">
        <v>1038</v>
      </c>
      <c r="F445" s="205" t="s">
        <v>1039</v>
      </c>
      <c r="G445" s="206" t="s">
        <v>150</v>
      </c>
      <c r="H445" s="207">
        <v>389.69799999999998</v>
      </c>
      <c r="I445" s="208"/>
      <c r="J445" s="209">
        <f>ROUND(I445*H445,2)</f>
        <v>0</v>
      </c>
      <c r="K445" s="205" t="s">
        <v>151</v>
      </c>
      <c r="L445" s="43"/>
      <c r="M445" s="210" t="s">
        <v>19</v>
      </c>
      <c r="N445" s="211" t="s">
        <v>46</v>
      </c>
      <c r="O445" s="83"/>
      <c r="P445" s="212">
        <f>O445*H445</f>
        <v>0</v>
      </c>
      <c r="Q445" s="212">
        <v>0</v>
      </c>
      <c r="R445" s="212">
        <f>Q445*H445</f>
        <v>0</v>
      </c>
      <c r="S445" s="212">
        <v>0.070000000000000007</v>
      </c>
      <c r="T445" s="213">
        <f>S445*H445</f>
        <v>27.278860000000002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14" t="s">
        <v>152</v>
      </c>
      <c r="AT445" s="214" t="s">
        <v>147</v>
      </c>
      <c r="AU445" s="214" t="s">
        <v>85</v>
      </c>
      <c r="AY445" s="16" t="s">
        <v>145</v>
      </c>
      <c r="BE445" s="215">
        <f>IF(N445="základní",J445,0)</f>
        <v>0</v>
      </c>
      <c r="BF445" s="215">
        <f>IF(N445="snížená",J445,0)</f>
        <v>0</v>
      </c>
      <c r="BG445" s="215">
        <f>IF(N445="zákl. přenesená",J445,0)</f>
        <v>0</v>
      </c>
      <c r="BH445" s="215">
        <f>IF(N445="sníž. přenesená",J445,0)</f>
        <v>0</v>
      </c>
      <c r="BI445" s="215">
        <f>IF(N445="nulová",J445,0)</f>
        <v>0</v>
      </c>
      <c r="BJ445" s="16" t="s">
        <v>83</v>
      </c>
      <c r="BK445" s="215">
        <f>ROUND(I445*H445,2)</f>
        <v>0</v>
      </c>
      <c r="BL445" s="16" t="s">
        <v>152</v>
      </c>
      <c r="BM445" s="214" t="s">
        <v>1040</v>
      </c>
    </row>
    <row r="446" s="2" customFormat="1">
      <c r="A446" s="37"/>
      <c r="B446" s="38"/>
      <c r="C446" s="39"/>
      <c r="D446" s="216" t="s">
        <v>154</v>
      </c>
      <c r="E446" s="39"/>
      <c r="F446" s="217" t="s">
        <v>1041</v>
      </c>
      <c r="G446" s="39"/>
      <c r="H446" s="39"/>
      <c r="I446" s="218"/>
      <c r="J446" s="39"/>
      <c r="K446" s="39"/>
      <c r="L446" s="43"/>
      <c r="M446" s="219"/>
      <c r="N446" s="220"/>
      <c r="O446" s="83"/>
      <c r="P446" s="83"/>
      <c r="Q446" s="83"/>
      <c r="R446" s="83"/>
      <c r="S446" s="83"/>
      <c r="T446" s="84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6" t="s">
        <v>154</v>
      </c>
      <c r="AU446" s="16" t="s">
        <v>85</v>
      </c>
    </row>
    <row r="447" s="2" customFormat="1" ht="21.75" customHeight="1">
      <c r="A447" s="37"/>
      <c r="B447" s="38"/>
      <c r="C447" s="203" t="s">
        <v>1042</v>
      </c>
      <c r="D447" s="203" t="s">
        <v>147</v>
      </c>
      <c r="E447" s="204" t="s">
        <v>1043</v>
      </c>
      <c r="F447" s="205" t="s">
        <v>1044</v>
      </c>
      <c r="G447" s="206" t="s">
        <v>150</v>
      </c>
      <c r="H447" s="207">
        <v>338.69799999999998</v>
      </c>
      <c r="I447" s="208"/>
      <c r="J447" s="209">
        <f>ROUND(I447*H447,2)</f>
        <v>0</v>
      </c>
      <c r="K447" s="205" t="s">
        <v>151</v>
      </c>
      <c r="L447" s="43"/>
      <c r="M447" s="210" t="s">
        <v>19</v>
      </c>
      <c r="N447" s="211" t="s">
        <v>46</v>
      </c>
      <c r="O447" s="83"/>
      <c r="P447" s="212">
        <f>O447*H447</f>
        <v>0</v>
      </c>
      <c r="Q447" s="212">
        <v>0.060429999999999998</v>
      </c>
      <c r="R447" s="212">
        <f>Q447*H447</f>
        <v>20.467520139999998</v>
      </c>
      <c r="S447" s="212">
        <v>0</v>
      </c>
      <c r="T447" s="213">
        <f>S447*H447</f>
        <v>0</v>
      </c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R447" s="214" t="s">
        <v>152</v>
      </c>
      <c r="AT447" s="214" t="s">
        <v>147</v>
      </c>
      <c r="AU447" s="214" t="s">
        <v>85</v>
      </c>
      <c r="AY447" s="16" t="s">
        <v>145</v>
      </c>
      <c r="BE447" s="215">
        <f>IF(N447="základní",J447,0)</f>
        <v>0</v>
      </c>
      <c r="BF447" s="215">
        <f>IF(N447="snížená",J447,0)</f>
        <v>0</v>
      </c>
      <c r="BG447" s="215">
        <f>IF(N447="zákl. přenesená",J447,0)</f>
        <v>0</v>
      </c>
      <c r="BH447" s="215">
        <f>IF(N447="sníž. přenesená",J447,0)</f>
        <v>0</v>
      </c>
      <c r="BI447" s="215">
        <f>IF(N447="nulová",J447,0)</f>
        <v>0</v>
      </c>
      <c r="BJ447" s="16" t="s">
        <v>83</v>
      </c>
      <c r="BK447" s="215">
        <f>ROUND(I447*H447,2)</f>
        <v>0</v>
      </c>
      <c r="BL447" s="16" t="s">
        <v>152</v>
      </c>
      <c r="BM447" s="214" t="s">
        <v>1045</v>
      </c>
    </row>
    <row r="448" s="2" customFormat="1">
      <c r="A448" s="37"/>
      <c r="B448" s="38"/>
      <c r="C448" s="39"/>
      <c r="D448" s="216" t="s">
        <v>154</v>
      </c>
      <c r="E448" s="39"/>
      <c r="F448" s="217" t="s">
        <v>1046</v>
      </c>
      <c r="G448" s="39"/>
      <c r="H448" s="39"/>
      <c r="I448" s="218"/>
      <c r="J448" s="39"/>
      <c r="K448" s="39"/>
      <c r="L448" s="43"/>
      <c r="M448" s="219"/>
      <c r="N448" s="220"/>
      <c r="O448" s="83"/>
      <c r="P448" s="83"/>
      <c r="Q448" s="83"/>
      <c r="R448" s="83"/>
      <c r="S448" s="83"/>
      <c r="T448" s="84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16" t="s">
        <v>154</v>
      </c>
      <c r="AU448" s="16" t="s">
        <v>85</v>
      </c>
    </row>
    <row r="449" s="2" customFormat="1" ht="24.15" customHeight="1">
      <c r="A449" s="37"/>
      <c r="B449" s="38"/>
      <c r="C449" s="203" t="s">
        <v>1047</v>
      </c>
      <c r="D449" s="203" t="s">
        <v>147</v>
      </c>
      <c r="E449" s="204" t="s">
        <v>1048</v>
      </c>
      <c r="F449" s="205" t="s">
        <v>1049</v>
      </c>
      <c r="G449" s="206" t="s">
        <v>150</v>
      </c>
      <c r="H449" s="207">
        <v>34</v>
      </c>
      <c r="I449" s="208"/>
      <c r="J449" s="209">
        <f>ROUND(I449*H449,2)</f>
        <v>0</v>
      </c>
      <c r="K449" s="205" t="s">
        <v>151</v>
      </c>
      <c r="L449" s="43"/>
      <c r="M449" s="210" t="s">
        <v>19</v>
      </c>
      <c r="N449" s="211" t="s">
        <v>46</v>
      </c>
      <c r="O449" s="83"/>
      <c r="P449" s="212">
        <f>O449*H449</f>
        <v>0</v>
      </c>
      <c r="Q449" s="212">
        <v>0.073300000000000004</v>
      </c>
      <c r="R449" s="212">
        <f>Q449*H449</f>
        <v>2.4922</v>
      </c>
      <c r="S449" s="212">
        <v>0</v>
      </c>
      <c r="T449" s="213">
        <f>S449*H449</f>
        <v>0</v>
      </c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R449" s="214" t="s">
        <v>152</v>
      </c>
      <c r="AT449" s="214" t="s">
        <v>147</v>
      </c>
      <c r="AU449" s="214" t="s">
        <v>85</v>
      </c>
      <c r="AY449" s="16" t="s">
        <v>145</v>
      </c>
      <c r="BE449" s="215">
        <f>IF(N449="základní",J449,0)</f>
        <v>0</v>
      </c>
      <c r="BF449" s="215">
        <f>IF(N449="snížená",J449,0)</f>
        <v>0</v>
      </c>
      <c r="BG449" s="215">
        <f>IF(N449="zákl. přenesená",J449,0)</f>
        <v>0</v>
      </c>
      <c r="BH449" s="215">
        <f>IF(N449="sníž. přenesená",J449,0)</f>
        <v>0</v>
      </c>
      <c r="BI449" s="215">
        <f>IF(N449="nulová",J449,0)</f>
        <v>0</v>
      </c>
      <c r="BJ449" s="16" t="s">
        <v>83</v>
      </c>
      <c r="BK449" s="215">
        <f>ROUND(I449*H449,2)</f>
        <v>0</v>
      </c>
      <c r="BL449" s="16" t="s">
        <v>152</v>
      </c>
      <c r="BM449" s="214" t="s">
        <v>1050</v>
      </c>
    </row>
    <row r="450" s="2" customFormat="1">
      <c r="A450" s="37"/>
      <c r="B450" s="38"/>
      <c r="C450" s="39"/>
      <c r="D450" s="216" t="s">
        <v>154</v>
      </c>
      <c r="E450" s="39"/>
      <c r="F450" s="217" t="s">
        <v>1051</v>
      </c>
      <c r="G450" s="39"/>
      <c r="H450" s="39"/>
      <c r="I450" s="218"/>
      <c r="J450" s="39"/>
      <c r="K450" s="39"/>
      <c r="L450" s="43"/>
      <c r="M450" s="219"/>
      <c r="N450" s="220"/>
      <c r="O450" s="83"/>
      <c r="P450" s="83"/>
      <c r="Q450" s="83"/>
      <c r="R450" s="83"/>
      <c r="S450" s="83"/>
      <c r="T450" s="84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T450" s="16" t="s">
        <v>154</v>
      </c>
      <c r="AU450" s="16" t="s">
        <v>85</v>
      </c>
    </row>
    <row r="451" s="2" customFormat="1" ht="21.75" customHeight="1">
      <c r="A451" s="37"/>
      <c r="B451" s="38"/>
      <c r="C451" s="203" t="s">
        <v>1052</v>
      </c>
      <c r="D451" s="203" t="s">
        <v>147</v>
      </c>
      <c r="E451" s="204" t="s">
        <v>1053</v>
      </c>
      <c r="F451" s="205" t="s">
        <v>1054</v>
      </c>
      <c r="G451" s="206" t="s">
        <v>150</v>
      </c>
      <c r="H451" s="207">
        <v>105</v>
      </c>
      <c r="I451" s="208"/>
      <c r="J451" s="209">
        <f>ROUND(I451*H451,2)</f>
        <v>0</v>
      </c>
      <c r="K451" s="205" t="s">
        <v>151</v>
      </c>
      <c r="L451" s="43"/>
      <c r="M451" s="210" t="s">
        <v>19</v>
      </c>
      <c r="N451" s="211" t="s">
        <v>46</v>
      </c>
      <c r="O451" s="83"/>
      <c r="P451" s="212">
        <f>O451*H451</f>
        <v>0</v>
      </c>
      <c r="Q451" s="212">
        <v>0.0015299999999999999</v>
      </c>
      <c r="R451" s="212">
        <f>Q451*H451</f>
        <v>0.16064999999999999</v>
      </c>
      <c r="S451" s="212">
        <v>0</v>
      </c>
      <c r="T451" s="213">
        <f>S451*H451</f>
        <v>0</v>
      </c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R451" s="214" t="s">
        <v>152</v>
      </c>
      <c r="AT451" s="214" t="s">
        <v>147</v>
      </c>
      <c r="AU451" s="214" t="s">
        <v>85</v>
      </c>
      <c r="AY451" s="16" t="s">
        <v>145</v>
      </c>
      <c r="BE451" s="215">
        <f>IF(N451="základní",J451,0)</f>
        <v>0</v>
      </c>
      <c r="BF451" s="215">
        <f>IF(N451="snížená",J451,0)</f>
        <v>0</v>
      </c>
      <c r="BG451" s="215">
        <f>IF(N451="zákl. přenesená",J451,0)</f>
        <v>0</v>
      </c>
      <c r="BH451" s="215">
        <f>IF(N451="sníž. přenesená",J451,0)</f>
        <v>0</v>
      </c>
      <c r="BI451" s="215">
        <f>IF(N451="nulová",J451,0)</f>
        <v>0</v>
      </c>
      <c r="BJ451" s="16" t="s">
        <v>83</v>
      </c>
      <c r="BK451" s="215">
        <f>ROUND(I451*H451,2)</f>
        <v>0</v>
      </c>
      <c r="BL451" s="16" t="s">
        <v>152</v>
      </c>
      <c r="BM451" s="214" t="s">
        <v>1055</v>
      </c>
    </row>
    <row r="452" s="2" customFormat="1">
      <c r="A452" s="37"/>
      <c r="B452" s="38"/>
      <c r="C452" s="39"/>
      <c r="D452" s="216" t="s">
        <v>154</v>
      </c>
      <c r="E452" s="39"/>
      <c r="F452" s="217" t="s">
        <v>1056</v>
      </c>
      <c r="G452" s="39"/>
      <c r="H452" s="39"/>
      <c r="I452" s="218"/>
      <c r="J452" s="39"/>
      <c r="K452" s="39"/>
      <c r="L452" s="43"/>
      <c r="M452" s="219"/>
      <c r="N452" s="220"/>
      <c r="O452" s="83"/>
      <c r="P452" s="83"/>
      <c r="Q452" s="83"/>
      <c r="R452" s="83"/>
      <c r="S452" s="83"/>
      <c r="T452" s="84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T452" s="16" t="s">
        <v>154</v>
      </c>
      <c r="AU452" s="16" t="s">
        <v>85</v>
      </c>
    </row>
    <row r="453" s="2" customFormat="1" ht="16.5" customHeight="1">
      <c r="A453" s="37"/>
      <c r="B453" s="38"/>
      <c r="C453" s="203" t="s">
        <v>1057</v>
      </c>
      <c r="D453" s="203" t="s">
        <v>147</v>
      </c>
      <c r="E453" s="204" t="s">
        <v>1058</v>
      </c>
      <c r="F453" s="205" t="s">
        <v>1059</v>
      </c>
      <c r="G453" s="206" t="s">
        <v>150</v>
      </c>
      <c r="H453" s="207">
        <v>372.69799999999998</v>
      </c>
      <c r="I453" s="208"/>
      <c r="J453" s="209">
        <f>ROUND(I453*H453,2)</f>
        <v>0</v>
      </c>
      <c r="K453" s="205" t="s">
        <v>151</v>
      </c>
      <c r="L453" s="43"/>
      <c r="M453" s="210" t="s">
        <v>19</v>
      </c>
      <c r="N453" s="211" t="s">
        <v>46</v>
      </c>
      <c r="O453" s="83"/>
      <c r="P453" s="212">
        <f>O453*H453</f>
        <v>0</v>
      </c>
      <c r="Q453" s="212">
        <v>0.0020999999999999999</v>
      </c>
      <c r="R453" s="212">
        <f>Q453*H453</f>
        <v>0.78266579999999986</v>
      </c>
      <c r="S453" s="212">
        <v>0</v>
      </c>
      <c r="T453" s="213">
        <f>S453*H453</f>
        <v>0</v>
      </c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R453" s="214" t="s">
        <v>152</v>
      </c>
      <c r="AT453" s="214" t="s">
        <v>147</v>
      </c>
      <c r="AU453" s="214" t="s">
        <v>85</v>
      </c>
      <c r="AY453" s="16" t="s">
        <v>145</v>
      </c>
      <c r="BE453" s="215">
        <f>IF(N453="základní",J453,0)</f>
        <v>0</v>
      </c>
      <c r="BF453" s="215">
        <f>IF(N453="snížená",J453,0)</f>
        <v>0</v>
      </c>
      <c r="BG453" s="215">
        <f>IF(N453="zákl. přenesená",J453,0)</f>
        <v>0</v>
      </c>
      <c r="BH453" s="215">
        <f>IF(N453="sníž. přenesená",J453,0)</f>
        <v>0</v>
      </c>
      <c r="BI453" s="215">
        <f>IF(N453="nulová",J453,0)</f>
        <v>0</v>
      </c>
      <c r="BJ453" s="16" t="s">
        <v>83</v>
      </c>
      <c r="BK453" s="215">
        <f>ROUND(I453*H453,2)</f>
        <v>0</v>
      </c>
      <c r="BL453" s="16" t="s">
        <v>152</v>
      </c>
      <c r="BM453" s="214" t="s">
        <v>1060</v>
      </c>
    </row>
    <row r="454" s="2" customFormat="1">
      <c r="A454" s="37"/>
      <c r="B454" s="38"/>
      <c r="C454" s="39"/>
      <c r="D454" s="216" t="s">
        <v>154</v>
      </c>
      <c r="E454" s="39"/>
      <c r="F454" s="217" t="s">
        <v>1061</v>
      </c>
      <c r="G454" s="39"/>
      <c r="H454" s="39"/>
      <c r="I454" s="218"/>
      <c r="J454" s="39"/>
      <c r="K454" s="39"/>
      <c r="L454" s="43"/>
      <c r="M454" s="219"/>
      <c r="N454" s="220"/>
      <c r="O454" s="83"/>
      <c r="P454" s="83"/>
      <c r="Q454" s="83"/>
      <c r="R454" s="83"/>
      <c r="S454" s="83"/>
      <c r="T454" s="84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T454" s="16" t="s">
        <v>154</v>
      </c>
      <c r="AU454" s="16" t="s">
        <v>85</v>
      </c>
    </row>
    <row r="455" s="2" customFormat="1" ht="24.15" customHeight="1">
      <c r="A455" s="37"/>
      <c r="B455" s="38"/>
      <c r="C455" s="203" t="s">
        <v>1062</v>
      </c>
      <c r="D455" s="203" t="s">
        <v>147</v>
      </c>
      <c r="E455" s="204" t="s">
        <v>1063</v>
      </c>
      <c r="F455" s="205" t="s">
        <v>1064</v>
      </c>
      <c r="G455" s="206" t="s">
        <v>178</v>
      </c>
      <c r="H455" s="207">
        <v>35.640000000000001</v>
      </c>
      <c r="I455" s="208"/>
      <c r="J455" s="209">
        <f>ROUND(I455*H455,2)</f>
        <v>0</v>
      </c>
      <c r="K455" s="205" t="s">
        <v>151</v>
      </c>
      <c r="L455" s="43"/>
      <c r="M455" s="210" t="s">
        <v>19</v>
      </c>
      <c r="N455" s="211" t="s">
        <v>46</v>
      </c>
      <c r="O455" s="83"/>
      <c r="P455" s="212">
        <f>O455*H455</f>
        <v>0</v>
      </c>
      <c r="Q455" s="212">
        <v>0.00028924000000000002</v>
      </c>
      <c r="R455" s="212">
        <f>Q455*H455</f>
        <v>0.010308513600000001</v>
      </c>
      <c r="S455" s="212">
        <v>0</v>
      </c>
      <c r="T455" s="213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14" t="s">
        <v>152</v>
      </c>
      <c r="AT455" s="214" t="s">
        <v>147</v>
      </c>
      <c r="AU455" s="214" t="s">
        <v>85</v>
      </c>
      <c r="AY455" s="16" t="s">
        <v>145</v>
      </c>
      <c r="BE455" s="215">
        <f>IF(N455="základní",J455,0)</f>
        <v>0</v>
      </c>
      <c r="BF455" s="215">
        <f>IF(N455="snížená",J455,0)</f>
        <v>0</v>
      </c>
      <c r="BG455" s="215">
        <f>IF(N455="zákl. přenesená",J455,0)</f>
        <v>0</v>
      </c>
      <c r="BH455" s="215">
        <f>IF(N455="sníž. přenesená",J455,0)</f>
        <v>0</v>
      </c>
      <c r="BI455" s="215">
        <f>IF(N455="nulová",J455,0)</f>
        <v>0</v>
      </c>
      <c r="BJ455" s="16" t="s">
        <v>83</v>
      </c>
      <c r="BK455" s="215">
        <f>ROUND(I455*H455,2)</f>
        <v>0</v>
      </c>
      <c r="BL455" s="16" t="s">
        <v>152</v>
      </c>
      <c r="BM455" s="214" t="s">
        <v>1065</v>
      </c>
    </row>
    <row r="456" s="2" customFormat="1">
      <c r="A456" s="37"/>
      <c r="B456" s="38"/>
      <c r="C456" s="39"/>
      <c r="D456" s="216" t="s">
        <v>154</v>
      </c>
      <c r="E456" s="39"/>
      <c r="F456" s="217" t="s">
        <v>1066</v>
      </c>
      <c r="G456" s="39"/>
      <c r="H456" s="39"/>
      <c r="I456" s="218"/>
      <c r="J456" s="39"/>
      <c r="K456" s="39"/>
      <c r="L456" s="43"/>
      <c r="M456" s="219"/>
      <c r="N456" s="220"/>
      <c r="O456" s="83"/>
      <c r="P456" s="83"/>
      <c r="Q456" s="83"/>
      <c r="R456" s="83"/>
      <c r="S456" s="83"/>
      <c r="T456" s="84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154</v>
      </c>
      <c r="AU456" s="16" t="s">
        <v>85</v>
      </c>
    </row>
    <row r="457" s="2" customFormat="1" ht="16.5" customHeight="1">
      <c r="A457" s="37"/>
      <c r="B457" s="38"/>
      <c r="C457" s="221" t="s">
        <v>1067</v>
      </c>
      <c r="D457" s="221" t="s">
        <v>286</v>
      </c>
      <c r="E457" s="222" t="s">
        <v>1068</v>
      </c>
      <c r="F457" s="223" t="s">
        <v>1069</v>
      </c>
      <c r="G457" s="224" t="s">
        <v>272</v>
      </c>
      <c r="H457" s="225">
        <v>0.014999999999999999</v>
      </c>
      <c r="I457" s="226"/>
      <c r="J457" s="227">
        <f>ROUND(I457*H457,2)</f>
        <v>0</v>
      </c>
      <c r="K457" s="223" t="s">
        <v>151</v>
      </c>
      <c r="L457" s="228"/>
      <c r="M457" s="229" t="s">
        <v>19</v>
      </c>
      <c r="N457" s="230" t="s">
        <v>46</v>
      </c>
      <c r="O457" s="83"/>
      <c r="P457" s="212">
        <f>O457*H457</f>
        <v>0</v>
      </c>
      <c r="Q457" s="212">
        <v>1</v>
      </c>
      <c r="R457" s="212">
        <f>Q457*H457</f>
        <v>0.014999999999999999</v>
      </c>
      <c r="S457" s="212">
        <v>0</v>
      </c>
      <c r="T457" s="213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14" t="s">
        <v>186</v>
      </c>
      <c r="AT457" s="214" t="s">
        <v>286</v>
      </c>
      <c r="AU457" s="214" t="s">
        <v>85</v>
      </c>
      <c r="AY457" s="16" t="s">
        <v>145</v>
      </c>
      <c r="BE457" s="215">
        <f>IF(N457="základní",J457,0)</f>
        <v>0</v>
      </c>
      <c r="BF457" s="215">
        <f>IF(N457="snížená",J457,0)</f>
        <v>0</v>
      </c>
      <c r="BG457" s="215">
        <f>IF(N457="zákl. přenesená",J457,0)</f>
        <v>0</v>
      </c>
      <c r="BH457" s="215">
        <f>IF(N457="sníž. přenesená",J457,0)</f>
        <v>0</v>
      </c>
      <c r="BI457" s="215">
        <f>IF(N457="nulová",J457,0)</f>
        <v>0</v>
      </c>
      <c r="BJ457" s="16" t="s">
        <v>83</v>
      </c>
      <c r="BK457" s="215">
        <f>ROUND(I457*H457,2)</f>
        <v>0</v>
      </c>
      <c r="BL457" s="16" t="s">
        <v>152</v>
      </c>
      <c r="BM457" s="214" t="s">
        <v>1070</v>
      </c>
    </row>
    <row r="458" s="2" customFormat="1">
      <c r="A458" s="37"/>
      <c r="B458" s="38"/>
      <c r="C458" s="39"/>
      <c r="D458" s="231" t="s">
        <v>1071</v>
      </c>
      <c r="E458" s="39"/>
      <c r="F458" s="232" t="s">
        <v>1072</v>
      </c>
      <c r="G458" s="39"/>
      <c r="H458" s="39"/>
      <c r="I458" s="218"/>
      <c r="J458" s="39"/>
      <c r="K458" s="39"/>
      <c r="L458" s="43"/>
      <c r="M458" s="219"/>
      <c r="N458" s="220"/>
      <c r="O458" s="83"/>
      <c r="P458" s="83"/>
      <c r="Q458" s="83"/>
      <c r="R458" s="83"/>
      <c r="S458" s="83"/>
      <c r="T458" s="84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6" t="s">
        <v>1071</v>
      </c>
      <c r="AU458" s="16" t="s">
        <v>85</v>
      </c>
    </row>
    <row r="459" s="12" customFormat="1" ht="22.8" customHeight="1">
      <c r="A459" s="12"/>
      <c r="B459" s="187"/>
      <c r="C459" s="188"/>
      <c r="D459" s="189" t="s">
        <v>74</v>
      </c>
      <c r="E459" s="201" t="s">
        <v>1073</v>
      </c>
      <c r="F459" s="201" t="s">
        <v>1074</v>
      </c>
      <c r="G459" s="188"/>
      <c r="H459" s="188"/>
      <c r="I459" s="191"/>
      <c r="J459" s="202">
        <f>BK459</f>
        <v>0</v>
      </c>
      <c r="K459" s="188"/>
      <c r="L459" s="193"/>
      <c r="M459" s="194"/>
      <c r="N459" s="195"/>
      <c r="O459" s="195"/>
      <c r="P459" s="196">
        <f>SUM(P460:P479)</f>
        <v>0</v>
      </c>
      <c r="Q459" s="195"/>
      <c r="R459" s="196">
        <f>SUM(R460:R479)</f>
        <v>0</v>
      </c>
      <c r="S459" s="195"/>
      <c r="T459" s="197">
        <f>SUM(T460:T479)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198" t="s">
        <v>83</v>
      </c>
      <c r="AT459" s="199" t="s">
        <v>74</v>
      </c>
      <c r="AU459" s="199" t="s">
        <v>83</v>
      </c>
      <c r="AY459" s="198" t="s">
        <v>145</v>
      </c>
      <c r="BK459" s="200">
        <f>SUM(BK460:BK479)</f>
        <v>0</v>
      </c>
    </row>
    <row r="460" s="2" customFormat="1" ht="16.5" customHeight="1">
      <c r="A460" s="37"/>
      <c r="B460" s="38"/>
      <c r="C460" s="203" t="s">
        <v>1075</v>
      </c>
      <c r="D460" s="203" t="s">
        <v>147</v>
      </c>
      <c r="E460" s="204" t="s">
        <v>1076</v>
      </c>
      <c r="F460" s="205" t="s">
        <v>1077</v>
      </c>
      <c r="G460" s="206" t="s">
        <v>272</v>
      </c>
      <c r="H460" s="207">
        <v>1262.8009999999999</v>
      </c>
      <c r="I460" s="208"/>
      <c r="J460" s="209">
        <f>ROUND(I460*H460,2)</f>
        <v>0</v>
      </c>
      <c r="K460" s="205" t="s">
        <v>151</v>
      </c>
      <c r="L460" s="43"/>
      <c r="M460" s="210" t="s">
        <v>19</v>
      </c>
      <c r="N460" s="211" t="s">
        <v>46</v>
      </c>
      <c r="O460" s="83"/>
      <c r="P460" s="212">
        <f>O460*H460</f>
        <v>0</v>
      </c>
      <c r="Q460" s="212">
        <v>0</v>
      </c>
      <c r="R460" s="212">
        <f>Q460*H460</f>
        <v>0</v>
      </c>
      <c r="S460" s="212">
        <v>0</v>
      </c>
      <c r="T460" s="213">
        <f>S460*H460</f>
        <v>0</v>
      </c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R460" s="214" t="s">
        <v>152</v>
      </c>
      <c r="AT460" s="214" t="s">
        <v>147</v>
      </c>
      <c r="AU460" s="214" t="s">
        <v>85</v>
      </c>
      <c r="AY460" s="16" t="s">
        <v>145</v>
      </c>
      <c r="BE460" s="215">
        <f>IF(N460="základní",J460,0)</f>
        <v>0</v>
      </c>
      <c r="BF460" s="215">
        <f>IF(N460="snížená",J460,0)</f>
        <v>0</v>
      </c>
      <c r="BG460" s="215">
        <f>IF(N460="zákl. přenesená",J460,0)</f>
        <v>0</v>
      </c>
      <c r="BH460" s="215">
        <f>IF(N460="sníž. přenesená",J460,0)</f>
        <v>0</v>
      </c>
      <c r="BI460" s="215">
        <f>IF(N460="nulová",J460,0)</f>
        <v>0</v>
      </c>
      <c r="BJ460" s="16" t="s">
        <v>83</v>
      </c>
      <c r="BK460" s="215">
        <f>ROUND(I460*H460,2)</f>
        <v>0</v>
      </c>
      <c r="BL460" s="16" t="s">
        <v>152</v>
      </c>
      <c r="BM460" s="214" t="s">
        <v>1078</v>
      </c>
    </row>
    <row r="461" s="2" customFormat="1">
      <c r="A461" s="37"/>
      <c r="B461" s="38"/>
      <c r="C461" s="39"/>
      <c r="D461" s="216" t="s">
        <v>154</v>
      </c>
      <c r="E461" s="39"/>
      <c r="F461" s="217" t="s">
        <v>1079</v>
      </c>
      <c r="G461" s="39"/>
      <c r="H461" s="39"/>
      <c r="I461" s="218"/>
      <c r="J461" s="39"/>
      <c r="K461" s="39"/>
      <c r="L461" s="43"/>
      <c r="M461" s="219"/>
      <c r="N461" s="220"/>
      <c r="O461" s="83"/>
      <c r="P461" s="83"/>
      <c r="Q461" s="83"/>
      <c r="R461" s="83"/>
      <c r="S461" s="83"/>
      <c r="T461" s="84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T461" s="16" t="s">
        <v>154</v>
      </c>
      <c r="AU461" s="16" t="s">
        <v>85</v>
      </c>
    </row>
    <row r="462" s="2" customFormat="1" ht="21.75" customHeight="1">
      <c r="A462" s="37"/>
      <c r="B462" s="38"/>
      <c r="C462" s="203" t="s">
        <v>1080</v>
      </c>
      <c r="D462" s="203" t="s">
        <v>147</v>
      </c>
      <c r="E462" s="204" t="s">
        <v>1081</v>
      </c>
      <c r="F462" s="205" t="s">
        <v>1082</v>
      </c>
      <c r="G462" s="206" t="s">
        <v>272</v>
      </c>
      <c r="H462" s="207">
        <v>1262.8009999999999</v>
      </c>
      <c r="I462" s="208"/>
      <c r="J462" s="209">
        <f>ROUND(I462*H462,2)</f>
        <v>0</v>
      </c>
      <c r="K462" s="205" t="s">
        <v>151</v>
      </c>
      <c r="L462" s="43"/>
      <c r="M462" s="210" t="s">
        <v>19</v>
      </c>
      <c r="N462" s="211" t="s">
        <v>46</v>
      </c>
      <c r="O462" s="83"/>
      <c r="P462" s="212">
        <f>O462*H462</f>
        <v>0</v>
      </c>
      <c r="Q462" s="212">
        <v>0</v>
      </c>
      <c r="R462" s="212">
        <f>Q462*H462</f>
        <v>0</v>
      </c>
      <c r="S462" s="212">
        <v>0</v>
      </c>
      <c r="T462" s="213">
        <f>S462*H462</f>
        <v>0</v>
      </c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R462" s="214" t="s">
        <v>152</v>
      </c>
      <c r="AT462" s="214" t="s">
        <v>147</v>
      </c>
      <c r="AU462" s="214" t="s">
        <v>85</v>
      </c>
      <c r="AY462" s="16" t="s">
        <v>145</v>
      </c>
      <c r="BE462" s="215">
        <f>IF(N462="základní",J462,0)</f>
        <v>0</v>
      </c>
      <c r="BF462" s="215">
        <f>IF(N462="snížená",J462,0)</f>
        <v>0</v>
      </c>
      <c r="BG462" s="215">
        <f>IF(N462="zákl. přenesená",J462,0)</f>
        <v>0</v>
      </c>
      <c r="BH462" s="215">
        <f>IF(N462="sníž. přenesená",J462,0)</f>
        <v>0</v>
      </c>
      <c r="BI462" s="215">
        <f>IF(N462="nulová",J462,0)</f>
        <v>0</v>
      </c>
      <c r="BJ462" s="16" t="s">
        <v>83</v>
      </c>
      <c r="BK462" s="215">
        <f>ROUND(I462*H462,2)</f>
        <v>0</v>
      </c>
      <c r="BL462" s="16" t="s">
        <v>152</v>
      </c>
      <c r="BM462" s="214" t="s">
        <v>1083</v>
      </c>
    </row>
    <row r="463" s="2" customFormat="1">
      <c r="A463" s="37"/>
      <c r="B463" s="38"/>
      <c r="C463" s="39"/>
      <c r="D463" s="216" t="s">
        <v>154</v>
      </c>
      <c r="E463" s="39"/>
      <c r="F463" s="217" t="s">
        <v>1084</v>
      </c>
      <c r="G463" s="39"/>
      <c r="H463" s="39"/>
      <c r="I463" s="218"/>
      <c r="J463" s="39"/>
      <c r="K463" s="39"/>
      <c r="L463" s="43"/>
      <c r="M463" s="219"/>
      <c r="N463" s="220"/>
      <c r="O463" s="83"/>
      <c r="P463" s="83"/>
      <c r="Q463" s="83"/>
      <c r="R463" s="83"/>
      <c r="S463" s="83"/>
      <c r="T463" s="84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T463" s="16" t="s">
        <v>154</v>
      </c>
      <c r="AU463" s="16" t="s">
        <v>85</v>
      </c>
    </row>
    <row r="464" s="2" customFormat="1" ht="24.15" customHeight="1">
      <c r="A464" s="37"/>
      <c r="B464" s="38"/>
      <c r="C464" s="203" t="s">
        <v>1085</v>
      </c>
      <c r="D464" s="203" t="s">
        <v>147</v>
      </c>
      <c r="E464" s="204" t="s">
        <v>1086</v>
      </c>
      <c r="F464" s="205" t="s">
        <v>1087</v>
      </c>
      <c r="G464" s="206" t="s">
        <v>272</v>
      </c>
      <c r="H464" s="207">
        <v>18942.014999999999</v>
      </c>
      <c r="I464" s="208"/>
      <c r="J464" s="209">
        <f>ROUND(I464*H464,2)</f>
        <v>0</v>
      </c>
      <c r="K464" s="205" t="s">
        <v>151</v>
      </c>
      <c r="L464" s="43"/>
      <c r="M464" s="210" t="s">
        <v>19</v>
      </c>
      <c r="N464" s="211" t="s">
        <v>46</v>
      </c>
      <c r="O464" s="83"/>
      <c r="P464" s="212">
        <f>O464*H464</f>
        <v>0</v>
      </c>
      <c r="Q464" s="212">
        <v>0</v>
      </c>
      <c r="R464" s="212">
        <f>Q464*H464</f>
        <v>0</v>
      </c>
      <c r="S464" s="212">
        <v>0</v>
      </c>
      <c r="T464" s="213">
        <f>S464*H464</f>
        <v>0</v>
      </c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R464" s="214" t="s">
        <v>152</v>
      </c>
      <c r="AT464" s="214" t="s">
        <v>147</v>
      </c>
      <c r="AU464" s="214" t="s">
        <v>85</v>
      </c>
      <c r="AY464" s="16" t="s">
        <v>145</v>
      </c>
      <c r="BE464" s="215">
        <f>IF(N464="základní",J464,0)</f>
        <v>0</v>
      </c>
      <c r="BF464" s="215">
        <f>IF(N464="snížená",J464,0)</f>
        <v>0</v>
      </c>
      <c r="BG464" s="215">
        <f>IF(N464="zákl. přenesená",J464,0)</f>
        <v>0</v>
      </c>
      <c r="BH464" s="215">
        <f>IF(N464="sníž. přenesená",J464,0)</f>
        <v>0</v>
      </c>
      <c r="BI464" s="215">
        <f>IF(N464="nulová",J464,0)</f>
        <v>0</v>
      </c>
      <c r="BJ464" s="16" t="s">
        <v>83</v>
      </c>
      <c r="BK464" s="215">
        <f>ROUND(I464*H464,2)</f>
        <v>0</v>
      </c>
      <c r="BL464" s="16" t="s">
        <v>152</v>
      </c>
      <c r="BM464" s="214" t="s">
        <v>1088</v>
      </c>
    </row>
    <row r="465" s="2" customFormat="1">
      <c r="A465" s="37"/>
      <c r="B465" s="38"/>
      <c r="C465" s="39"/>
      <c r="D465" s="216" t="s">
        <v>154</v>
      </c>
      <c r="E465" s="39"/>
      <c r="F465" s="217" t="s">
        <v>1089</v>
      </c>
      <c r="G465" s="39"/>
      <c r="H465" s="39"/>
      <c r="I465" s="218"/>
      <c r="J465" s="39"/>
      <c r="K465" s="39"/>
      <c r="L465" s="43"/>
      <c r="M465" s="219"/>
      <c r="N465" s="220"/>
      <c r="O465" s="83"/>
      <c r="P465" s="83"/>
      <c r="Q465" s="83"/>
      <c r="R465" s="83"/>
      <c r="S465" s="83"/>
      <c r="T465" s="84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T465" s="16" t="s">
        <v>154</v>
      </c>
      <c r="AU465" s="16" t="s">
        <v>85</v>
      </c>
    </row>
    <row r="466" s="2" customFormat="1" ht="24.15" customHeight="1">
      <c r="A466" s="37"/>
      <c r="B466" s="38"/>
      <c r="C466" s="203" t="s">
        <v>1090</v>
      </c>
      <c r="D466" s="203" t="s">
        <v>147</v>
      </c>
      <c r="E466" s="204" t="s">
        <v>1091</v>
      </c>
      <c r="F466" s="205" t="s">
        <v>1092</v>
      </c>
      <c r="G466" s="206" t="s">
        <v>272</v>
      </c>
      <c r="H466" s="207">
        <v>144.42099999999999</v>
      </c>
      <c r="I466" s="208"/>
      <c r="J466" s="209">
        <f>ROUND(I466*H466,2)</f>
        <v>0</v>
      </c>
      <c r="K466" s="205" t="s">
        <v>151</v>
      </c>
      <c r="L466" s="43"/>
      <c r="M466" s="210" t="s">
        <v>19</v>
      </c>
      <c r="N466" s="211" t="s">
        <v>46</v>
      </c>
      <c r="O466" s="83"/>
      <c r="P466" s="212">
        <f>O466*H466</f>
        <v>0</v>
      </c>
      <c r="Q466" s="212">
        <v>0</v>
      </c>
      <c r="R466" s="212">
        <f>Q466*H466</f>
        <v>0</v>
      </c>
      <c r="S466" s="212">
        <v>0</v>
      </c>
      <c r="T466" s="213">
        <f>S466*H466</f>
        <v>0</v>
      </c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R466" s="214" t="s">
        <v>152</v>
      </c>
      <c r="AT466" s="214" t="s">
        <v>147</v>
      </c>
      <c r="AU466" s="214" t="s">
        <v>85</v>
      </c>
      <c r="AY466" s="16" t="s">
        <v>145</v>
      </c>
      <c r="BE466" s="215">
        <f>IF(N466="základní",J466,0)</f>
        <v>0</v>
      </c>
      <c r="BF466" s="215">
        <f>IF(N466="snížená",J466,0)</f>
        <v>0</v>
      </c>
      <c r="BG466" s="215">
        <f>IF(N466="zákl. přenesená",J466,0)</f>
        <v>0</v>
      </c>
      <c r="BH466" s="215">
        <f>IF(N466="sníž. přenesená",J466,0)</f>
        <v>0</v>
      </c>
      <c r="BI466" s="215">
        <f>IF(N466="nulová",J466,0)</f>
        <v>0</v>
      </c>
      <c r="BJ466" s="16" t="s">
        <v>83</v>
      </c>
      <c r="BK466" s="215">
        <f>ROUND(I466*H466,2)</f>
        <v>0</v>
      </c>
      <c r="BL466" s="16" t="s">
        <v>152</v>
      </c>
      <c r="BM466" s="214" t="s">
        <v>1093</v>
      </c>
    </row>
    <row r="467" s="2" customFormat="1">
      <c r="A467" s="37"/>
      <c r="B467" s="38"/>
      <c r="C467" s="39"/>
      <c r="D467" s="216" t="s">
        <v>154</v>
      </c>
      <c r="E467" s="39"/>
      <c r="F467" s="217" t="s">
        <v>1094</v>
      </c>
      <c r="G467" s="39"/>
      <c r="H467" s="39"/>
      <c r="I467" s="218"/>
      <c r="J467" s="39"/>
      <c r="K467" s="39"/>
      <c r="L467" s="43"/>
      <c r="M467" s="219"/>
      <c r="N467" s="220"/>
      <c r="O467" s="83"/>
      <c r="P467" s="83"/>
      <c r="Q467" s="83"/>
      <c r="R467" s="83"/>
      <c r="S467" s="83"/>
      <c r="T467" s="84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T467" s="16" t="s">
        <v>154</v>
      </c>
      <c r="AU467" s="16" t="s">
        <v>85</v>
      </c>
    </row>
    <row r="468" s="2" customFormat="1" ht="24.15" customHeight="1">
      <c r="A468" s="37"/>
      <c r="B468" s="38"/>
      <c r="C468" s="203" t="s">
        <v>1095</v>
      </c>
      <c r="D468" s="203" t="s">
        <v>147</v>
      </c>
      <c r="E468" s="204" t="s">
        <v>1096</v>
      </c>
      <c r="F468" s="205" t="s">
        <v>1097</v>
      </c>
      <c r="G468" s="206" t="s">
        <v>272</v>
      </c>
      <c r="H468" s="207">
        <v>290.91699999999997</v>
      </c>
      <c r="I468" s="208"/>
      <c r="J468" s="209">
        <f>ROUND(I468*H468,2)</f>
        <v>0</v>
      </c>
      <c r="K468" s="205" t="s">
        <v>151</v>
      </c>
      <c r="L468" s="43"/>
      <c r="M468" s="210" t="s">
        <v>19</v>
      </c>
      <c r="N468" s="211" t="s">
        <v>46</v>
      </c>
      <c r="O468" s="83"/>
      <c r="P468" s="212">
        <f>O468*H468</f>
        <v>0</v>
      </c>
      <c r="Q468" s="212">
        <v>0</v>
      </c>
      <c r="R468" s="212">
        <f>Q468*H468</f>
        <v>0</v>
      </c>
      <c r="S468" s="212">
        <v>0</v>
      </c>
      <c r="T468" s="213">
        <f>S468*H468</f>
        <v>0</v>
      </c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R468" s="214" t="s">
        <v>152</v>
      </c>
      <c r="AT468" s="214" t="s">
        <v>147</v>
      </c>
      <c r="AU468" s="214" t="s">
        <v>85</v>
      </c>
      <c r="AY468" s="16" t="s">
        <v>145</v>
      </c>
      <c r="BE468" s="215">
        <f>IF(N468="základní",J468,0)</f>
        <v>0</v>
      </c>
      <c r="BF468" s="215">
        <f>IF(N468="snížená",J468,0)</f>
        <v>0</v>
      </c>
      <c r="BG468" s="215">
        <f>IF(N468="zákl. přenesená",J468,0)</f>
        <v>0</v>
      </c>
      <c r="BH468" s="215">
        <f>IF(N468="sníž. přenesená",J468,0)</f>
        <v>0</v>
      </c>
      <c r="BI468" s="215">
        <f>IF(N468="nulová",J468,0)</f>
        <v>0</v>
      </c>
      <c r="BJ468" s="16" t="s">
        <v>83</v>
      </c>
      <c r="BK468" s="215">
        <f>ROUND(I468*H468,2)</f>
        <v>0</v>
      </c>
      <c r="BL468" s="16" t="s">
        <v>152</v>
      </c>
      <c r="BM468" s="214" t="s">
        <v>1098</v>
      </c>
    </row>
    <row r="469" s="2" customFormat="1">
      <c r="A469" s="37"/>
      <c r="B469" s="38"/>
      <c r="C469" s="39"/>
      <c r="D469" s="216" t="s">
        <v>154</v>
      </c>
      <c r="E469" s="39"/>
      <c r="F469" s="217" t="s">
        <v>1099</v>
      </c>
      <c r="G469" s="39"/>
      <c r="H469" s="39"/>
      <c r="I469" s="218"/>
      <c r="J469" s="39"/>
      <c r="K469" s="39"/>
      <c r="L469" s="43"/>
      <c r="M469" s="219"/>
      <c r="N469" s="220"/>
      <c r="O469" s="83"/>
      <c r="P469" s="83"/>
      <c r="Q469" s="83"/>
      <c r="R469" s="83"/>
      <c r="S469" s="83"/>
      <c r="T469" s="84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T469" s="16" t="s">
        <v>154</v>
      </c>
      <c r="AU469" s="16" t="s">
        <v>85</v>
      </c>
    </row>
    <row r="470" s="2" customFormat="1" ht="24.15" customHeight="1">
      <c r="A470" s="37"/>
      <c r="B470" s="38"/>
      <c r="C470" s="203" t="s">
        <v>1100</v>
      </c>
      <c r="D470" s="203" t="s">
        <v>147</v>
      </c>
      <c r="E470" s="204" t="s">
        <v>1101</v>
      </c>
      <c r="F470" s="205" t="s">
        <v>1102</v>
      </c>
      <c r="G470" s="206" t="s">
        <v>272</v>
      </c>
      <c r="H470" s="207">
        <v>8.3379999999999992</v>
      </c>
      <c r="I470" s="208"/>
      <c r="J470" s="209">
        <f>ROUND(I470*H470,2)</f>
        <v>0</v>
      </c>
      <c r="K470" s="205" t="s">
        <v>151</v>
      </c>
      <c r="L470" s="43"/>
      <c r="M470" s="210" t="s">
        <v>19</v>
      </c>
      <c r="N470" s="211" t="s">
        <v>46</v>
      </c>
      <c r="O470" s="83"/>
      <c r="P470" s="212">
        <f>O470*H470</f>
        <v>0</v>
      </c>
      <c r="Q470" s="212">
        <v>0</v>
      </c>
      <c r="R470" s="212">
        <f>Q470*H470</f>
        <v>0</v>
      </c>
      <c r="S470" s="212">
        <v>0</v>
      </c>
      <c r="T470" s="213">
        <f>S470*H470</f>
        <v>0</v>
      </c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R470" s="214" t="s">
        <v>152</v>
      </c>
      <c r="AT470" s="214" t="s">
        <v>147</v>
      </c>
      <c r="AU470" s="214" t="s">
        <v>85</v>
      </c>
      <c r="AY470" s="16" t="s">
        <v>145</v>
      </c>
      <c r="BE470" s="215">
        <f>IF(N470="základní",J470,0)</f>
        <v>0</v>
      </c>
      <c r="BF470" s="215">
        <f>IF(N470="snížená",J470,0)</f>
        <v>0</v>
      </c>
      <c r="BG470" s="215">
        <f>IF(N470="zákl. přenesená",J470,0)</f>
        <v>0</v>
      </c>
      <c r="BH470" s="215">
        <f>IF(N470="sníž. přenesená",J470,0)</f>
        <v>0</v>
      </c>
      <c r="BI470" s="215">
        <f>IF(N470="nulová",J470,0)</f>
        <v>0</v>
      </c>
      <c r="BJ470" s="16" t="s">
        <v>83</v>
      </c>
      <c r="BK470" s="215">
        <f>ROUND(I470*H470,2)</f>
        <v>0</v>
      </c>
      <c r="BL470" s="16" t="s">
        <v>152</v>
      </c>
      <c r="BM470" s="214" t="s">
        <v>1103</v>
      </c>
    </row>
    <row r="471" s="2" customFormat="1">
      <c r="A471" s="37"/>
      <c r="B471" s="38"/>
      <c r="C471" s="39"/>
      <c r="D471" s="216" t="s">
        <v>154</v>
      </c>
      <c r="E471" s="39"/>
      <c r="F471" s="217" t="s">
        <v>1104</v>
      </c>
      <c r="G471" s="39"/>
      <c r="H471" s="39"/>
      <c r="I471" s="218"/>
      <c r="J471" s="39"/>
      <c r="K471" s="39"/>
      <c r="L471" s="43"/>
      <c r="M471" s="219"/>
      <c r="N471" s="220"/>
      <c r="O471" s="83"/>
      <c r="P471" s="83"/>
      <c r="Q471" s="83"/>
      <c r="R471" s="83"/>
      <c r="S471" s="83"/>
      <c r="T471" s="84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16" t="s">
        <v>154</v>
      </c>
      <c r="AU471" s="16" t="s">
        <v>85</v>
      </c>
    </row>
    <row r="472" s="2" customFormat="1" ht="24.15" customHeight="1">
      <c r="A472" s="37"/>
      <c r="B472" s="38"/>
      <c r="C472" s="203" t="s">
        <v>1105</v>
      </c>
      <c r="D472" s="203" t="s">
        <v>147</v>
      </c>
      <c r="E472" s="204" t="s">
        <v>1106</v>
      </c>
      <c r="F472" s="205" t="s">
        <v>1107</v>
      </c>
      <c r="G472" s="206" t="s">
        <v>272</v>
      </c>
      <c r="H472" s="207">
        <v>44.143999999999998</v>
      </c>
      <c r="I472" s="208"/>
      <c r="J472" s="209">
        <f>ROUND(I472*H472,2)</f>
        <v>0</v>
      </c>
      <c r="K472" s="205" t="s">
        <v>151</v>
      </c>
      <c r="L472" s="43"/>
      <c r="M472" s="210" t="s">
        <v>19</v>
      </c>
      <c r="N472" s="211" t="s">
        <v>46</v>
      </c>
      <c r="O472" s="83"/>
      <c r="P472" s="212">
        <f>O472*H472</f>
        <v>0</v>
      </c>
      <c r="Q472" s="212">
        <v>0</v>
      </c>
      <c r="R472" s="212">
        <f>Q472*H472</f>
        <v>0</v>
      </c>
      <c r="S472" s="212">
        <v>0</v>
      </c>
      <c r="T472" s="213">
        <f>S472*H472</f>
        <v>0</v>
      </c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R472" s="214" t="s">
        <v>152</v>
      </c>
      <c r="AT472" s="214" t="s">
        <v>147</v>
      </c>
      <c r="AU472" s="214" t="s">
        <v>85</v>
      </c>
      <c r="AY472" s="16" t="s">
        <v>145</v>
      </c>
      <c r="BE472" s="215">
        <f>IF(N472="základní",J472,0)</f>
        <v>0</v>
      </c>
      <c r="BF472" s="215">
        <f>IF(N472="snížená",J472,0)</f>
        <v>0</v>
      </c>
      <c r="BG472" s="215">
        <f>IF(N472="zákl. přenesená",J472,0)</f>
        <v>0</v>
      </c>
      <c r="BH472" s="215">
        <f>IF(N472="sníž. přenesená",J472,0)</f>
        <v>0</v>
      </c>
      <c r="BI472" s="215">
        <f>IF(N472="nulová",J472,0)</f>
        <v>0</v>
      </c>
      <c r="BJ472" s="16" t="s">
        <v>83</v>
      </c>
      <c r="BK472" s="215">
        <f>ROUND(I472*H472,2)</f>
        <v>0</v>
      </c>
      <c r="BL472" s="16" t="s">
        <v>152</v>
      </c>
      <c r="BM472" s="214" t="s">
        <v>1108</v>
      </c>
    </row>
    <row r="473" s="2" customFormat="1">
      <c r="A473" s="37"/>
      <c r="B473" s="38"/>
      <c r="C473" s="39"/>
      <c r="D473" s="216" t="s">
        <v>154</v>
      </c>
      <c r="E473" s="39"/>
      <c r="F473" s="217" t="s">
        <v>1109</v>
      </c>
      <c r="G473" s="39"/>
      <c r="H473" s="39"/>
      <c r="I473" s="218"/>
      <c r="J473" s="39"/>
      <c r="K473" s="39"/>
      <c r="L473" s="43"/>
      <c r="M473" s="219"/>
      <c r="N473" s="220"/>
      <c r="O473" s="83"/>
      <c r="P473" s="83"/>
      <c r="Q473" s="83"/>
      <c r="R473" s="83"/>
      <c r="S473" s="83"/>
      <c r="T473" s="84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T473" s="16" t="s">
        <v>154</v>
      </c>
      <c r="AU473" s="16" t="s">
        <v>85</v>
      </c>
    </row>
    <row r="474" s="2" customFormat="1" ht="24.15" customHeight="1">
      <c r="A474" s="37"/>
      <c r="B474" s="38"/>
      <c r="C474" s="203" t="s">
        <v>1110</v>
      </c>
      <c r="D474" s="203" t="s">
        <v>147</v>
      </c>
      <c r="E474" s="204" t="s">
        <v>1111</v>
      </c>
      <c r="F474" s="205" t="s">
        <v>1112</v>
      </c>
      <c r="G474" s="206" t="s">
        <v>272</v>
      </c>
      <c r="H474" s="207">
        <v>54.630000000000003</v>
      </c>
      <c r="I474" s="208"/>
      <c r="J474" s="209">
        <f>ROUND(I474*H474,2)</f>
        <v>0</v>
      </c>
      <c r="K474" s="205" t="s">
        <v>151</v>
      </c>
      <c r="L474" s="43"/>
      <c r="M474" s="210" t="s">
        <v>19</v>
      </c>
      <c r="N474" s="211" t="s">
        <v>46</v>
      </c>
      <c r="O474" s="83"/>
      <c r="P474" s="212">
        <f>O474*H474</f>
        <v>0</v>
      </c>
      <c r="Q474" s="212">
        <v>0</v>
      </c>
      <c r="R474" s="212">
        <f>Q474*H474</f>
        <v>0</v>
      </c>
      <c r="S474" s="212">
        <v>0</v>
      </c>
      <c r="T474" s="213">
        <f>S474*H474</f>
        <v>0</v>
      </c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R474" s="214" t="s">
        <v>152</v>
      </c>
      <c r="AT474" s="214" t="s">
        <v>147</v>
      </c>
      <c r="AU474" s="214" t="s">
        <v>85</v>
      </c>
      <c r="AY474" s="16" t="s">
        <v>145</v>
      </c>
      <c r="BE474" s="215">
        <f>IF(N474="základní",J474,0)</f>
        <v>0</v>
      </c>
      <c r="BF474" s="215">
        <f>IF(N474="snížená",J474,0)</f>
        <v>0</v>
      </c>
      <c r="BG474" s="215">
        <f>IF(N474="zákl. přenesená",J474,0)</f>
        <v>0</v>
      </c>
      <c r="BH474" s="215">
        <f>IF(N474="sníž. přenesená",J474,0)</f>
        <v>0</v>
      </c>
      <c r="BI474" s="215">
        <f>IF(N474="nulová",J474,0)</f>
        <v>0</v>
      </c>
      <c r="BJ474" s="16" t="s">
        <v>83</v>
      </c>
      <c r="BK474" s="215">
        <f>ROUND(I474*H474,2)</f>
        <v>0</v>
      </c>
      <c r="BL474" s="16" t="s">
        <v>152</v>
      </c>
      <c r="BM474" s="214" t="s">
        <v>1113</v>
      </c>
    </row>
    <row r="475" s="2" customFormat="1">
      <c r="A475" s="37"/>
      <c r="B475" s="38"/>
      <c r="C475" s="39"/>
      <c r="D475" s="216" t="s">
        <v>154</v>
      </c>
      <c r="E475" s="39"/>
      <c r="F475" s="217" t="s">
        <v>1114</v>
      </c>
      <c r="G475" s="39"/>
      <c r="H475" s="39"/>
      <c r="I475" s="218"/>
      <c r="J475" s="39"/>
      <c r="K475" s="39"/>
      <c r="L475" s="43"/>
      <c r="M475" s="219"/>
      <c r="N475" s="220"/>
      <c r="O475" s="83"/>
      <c r="P475" s="83"/>
      <c r="Q475" s="83"/>
      <c r="R475" s="83"/>
      <c r="S475" s="83"/>
      <c r="T475" s="84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T475" s="16" t="s">
        <v>154</v>
      </c>
      <c r="AU475" s="16" t="s">
        <v>85</v>
      </c>
    </row>
    <row r="476" s="2" customFormat="1" ht="24.15" customHeight="1">
      <c r="A476" s="37"/>
      <c r="B476" s="38"/>
      <c r="C476" s="203" t="s">
        <v>1115</v>
      </c>
      <c r="D476" s="203" t="s">
        <v>147</v>
      </c>
      <c r="E476" s="204" t="s">
        <v>1116</v>
      </c>
      <c r="F476" s="205" t="s">
        <v>271</v>
      </c>
      <c r="G476" s="206" t="s">
        <v>272</v>
      </c>
      <c r="H476" s="207">
        <v>718.87400000000002</v>
      </c>
      <c r="I476" s="208"/>
      <c r="J476" s="209">
        <f>ROUND(I476*H476,2)</f>
        <v>0</v>
      </c>
      <c r="K476" s="205" t="s">
        <v>151</v>
      </c>
      <c r="L476" s="43"/>
      <c r="M476" s="210" t="s">
        <v>19</v>
      </c>
      <c r="N476" s="211" t="s">
        <v>46</v>
      </c>
      <c r="O476" s="83"/>
      <c r="P476" s="212">
        <f>O476*H476</f>
        <v>0</v>
      </c>
      <c r="Q476" s="212">
        <v>0</v>
      </c>
      <c r="R476" s="212">
        <f>Q476*H476</f>
        <v>0</v>
      </c>
      <c r="S476" s="212">
        <v>0</v>
      </c>
      <c r="T476" s="213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214" t="s">
        <v>152</v>
      </c>
      <c r="AT476" s="214" t="s">
        <v>147</v>
      </c>
      <c r="AU476" s="214" t="s">
        <v>85</v>
      </c>
      <c r="AY476" s="16" t="s">
        <v>145</v>
      </c>
      <c r="BE476" s="215">
        <f>IF(N476="základní",J476,0)</f>
        <v>0</v>
      </c>
      <c r="BF476" s="215">
        <f>IF(N476="snížená",J476,0)</f>
        <v>0</v>
      </c>
      <c r="BG476" s="215">
        <f>IF(N476="zákl. přenesená",J476,0)</f>
        <v>0</v>
      </c>
      <c r="BH476" s="215">
        <f>IF(N476="sníž. přenesená",J476,0)</f>
        <v>0</v>
      </c>
      <c r="BI476" s="215">
        <f>IF(N476="nulová",J476,0)</f>
        <v>0</v>
      </c>
      <c r="BJ476" s="16" t="s">
        <v>83</v>
      </c>
      <c r="BK476" s="215">
        <f>ROUND(I476*H476,2)</f>
        <v>0</v>
      </c>
      <c r="BL476" s="16" t="s">
        <v>152</v>
      </c>
      <c r="BM476" s="214" t="s">
        <v>1117</v>
      </c>
    </row>
    <row r="477" s="2" customFormat="1">
      <c r="A477" s="37"/>
      <c r="B477" s="38"/>
      <c r="C477" s="39"/>
      <c r="D477" s="216" t="s">
        <v>154</v>
      </c>
      <c r="E477" s="39"/>
      <c r="F477" s="217" t="s">
        <v>1118</v>
      </c>
      <c r="G477" s="39"/>
      <c r="H477" s="39"/>
      <c r="I477" s="218"/>
      <c r="J477" s="39"/>
      <c r="K477" s="39"/>
      <c r="L477" s="43"/>
      <c r="M477" s="219"/>
      <c r="N477" s="220"/>
      <c r="O477" s="83"/>
      <c r="P477" s="83"/>
      <c r="Q477" s="83"/>
      <c r="R477" s="83"/>
      <c r="S477" s="83"/>
      <c r="T477" s="84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16" t="s">
        <v>154</v>
      </c>
      <c r="AU477" s="16" t="s">
        <v>85</v>
      </c>
    </row>
    <row r="478" s="2" customFormat="1" ht="24.15" customHeight="1">
      <c r="A478" s="37"/>
      <c r="B478" s="38"/>
      <c r="C478" s="203" t="s">
        <v>1119</v>
      </c>
      <c r="D478" s="203" t="s">
        <v>147</v>
      </c>
      <c r="E478" s="204" t="s">
        <v>1120</v>
      </c>
      <c r="F478" s="205" t="s">
        <v>1121</v>
      </c>
      <c r="G478" s="206" t="s">
        <v>272</v>
      </c>
      <c r="H478" s="207">
        <v>1.4770000000000001</v>
      </c>
      <c r="I478" s="208"/>
      <c r="J478" s="209">
        <f>ROUND(I478*H478,2)</f>
        <v>0</v>
      </c>
      <c r="K478" s="205" t="s">
        <v>151</v>
      </c>
      <c r="L478" s="43"/>
      <c r="M478" s="210" t="s">
        <v>19</v>
      </c>
      <c r="N478" s="211" t="s">
        <v>46</v>
      </c>
      <c r="O478" s="83"/>
      <c r="P478" s="212">
        <f>O478*H478</f>
        <v>0</v>
      </c>
      <c r="Q478" s="212">
        <v>0</v>
      </c>
      <c r="R478" s="212">
        <f>Q478*H478</f>
        <v>0</v>
      </c>
      <c r="S478" s="212">
        <v>0</v>
      </c>
      <c r="T478" s="213">
        <f>S478*H478</f>
        <v>0</v>
      </c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R478" s="214" t="s">
        <v>152</v>
      </c>
      <c r="AT478" s="214" t="s">
        <v>147</v>
      </c>
      <c r="AU478" s="214" t="s">
        <v>85</v>
      </c>
      <c r="AY478" s="16" t="s">
        <v>145</v>
      </c>
      <c r="BE478" s="215">
        <f>IF(N478="základní",J478,0)</f>
        <v>0</v>
      </c>
      <c r="BF478" s="215">
        <f>IF(N478="snížená",J478,0)</f>
        <v>0</v>
      </c>
      <c r="BG478" s="215">
        <f>IF(N478="zákl. přenesená",J478,0)</f>
        <v>0</v>
      </c>
      <c r="BH478" s="215">
        <f>IF(N478="sníž. přenesená",J478,0)</f>
        <v>0</v>
      </c>
      <c r="BI478" s="215">
        <f>IF(N478="nulová",J478,0)</f>
        <v>0</v>
      </c>
      <c r="BJ478" s="16" t="s">
        <v>83</v>
      </c>
      <c r="BK478" s="215">
        <f>ROUND(I478*H478,2)</f>
        <v>0</v>
      </c>
      <c r="BL478" s="16" t="s">
        <v>152</v>
      </c>
      <c r="BM478" s="214" t="s">
        <v>1122</v>
      </c>
    </row>
    <row r="479" s="2" customFormat="1">
      <c r="A479" s="37"/>
      <c r="B479" s="38"/>
      <c r="C479" s="39"/>
      <c r="D479" s="216" t="s">
        <v>154</v>
      </c>
      <c r="E479" s="39"/>
      <c r="F479" s="217" t="s">
        <v>1123</v>
      </c>
      <c r="G479" s="39"/>
      <c r="H479" s="39"/>
      <c r="I479" s="218"/>
      <c r="J479" s="39"/>
      <c r="K479" s="39"/>
      <c r="L479" s="43"/>
      <c r="M479" s="219"/>
      <c r="N479" s="220"/>
      <c r="O479" s="83"/>
      <c r="P479" s="83"/>
      <c r="Q479" s="83"/>
      <c r="R479" s="83"/>
      <c r="S479" s="83"/>
      <c r="T479" s="84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T479" s="16" t="s">
        <v>154</v>
      </c>
      <c r="AU479" s="16" t="s">
        <v>85</v>
      </c>
    </row>
    <row r="480" s="12" customFormat="1" ht="22.8" customHeight="1">
      <c r="A480" s="12"/>
      <c r="B480" s="187"/>
      <c r="C480" s="188"/>
      <c r="D480" s="189" t="s">
        <v>74</v>
      </c>
      <c r="E480" s="201" t="s">
        <v>1124</v>
      </c>
      <c r="F480" s="201" t="s">
        <v>1125</v>
      </c>
      <c r="G480" s="188"/>
      <c r="H480" s="188"/>
      <c r="I480" s="191"/>
      <c r="J480" s="202">
        <f>BK480</f>
        <v>0</v>
      </c>
      <c r="K480" s="188"/>
      <c r="L480" s="193"/>
      <c r="M480" s="194"/>
      <c r="N480" s="195"/>
      <c r="O480" s="195"/>
      <c r="P480" s="196">
        <f>SUM(P481:P482)</f>
        <v>0</v>
      </c>
      <c r="Q480" s="195"/>
      <c r="R480" s="196">
        <f>SUM(R481:R482)</f>
        <v>0</v>
      </c>
      <c r="S480" s="195"/>
      <c r="T480" s="197">
        <f>SUM(T481:T482)</f>
        <v>0</v>
      </c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R480" s="198" t="s">
        <v>83</v>
      </c>
      <c r="AT480" s="199" t="s">
        <v>74</v>
      </c>
      <c r="AU480" s="199" t="s">
        <v>83</v>
      </c>
      <c r="AY480" s="198" t="s">
        <v>145</v>
      </c>
      <c r="BK480" s="200">
        <f>SUM(BK481:BK482)</f>
        <v>0</v>
      </c>
    </row>
    <row r="481" s="2" customFormat="1" ht="33" customHeight="1">
      <c r="A481" s="37"/>
      <c r="B481" s="38"/>
      <c r="C481" s="203" t="s">
        <v>1126</v>
      </c>
      <c r="D481" s="203" t="s">
        <v>147</v>
      </c>
      <c r="E481" s="204" t="s">
        <v>1127</v>
      </c>
      <c r="F481" s="205" t="s">
        <v>1128</v>
      </c>
      <c r="G481" s="206" t="s">
        <v>272</v>
      </c>
      <c r="H481" s="207">
        <v>2258.0419999999999</v>
      </c>
      <c r="I481" s="208"/>
      <c r="J481" s="209">
        <f>ROUND(I481*H481,2)</f>
        <v>0</v>
      </c>
      <c r="K481" s="205" t="s">
        <v>151</v>
      </c>
      <c r="L481" s="43"/>
      <c r="M481" s="210" t="s">
        <v>19</v>
      </c>
      <c r="N481" s="211" t="s">
        <v>46</v>
      </c>
      <c r="O481" s="83"/>
      <c r="P481" s="212">
        <f>O481*H481</f>
        <v>0</v>
      </c>
      <c r="Q481" s="212">
        <v>0</v>
      </c>
      <c r="R481" s="212">
        <f>Q481*H481</f>
        <v>0</v>
      </c>
      <c r="S481" s="212">
        <v>0</v>
      </c>
      <c r="T481" s="213">
        <f>S481*H481</f>
        <v>0</v>
      </c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R481" s="214" t="s">
        <v>152</v>
      </c>
      <c r="AT481" s="214" t="s">
        <v>147</v>
      </c>
      <c r="AU481" s="214" t="s">
        <v>85</v>
      </c>
      <c r="AY481" s="16" t="s">
        <v>145</v>
      </c>
      <c r="BE481" s="215">
        <f>IF(N481="základní",J481,0)</f>
        <v>0</v>
      </c>
      <c r="BF481" s="215">
        <f>IF(N481="snížená",J481,0)</f>
        <v>0</v>
      </c>
      <c r="BG481" s="215">
        <f>IF(N481="zákl. přenesená",J481,0)</f>
        <v>0</v>
      </c>
      <c r="BH481" s="215">
        <f>IF(N481="sníž. přenesená",J481,0)</f>
        <v>0</v>
      </c>
      <c r="BI481" s="215">
        <f>IF(N481="nulová",J481,0)</f>
        <v>0</v>
      </c>
      <c r="BJ481" s="16" t="s">
        <v>83</v>
      </c>
      <c r="BK481" s="215">
        <f>ROUND(I481*H481,2)</f>
        <v>0</v>
      </c>
      <c r="BL481" s="16" t="s">
        <v>152</v>
      </c>
      <c r="BM481" s="214" t="s">
        <v>1129</v>
      </c>
    </row>
    <row r="482" s="2" customFormat="1">
      <c r="A482" s="37"/>
      <c r="B482" s="38"/>
      <c r="C482" s="39"/>
      <c r="D482" s="216" t="s">
        <v>154</v>
      </c>
      <c r="E482" s="39"/>
      <c r="F482" s="217" t="s">
        <v>1130</v>
      </c>
      <c r="G482" s="39"/>
      <c r="H482" s="39"/>
      <c r="I482" s="218"/>
      <c r="J482" s="39"/>
      <c r="K482" s="39"/>
      <c r="L482" s="43"/>
      <c r="M482" s="219"/>
      <c r="N482" s="220"/>
      <c r="O482" s="83"/>
      <c r="P482" s="83"/>
      <c r="Q482" s="83"/>
      <c r="R482" s="83"/>
      <c r="S482" s="83"/>
      <c r="T482" s="84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T482" s="16" t="s">
        <v>154</v>
      </c>
      <c r="AU482" s="16" t="s">
        <v>85</v>
      </c>
    </row>
    <row r="483" s="12" customFormat="1" ht="25.92" customHeight="1">
      <c r="A483" s="12"/>
      <c r="B483" s="187"/>
      <c r="C483" s="188"/>
      <c r="D483" s="189" t="s">
        <v>74</v>
      </c>
      <c r="E483" s="190" t="s">
        <v>1131</v>
      </c>
      <c r="F483" s="190" t="s">
        <v>1132</v>
      </c>
      <c r="G483" s="188"/>
      <c r="H483" s="188"/>
      <c r="I483" s="191"/>
      <c r="J483" s="192">
        <f>BK483</f>
        <v>0</v>
      </c>
      <c r="K483" s="188"/>
      <c r="L483" s="193"/>
      <c r="M483" s="194"/>
      <c r="N483" s="195"/>
      <c r="O483" s="195"/>
      <c r="P483" s="196">
        <f>P484+P516+P525+P528+P532+P553+P555+P568+P584+P626+P647+P650+P669</f>
        <v>0</v>
      </c>
      <c r="Q483" s="195"/>
      <c r="R483" s="196">
        <f>R484+R516+R525+R528+R532+R553+R555+R568+R584+R626+R647+R650+R669</f>
        <v>9.641811748824999</v>
      </c>
      <c r="S483" s="195"/>
      <c r="T483" s="197">
        <f>T484+T516+T525+T528+T532+T553+T555+T568+T584+T626+T647+T650+T669</f>
        <v>59.370974799999999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198" t="s">
        <v>85</v>
      </c>
      <c r="AT483" s="199" t="s">
        <v>74</v>
      </c>
      <c r="AU483" s="199" t="s">
        <v>75</v>
      </c>
      <c r="AY483" s="198" t="s">
        <v>145</v>
      </c>
      <c r="BK483" s="200">
        <f>BK484+BK516+BK525+BK528+BK532+BK553+BK555+BK568+BK584+BK626+BK647+BK650+BK669</f>
        <v>0</v>
      </c>
    </row>
    <row r="484" s="12" customFormat="1" ht="22.8" customHeight="1">
      <c r="A484" s="12"/>
      <c r="B484" s="187"/>
      <c r="C484" s="188"/>
      <c r="D484" s="189" t="s">
        <v>74</v>
      </c>
      <c r="E484" s="201" t="s">
        <v>1133</v>
      </c>
      <c r="F484" s="201" t="s">
        <v>1134</v>
      </c>
      <c r="G484" s="188"/>
      <c r="H484" s="188"/>
      <c r="I484" s="191"/>
      <c r="J484" s="202">
        <f>BK484</f>
        <v>0</v>
      </c>
      <c r="K484" s="188"/>
      <c r="L484" s="193"/>
      <c r="M484" s="194"/>
      <c r="N484" s="195"/>
      <c r="O484" s="195"/>
      <c r="P484" s="196">
        <f>SUM(P485:P515)</f>
        <v>0</v>
      </c>
      <c r="Q484" s="195"/>
      <c r="R484" s="196">
        <f>SUM(R485:R515)</f>
        <v>2.0017241774999999</v>
      </c>
      <c r="S484" s="195"/>
      <c r="T484" s="197">
        <f>SUM(T485:T515)</f>
        <v>0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R484" s="198" t="s">
        <v>85</v>
      </c>
      <c r="AT484" s="199" t="s">
        <v>74</v>
      </c>
      <c r="AU484" s="199" t="s">
        <v>83</v>
      </c>
      <c r="AY484" s="198" t="s">
        <v>145</v>
      </c>
      <c r="BK484" s="200">
        <f>SUM(BK485:BK515)</f>
        <v>0</v>
      </c>
    </row>
    <row r="485" s="2" customFormat="1" ht="24.15" customHeight="1">
      <c r="A485" s="37"/>
      <c r="B485" s="38"/>
      <c r="C485" s="203" t="s">
        <v>1135</v>
      </c>
      <c r="D485" s="203" t="s">
        <v>147</v>
      </c>
      <c r="E485" s="204" t="s">
        <v>1136</v>
      </c>
      <c r="F485" s="205" t="s">
        <v>1137</v>
      </c>
      <c r="G485" s="206" t="s">
        <v>150</v>
      </c>
      <c r="H485" s="207">
        <v>54.469999999999999</v>
      </c>
      <c r="I485" s="208"/>
      <c r="J485" s="209">
        <f>ROUND(I485*H485,2)</f>
        <v>0</v>
      </c>
      <c r="K485" s="205" t="s">
        <v>151</v>
      </c>
      <c r="L485" s="43"/>
      <c r="M485" s="210" t="s">
        <v>19</v>
      </c>
      <c r="N485" s="211" t="s">
        <v>46</v>
      </c>
      <c r="O485" s="83"/>
      <c r="P485" s="212">
        <f>O485*H485</f>
        <v>0</v>
      </c>
      <c r="Q485" s="212">
        <v>0</v>
      </c>
      <c r="R485" s="212">
        <f>Q485*H485</f>
        <v>0</v>
      </c>
      <c r="S485" s="212">
        <v>0</v>
      </c>
      <c r="T485" s="213">
        <f>S485*H485</f>
        <v>0</v>
      </c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R485" s="214" t="s">
        <v>225</v>
      </c>
      <c r="AT485" s="214" t="s">
        <v>147</v>
      </c>
      <c r="AU485" s="214" t="s">
        <v>85</v>
      </c>
      <c r="AY485" s="16" t="s">
        <v>145</v>
      </c>
      <c r="BE485" s="215">
        <f>IF(N485="základní",J485,0)</f>
        <v>0</v>
      </c>
      <c r="BF485" s="215">
        <f>IF(N485="snížená",J485,0)</f>
        <v>0</v>
      </c>
      <c r="BG485" s="215">
        <f>IF(N485="zákl. přenesená",J485,0)</f>
        <v>0</v>
      </c>
      <c r="BH485" s="215">
        <f>IF(N485="sníž. přenesená",J485,0)</f>
        <v>0</v>
      </c>
      <c r="BI485" s="215">
        <f>IF(N485="nulová",J485,0)</f>
        <v>0</v>
      </c>
      <c r="BJ485" s="16" t="s">
        <v>83</v>
      </c>
      <c r="BK485" s="215">
        <f>ROUND(I485*H485,2)</f>
        <v>0</v>
      </c>
      <c r="BL485" s="16" t="s">
        <v>225</v>
      </c>
      <c r="BM485" s="214" t="s">
        <v>1138</v>
      </c>
    </row>
    <row r="486" s="2" customFormat="1">
      <c r="A486" s="37"/>
      <c r="B486" s="38"/>
      <c r="C486" s="39"/>
      <c r="D486" s="216" t="s">
        <v>154</v>
      </c>
      <c r="E486" s="39"/>
      <c r="F486" s="217" t="s">
        <v>1139</v>
      </c>
      <c r="G486" s="39"/>
      <c r="H486" s="39"/>
      <c r="I486" s="218"/>
      <c r="J486" s="39"/>
      <c r="K486" s="39"/>
      <c r="L486" s="43"/>
      <c r="M486" s="219"/>
      <c r="N486" s="220"/>
      <c r="O486" s="83"/>
      <c r="P486" s="83"/>
      <c r="Q486" s="83"/>
      <c r="R486" s="83"/>
      <c r="S486" s="83"/>
      <c r="T486" s="84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T486" s="16" t="s">
        <v>154</v>
      </c>
      <c r="AU486" s="16" t="s">
        <v>85</v>
      </c>
    </row>
    <row r="487" s="2" customFormat="1" ht="16.5" customHeight="1">
      <c r="A487" s="37"/>
      <c r="B487" s="38"/>
      <c r="C487" s="221" t="s">
        <v>1140</v>
      </c>
      <c r="D487" s="221" t="s">
        <v>286</v>
      </c>
      <c r="E487" s="222" t="s">
        <v>1141</v>
      </c>
      <c r="F487" s="223" t="s">
        <v>1142</v>
      </c>
      <c r="G487" s="224" t="s">
        <v>272</v>
      </c>
      <c r="H487" s="225">
        <v>0.016</v>
      </c>
      <c r="I487" s="226"/>
      <c r="J487" s="227">
        <f>ROUND(I487*H487,2)</f>
        <v>0</v>
      </c>
      <c r="K487" s="223" t="s">
        <v>151</v>
      </c>
      <c r="L487" s="228"/>
      <c r="M487" s="229" t="s">
        <v>19</v>
      </c>
      <c r="N487" s="230" t="s">
        <v>46</v>
      </c>
      <c r="O487" s="83"/>
      <c r="P487" s="212">
        <f>O487*H487</f>
        <v>0</v>
      </c>
      <c r="Q487" s="212">
        <v>1</v>
      </c>
      <c r="R487" s="212">
        <f>Q487*H487</f>
        <v>0.016</v>
      </c>
      <c r="S487" s="212">
        <v>0</v>
      </c>
      <c r="T487" s="213">
        <f>S487*H487</f>
        <v>0</v>
      </c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R487" s="214" t="s">
        <v>304</v>
      </c>
      <c r="AT487" s="214" t="s">
        <v>286</v>
      </c>
      <c r="AU487" s="214" t="s">
        <v>85</v>
      </c>
      <c r="AY487" s="16" t="s">
        <v>145</v>
      </c>
      <c r="BE487" s="215">
        <f>IF(N487="základní",J487,0)</f>
        <v>0</v>
      </c>
      <c r="BF487" s="215">
        <f>IF(N487="snížená",J487,0)</f>
        <v>0</v>
      </c>
      <c r="BG487" s="215">
        <f>IF(N487="zákl. přenesená",J487,0)</f>
        <v>0</v>
      </c>
      <c r="BH487" s="215">
        <f>IF(N487="sníž. přenesená",J487,0)</f>
        <v>0</v>
      </c>
      <c r="BI487" s="215">
        <f>IF(N487="nulová",J487,0)</f>
        <v>0</v>
      </c>
      <c r="BJ487" s="16" t="s">
        <v>83</v>
      </c>
      <c r="BK487" s="215">
        <f>ROUND(I487*H487,2)</f>
        <v>0</v>
      </c>
      <c r="BL487" s="16" t="s">
        <v>225</v>
      </c>
      <c r="BM487" s="214" t="s">
        <v>1143</v>
      </c>
    </row>
    <row r="488" s="2" customFormat="1" ht="24.15" customHeight="1">
      <c r="A488" s="37"/>
      <c r="B488" s="38"/>
      <c r="C488" s="203" t="s">
        <v>1144</v>
      </c>
      <c r="D488" s="203" t="s">
        <v>147</v>
      </c>
      <c r="E488" s="204" t="s">
        <v>1145</v>
      </c>
      <c r="F488" s="205" t="s">
        <v>1146</v>
      </c>
      <c r="G488" s="206" t="s">
        <v>150</v>
      </c>
      <c r="H488" s="207">
        <v>1.5</v>
      </c>
      <c r="I488" s="208"/>
      <c r="J488" s="209">
        <f>ROUND(I488*H488,2)</f>
        <v>0</v>
      </c>
      <c r="K488" s="205" t="s">
        <v>151</v>
      </c>
      <c r="L488" s="43"/>
      <c r="M488" s="210" t="s">
        <v>19</v>
      </c>
      <c r="N488" s="211" t="s">
        <v>46</v>
      </c>
      <c r="O488" s="83"/>
      <c r="P488" s="212">
        <f>O488*H488</f>
        <v>0</v>
      </c>
      <c r="Q488" s="212">
        <v>0</v>
      </c>
      <c r="R488" s="212">
        <f>Q488*H488</f>
        <v>0</v>
      </c>
      <c r="S488" s="212">
        <v>0</v>
      </c>
      <c r="T488" s="213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214" t="s">
        <v>225</v>
      </c>
      <c r="AT488" s="214" t="s">
        <v>147</v>
      </c>
      <c r="AU488" s="214" t="s">
        <v>85</v>
      </c>
      <c r="AY488" s="16" t="s">
        <v>145</v>
      </c>
      <c r="BE488" s="215">
        <f>IF(N488="základní",J488,0)</f>
        <v>0</v>
      </c>
      <c r="BF488" s="215">
        <f>IF(N488="snížená",J488,0)</f>
        <v>0</v>
      </c>
      <c r="BG488" s="215">
        <f>IF(N488="zákl. přenesená",J488,0)</f>
        <v>0</v>
      </c>
      <c r="BH488" s="215">
        <f>IF(N488="sníž. přenesená",J488,0)</f>
        <v>0</v>
      </c>
      <c r="BI488" s="215">
        <f>IF(N488="nulová",J488,0)</f>
        <v>0</v>
      </c>
      <c r="BJ488" s="16" t="s">
        <v>83</v>
      </c>
      <c r="BK488" s="215">
        <f>ROUND(I488*H488,2)</f>
        <v>0</v>
      </c>
      <c r="BL488" s="16" t="s">
        <v>225</v>
      </c>
      <c r="BM488" s="214" t="s">
        <v>1147</v>
      </c>
    </row>
    <row r="489" s="2" customFormat="1">
      <c r="A489" s="37"/>
      <c r="B489" s="38"/>
      <c r="C489" s="39"/>
      <c r="D489" s="216" t="s">
        <v>154</v>
      </c>
      <c r="E489" s="39"/>
      <c r="F489" s="217" t="s">
        <v>1148</v>
      </c>
      <c r="G489" s="39"/>
      <c r="H489" s="39"/>
      <c r="I489" s="218"/>
      <c r="J489" s="39"/>
      <c r="K489" s="39"/>
      <c r="L489" s="43"/>
      <c r="M489" s="219"/>
      <c r="N489" s="220"/>
      <c r="O489" s="83"/>
      <c r="P489" s="83"/>
      <c r="Q489" s="83"/>
      <c r="R489" s="83"/>
      <c r="S489" s="83"/>
      <c r="T489" s="84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16" t="s">
        <v>154</v>
      </c>
      <c r="AU489" s="16" t="s">
        <v>85</v>
      </c>
    </row>
    <row r="490" s="2" customFormat="1" ht="21.75" customHeight="1">
      <c r="A490" s="37"/>
      <c r="B490" s="38"/>
      <c r="C490" s="221" t="s">
        <v>1149</v>
      </c>
      <c r="D490" s="221" t="s">
        <v>286</v>
      </c>
      <c r="E490" s="222" t="s">
        <v>1150</v>
      </c>
      <c r="F490" s="223" t="s">
        <v>1151</v>
      </c>
      <c r="G490" s="224" t="s">
        <v>316</v>
      </c>
      <c r="H490" s="225">
        <v>9</v>
      </c>
      <c r="I490" s="226"/>
      <c r="J490" s="227">
        <f>ROUND(I490*H490,2)</f>
        <v>0</v>
      </c>
      <c r="K490" s="223" t="s">
        <v>151</v>
      </c>
      <c r="L490" s="228"/>
      <c r="M490" s="229" t="s">
        <v>19</v>
      </c>
      <c r="N490" s="230" t="s">
        <v>46</v>
      </c>
      <c r="O490" s="83"/>
      <c r="P490" s="212">
        <f>O490*H490</f>
        <v>0</v>
      </c>
      <c r="Q490" s="212">
        <v>0.001</v>
      </c>
      <c r="R490" s="212">
        <f>Q490*H490</f>
        <v>0.0090000000000000011</v>
      </c>
      <c r="S490" s="212">
        <v>0</v>
      </c>
      <c r="T490" s="213">
        <f>S490*H490</f>
        <v>0</v>
      </c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R490" s="214" t="s">
        <v>304</v>
      </c>
      <c r="AT490" s="214" t="s">
        <v>286</v>
      </c>
      <c r="AU490" s="214" t="s">
        <v>85</v>
      </c>
      <c r="AY490" s="16" t="s">
        <v>145</v>
      </c>
      <c r="BE490" s="215">
        <f>IF(N490="základní",J490,0)</f>
        <v>0</v>
      </c>
      <c r="BF490" s="215">
        <f>IF(N490="snížená",J490,0)</f>
        <v>0</v>
      </c>
      <c r="BG490" s="215">
        <f>IF(N490="zákl. přenesená",J490,0)</f>
        <v>0</v>
      </c>
      <c r="BH490" s="215">
        <f>IF(N490="sníž. přenesená",J490,0)</f>
        <v>0</v>
      </c>
      <c r="BI490" s="215">
        <f>IF(N490="nulová",J490,0)</f>
        <v>0</v>
      </c>
      <c r="BJ490" s="16" t="s">
        <v>83</v>
      </c>
      <c r="BK490" s="215">
        <f>ROUND(I490*H490,2)</f>
        <v>0</v>
      </c>
      <c r="BL490" s="16" t="s">
        <v>225</v>
      </c>
      <c r="BM490" s="214" t="s">
        <v>1152</v>
      </c>
    </row>
    <row r="491" s="2" customFormat="1" ht="24.15" customHeight="1">
      <c r="A491" s="37"/>
      <c r="B491" s="38"/>
      <c r="C491" s="203" t="s">
        <v>1153</v>
      </c>
      <c r="D491" s="203" t="s">
        <v>147</v>
      </c>
      <c r="E491" s="204" t="s">
        <v>1154</v>
      </c>
      <c r="F491" s="205" t="s">
        <v>1155</v>
      </c>
      <c r="G491" s="206" t="s">
        <v>150</v>
      </c>
      <c r="H491" s="207">
        <v>13.6</v>
      </c>
      <c r="I491" s="208"/>
      <c r="J491" s="209">
        <f>ROUND(I491*H491,2)</f>
        <v>0</v>
      </c>
      <c r="K491" s="205" t="s">
        <v>151</v>
      </c>
      <c r="L491" s="43"/>
      <c r="M491" s="210" t="s">
        <v>19</v>
      </c>
      <c r="N491" s="211" t="s">
        <v>46</v>
      </c>
      <c r="O491" s="83"/>
      <c r="P491" s="212">
        <f>O491*H491</f>
        <v>0</v>
      </c>
      <c r="Q491" s="212">
        <v>0</v>
      </c>
      <c r="R491" s="212">
        <f>Q491*H491</f>
        <v>0</v>
      </c>
      <c r="S491" s="212">
        <v>0</v>
      </c>
      <c r="T491" s="213">
        <f>S491*H491</f>
        <v>0</v>
      </c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R491" s="214" t="s">
        <v>225</v>
      </c>
      <c r="AT491" s="214" t="s">
        <v>147</v>
      </c>
      <c r="AU491" s="214" t="s">
        <v>85</v>
      </c>
      <c r="AY491" s="16" t="s">
        <v>145</v>
      </c>
      <c r="BE491" s="215">
        <f>IF(N491="základní",J491,0)</f>
        <v>0</v>
      </c>
      <c r="BF491" s="215">
        <f>IF(N491="snížená",J491,0)</f>
        <v>0</v>
      </c>
      <c r="BG491" s="215">
        <f>IF(N491="zákl. přenesená",J491,0)</f>
        <v>0</v>
      </c>
      <c r="BH491" s="215">
        <f>IF(N491="sníž. přenesená",J491,0)</f>
        <v>0</v>
      </c>
      <c r="BI491" s="215">
        <f>IF(N491="nulová",J491,0)</f>
        <v>0</v>
      </c>
      <c r="BJ491" s="16" t="s">
        <v>83</v>
      </c>
      <c r="BK491" s="215">
        <f>ROUND(I491*H491,2)</f>
        <v>0</v>
      </c>
      <c r="BL491" s="16" t="s">
        <v>225</v>
      </c>
      <c r="BM491" s="214" t="s">
        <v>1156</v>
      </c>
    </row>
    <row r="492" s="2" customFormat="1">
      <c r="A492" s="37"/>
      <c r="B492" s="38"/>
      <c r="C492" s="39"/>
      <c r="D492" s="216" t="s">
        <v>154</v>
      </c>
      <c r="E492" s="39"/>
      <c r="F492" s="217" t="s">
        <v>1157</v>
      </c>
      <c r="G492" s="39"/>
      <c r="H492" s="39"/>
      <c r="I492" s="218"/>
      <c r="J492" s="39"/>
      <c r="K492" s="39"/>
      <c r="L492" s="43"/>
      <c r="M492" s="219"/>
      <c r="N492" s="220"/>
      <c r="O492" s="83"/>
      <c r="P492" s="83"/>
      <c r="Q492" s="83"/>
      <c r="R492" s="83"/>
      <c r="S492" s="83"/>
      <c r="T492" s="84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T492" s="16" t="s">
        <v>154</v>
      </c>
      <c r="AU492" s="16" t="s">
        <v>85</v>
      </c>
    </row>
    <row r="493" s="2" customFormat="1" ht="16.5" customHeight="1">
      <c r="A493" s="37"/>
      <c r="B493" s="38"/>
      <c r="C493" s="221" t="s">
        <v>1158</v>
      </c>
      <c r="D493" s="221" t="s">
        <v>286</v>
      </c>
      <c r="E493" s="222" t="s">
        <v>1141</v>
      </c>
      <c r="F493" s="223" t="s">
        <v>1142</v>
      </c>
      <c r="G493" s="224" t="s">
        <v>272</v>
      </c>
      <c r="H493" s="225">
        <v>0.0050000000000000001</v>
      </c>
      <c r="I493" s="226"/>
      <c r="J493" s="227">
        <f>ROUND(I493*H493,2)</f>
        <v>0</v>
      </c>
      <c r="K493" s="223" t="s">
        <v>151</v>
      </c>
      <c r="L493" s="228"/>
      <c r="M493" s="229" t="s">
        <v>19</v>
      </c>
      <c r="N493" s="230" t="s">
        <v>46</v>
      </c>
      <c r="O493" s="83"/>
      <c r="P493" s="212">
        <f>O493*H493</f>
        <v>0</v>
      </c>
      <c r="Q493" s="212">
        <v>1</v>
      </c>
      <c r="R493" s="212">
        <f>Q493*H493</f>
        <v>0.0050000000000000001</v>
      </c>
      <c r="S493" s="212">
        <v>0</v>
      </c>
      <c r="T493" s="213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214" t="s">
        <v>304</v>
      </c>
      <c r="AT493" s="214" t="s">
        <v>286</v>
      </c>
      <c r="AU493" s="214" t="s">
        <v>85</v>
      </c>
      <c r="AY493" s="16" t="s">
        <v>145</v>
      </c>
      <c r="BE493" s="215">
        <f>IF(N493="základní",J493,0)</f>
        <v>0</v>
      </c>
      <c r="BF493" s="215">
        <f>IF(N493="snížená",J493,0)</f>
        <v>0</v>
      </c>
      <c r="BG493" s="215">
        <f>IF(N493="zákl. přenesená",J493,0)</f>
        <v>0</v>
      </c>
      <c r="BH493" s="215">
        <f>IF(N493="sníž. přenesená",J493,0)</f>
        <v>0</v>
      </c>
      <c r="BI493" s="215">
        <f>IF(N493="nulová",J493,0)</f>
        <v>0</v>
      </c>
      <c r="BJ493" s="16" t="s">
        <v>83</v>
      </c>
      <c r="BK493" s="215">
        <f>ROUND(I493*H493,2)</f>
        <v>0</v>
      </c>
      <c r="BL493" s="16" t="s">
        <v>225</v>
      </c>
      <c r="BM493" s="214" t="s">
        <v>1159</v>
      </c>
    </row>
    <row r="494" s="2" customFormat="1" ht="24.15" customHeight="1">
      <c r="A494" s="37"/>
      <c r="B494" s="38"/>
      <c r="C494" s="203" t="s">
        <v>1160</v>
      </c>
      <c r="D494" s="203" t="s">
        <v>147</v>
      </c>
      <c r="E494" s="204" t="s">
        <v>1161</v>
      </c>
      <c r="F494" s="205" t="s">
        <v>1162</v>
      </c>
      <c r="G494" s="206" t="s">
        <v>150</v>
      </c>
      <c r="H494" s="207">
        <v>120.13500000000001</v>
      </c>
      <c r="I494" s="208"/>
      <c r="J494" s="209">
        <f>ROUND(I494*H494,2)</f>
        <v>0</v>
      </c>
      <c r="K494" s="205" t="s">
        <v>151</v>
      </c>
      <c r="L494" s="43"/>
      <c r="M494" s="210" t="s">
        <v>19</v>
      </c>
      <c r="N494" s="211" t="s">
        <v>46</v>
      </c>
      <c r="O494" s="83"/>
      <c r="P494" s="212">
        <f>O494*H494</f>
        <v>0</v>
      </c>
      <c r="Q494" s="212">
        <v>0</v>
      </c>
      <c r="R494" s="212">
        <f>Q494*H494</f>
        <v>0</v>
      </c>
      <c r="S494" s="212">
        <v>0</v>
      </c>
      <c r="T494" s="213">
        <f>S494*H494</f>
        <v>0</v>
      </c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R494" s="214" t="s">
        <v>225</v>
      </c>
      <c r="AT494" s="214" t="s">
        <v>147</v>
      </c>
      <c r="AU494" s="214" t="s">
        <v>85</v>
      </c>
      <c r="AY494" s="16" t="s">
        <v>145</v>
      </c>
      <c r="BE494" s="215">
        <f>IF(N494="základní",J494,0)</f>
        <v>0</v>
      </c>
      <c r="BF494" s="215">
        <f>IF(N494="snížená",J494,0)</f>
        <v>0</v>
      </c>
      <c r="BG494" s="215">
        <f>IF(N494="zákl. přenesená",J494,0)</f>
        <v>0</v>
      </c>
      <c r="BH494" s="215">
        <f>IF(N494="sníž. přenesená",J494,0)</f>
        <v>0</v>
      </c>
      <c r="BI494" s="215">
        <f>IF(N494="nulová",J494,0)</f>
        <v>0</v>
      </c>
      <c r="BJ494" s="16" t="s">
        <v>83</v>
      </c>
      <c r="BK494" s="215">
        <f>ROUND(I494*H494,2)</f>
        <v>0</v>
      </c>
      <c r="BL494" s="16" t="s">
        <v>225</v>
      </c>
      <c r="BM494" s="214" t="s">
        <v>1163</v>
      </c>
    </row>
    <row r="495" s="2" customFormat="1">
      <c r="A495" s="37"/>
      <c r="B495" s="38"/>
      <c r="C495" s="39"/>
      <c r="D495" s="216" t="s">
        <v>154</v>
      </c>
      <c r="E495" s="39"/>
      <c r="F495" s="217" t="s">
        <v>1164</v>
      </c>
      <c r="G495" s="39"/>
      <c r="H495" s="39"/>
      <c r="I495" s="218"/>
      <c r="J495" s="39"/>
      <c r="K495" s="39"/>
      <c r="L495" s="43"/>
      <c r="M495" s="219"/>
      <c r="N495" s="220"/>
      <c r="O495" s="83"/>
      <c r="P495" s="83"/>
      <c r="Q495" s="83"/>
      <c r="R495" s="83"/>
      <c r="S495" s="83"/>
      <c r="T495" s="84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16" t="s">
        <v>154</v>
      </c>
      <c r="AU495" s="16" t="s">
        <v>85</v>
      </c>
    </row>
    <row r="496" s="2" customFormat="1" ht="16.5" customHeight="1">
      <c r="A496" s="37"/>
      <c r="B496" s="38"/>
      <c r="C496" s="221" t="s">
        <v>1165</v>
      </c>
      <c r="D496" s="221" t="s">
        <v>286</v>
      </c>
      <c r="E496" s="222" t="s">
        <v>1166</v>
      </c>
      <c r="F496" s="223" t="s">
        <v>1167</v>
      </c>
      <c r="G496" s="224" t="s">
        <v>316</v>
      </c>
      <c r="H496" s="225">
        <v>480.54000000000002</v>
      </c>
      <c r="I496" s="226"/>
      <c r="J496" s="227">
        <f>ROUND(I496*H496,2)</f>
        <v>0</v>
      </c>
      <c r="K496" s="223" t="s">
        <v>151</v>
      </c>
      <c r="L496" s="228"/>
      <c r="M496" s="229" t="s">
        <v>19</v>
      </c>
      <c r="N496" s="230" t="s">
        <v>46</v>
      </c>
      <c r="O496" s="83"/>
      <c r="P496" s="212">
        <f>O496*H496</f>
        <v>0</v>
      </c>
      <c r="Q496" s="212">
        <v>0.001</v>
      </c>
      <c r="R496" s="212">
        <f>Q496*H496</f>
        <v>0.48054000000000002</v>
      </c>
      <c r="S496" s="212">
        <v>0</v>
      </c>
      <c r="T496" s="213">
        <f>S496*H496</f>
        <v>0</v>
      </c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R496" s="214" t="s">
        <v>304</v>
      </c>
      <c r="AT496" s="214" t="s">
        <v>286</v>
      </c>
      <c r="AU496" s="214" t="s">
        <v>85</v>
      </c>
      <c r="AY496" s="16" t="s">
        <v>145</v>
      </c>
      <c r="BE496" s="215">
        <f>IF(N496="základní",J496,0)</f>
        <v>0</v>
      </c>
      <c r="BF496" s="215">
        <f>IF(N496="snížená",J496,0)</f>
        <v>0</v>
      </c>
      <c r="BG496" s="215">
        <f>IF(N496="zákl. přenesená",J496,0)</f>
        <v>0</v>
      </c>
      <c r="BH496" s="215">
        <f>IF(N496="sníž. přenesená",J496,0)</f>
        <v>0</v>
      </c>
      <c r="BI496" s="215">
        <f>IF(N496="nulová",J496,0)</f>
        <v>0</v>
      </c>
      <c r="BJ496" s="16" t="s">
        <v>83</v>
      </c>
      <c r="BK496" s="215">
        <f>ROUND(I496*H496,2)</f>
        <v>0</v>
      </c>
      <c r="BL496" s="16" t="s">
        <v>225</v>
      </c>
      <c r="BM496" s="214" t="s">
        <v>1168</v>
      </c>
    </row>
    <row r="497" s="2" customFormat="1" ht="24.15" customHeight="1">
      <c r="A497" s="37"/>
      <c r="B497" s="38"/>
      <c r="C497" s="203" t="s">
        <v>1169</v>
      </c>
      <c r="D497" s="203" t="s">
        <v>147</v>
      </c>
      <c r="E497" s="204" t="s">
        <v>1170</v>
      </c>
      <c r="F497" s="205" t="s">
        <v>1171</v>
      </c>
      <c r="G497" s="206" t="s">
        <v>150</v>
      </c>
      <c r="H497" s="207">
        <v>6.25</v>
      </c>
      <c r="I497" s="208"/>
      <c r="J497" s="209">
        <f>ROUND(I497*H497,2)</f>
        <v>0</v>
      </c>
      <c r="K497" s="205" t="s">
        <v>151</v>
      </c>
      <c r="L497" s="43"/>
      <c r="M497" s="210" t="s">
        <v>19</v>
      </c>
      <c r="N497" s="211" t="s">
        <v>46</v>
      </c>
      <c r="O497" s="83"/>
      <c r="P497" s="212">
        <f>O497*H497</f>
        <v>0</v>
      </c>
      <c r="Q497" s="212">
        <v>0</v>
      </c>
      <c r="R497" s="212">
        <f>Q497*H497</f>
        <v>0</v>
      </c>
      <c r="S497" s="212">
        <v>0</v>
      </c>
      <c r="T497" s="213">
        <f>S497*H497</f>
        <v>0</v>
      </c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R497" s="214" t="s">
        <v>225</v>
      </c>
      <c r="AT497" s="214" t="s">
        <v>147</v>
      </c>
      <c r="AU497" s="214" t="s">
        <v>85</v>
      </c>
      <c r="AY497" s="16" t="s">
        <v>145</v>
      </c>
      <c r="BE497" s="215">
        <f>IF(N497="základní",J497,0)</f>
        <v>0</v>
      </c>
      <c r="BF497" s="215">
        <f>IF(N497="snížená",J497,0)</f>
        <v>0</v>
      </c>
      <c r="BG497" s="215">
        <f>IF(N497="zákl. přenesená",J497,0)</f>
        <v>0</v>
      </c>
      <c r="BH497" s="215">
        <f>IF(N497="sníž. přenesená",J497,0)</f>
        <v>0</v>
      </c>
      <c r="BI497" s="215">
        <f>IF(N497="nulová",J497,0)</f>
        <v>0</v>
      </c>
      <c r="BJ497" s="16" t="s">
        <v>83</v>
      </c>
      <c r="BK497" s="215">
        <f>ROUND(I497*H497,2)</f>
        <v>0</v>
      </c>
      <c r="BL497" s="16" t="s">
        <v>225</v>
      </c>
      <c r="BM497" s="214" t="s">
        <v>1172</v>
      </c>
    </row>
    <row r="498" s="2" customFormat="1">
      <c r="A498" s="37"/>
      <c r="B498" s="38"/>
      <c r="C498" s="39"/>
      <c r="D498" s="216" t="s">
        <v>154</v>
      </c>
      <c r="E498" s="39"/>
      <c r="F498" s="217" t="s">
        <v>1173</v>
      </c>
      <c r="G498" s="39"/>
      <c r="H498" s="39"/>
      <c r="I498" s="218"/>
      <c r="J498" s="39"/>
      <c r="K498" s="39"/>
      <c r="L498" s="43"/>
      <c r="M498" s="219"/>
      <c r="N498" s="220"/>
      <c r="O498" s="83"/>
      <c r="P498" s="83"/>
      <c r="Q498" s="83"/>
      <c r="R498" s="83"/>
      <c r="S498" s="83"/>
      <c r="T498" s="84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T498" s="16" t="s">
        <v>154</v>
      </c>
      <c r="AU498" s="16" t="s">
        <v>85</v>
      </c>
    </row>
    <row r="499" s="2" customFormat="1" ht="21.75" customHeight="1">
      <c r="A499" s="37"/>
      <c r="B499" s="38"/>
      <c r="C499" s="221" t="s">
        <v>1174</v>
      </c>
      <c r="D499" s="221" t="s">
        <v>286</v>
      </c>
      <c r="E499" s="222" t="s">
        <v>1150</v>
      </c>
      <c r="F499" s="223" t="s">
        <v>1151</v>
      </c>
      <c r="G499" s="224" t="s">
        <v>316</v>
      </c>
      <c r="H499" s="225">
        <v>37.5</v>
      </c>
      <c r="I499" s="226"/>
      <c r="J499" s="227">
        <f>ROUND(I499*H499,2)</f>
        <v>0</v>
      </c>
      <c r="K499" s="223" t="s">
        <v>151</v>
      </c>
      <c r="L499" s="228"/>
      <c r="M499" s="229" t="s">
        <v>19</v>
      </c>
      <c r="N499" s="230" t="s">
        <v>46</v>
      </c>
      <c r="O499" s="83"/>
      <c r="P499" s="212">
        <f>O499*H499</f>
        <v>0</v>
      </c>
      <c r="Q499" s="212">
        <v>0.001</v>
      </c>
      <c r="R499" s="212">
        <f>Q499*H499</f>
        <v>0.037499999999999999</v>
      </c>
      <c r="S499" s="212">
        <v>0</v>
      </c>
      <c r="T499" s="213">
        <f>S499*H499</f>
        <v>0</v>
      </c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R499" s="214" t="s">
        <v>304</v>
      </c>
      <c r="AT499" s="214" t="s">
        <v>286</v>
      </c>
      <c r="AU499" s="214" t="s">
        <v>85</v>
      </c>
      <c r="AY499" s="16" t="s">
        <v>145</v>
      </c>
      <c r="BE499" s="215">
        <f>IF(N499="základní",J499,0)</f>
        <v>0</v>
      </c>
      <c r="BF499" s="215">
        <f>IF(N499="snížená",J499,0)</f>
        <v>0</v>
      </c>
      <c r="BG499" s="215">
        <f>IF(N499="zákl. přenesená",J499,0)</f>
        <v>0</v>
      </c>
      <c r="BH499" s="215">
        <f>IF(N499="sníž. přenesená",J499,0)</f>
        <v>0</v>
      </c>
      <c r="BI499" s="215">
        <f>IF(N499="nulová",J499,0)</f>
        <v>0</v>
      </c>
      <c r="BJ499" s="16" t="s">
        <v>83</v>
      </c>
      <c r="BK499" s="215">
        <f>ROUND(I499*H499,2)</f>
        <v>0</v>
      </c>
      <c r="BL499" s="16" t="s">
        <v>225</v>
      </c>
      <c r="BM499" s="214" t="s">
        <v>1175</v>
      </c>
    </row>
    <row r="500" s="2" customFormat="1" ht="16.5" customHeight="1">
      <c r="A500" s="37"/>
      <c r="B500" s="38"/>
      <c r="C500" s="203" t="s">
        <v>1176</v>
      </c>
      <c r="D500" s="203" t="s">
        <v>147</v>
      </c>
      <c r="E500" s="204" t="s">
        <v>1177</v>
      </c>
      <c r="F500" s="205" t="s">
        <v>1178</v>
      </c>
      <c r="G500" s="206" t="s">
        <v>150</v>
      </c>
      <c r="H500" s="207">
        <v>54.469999999999999</v>
      </c>
      <c r="I500" s="208"/>
      <c r="J500" s="209">
        <f>ROUND(I500*H500,2)</f>
        <v>0</v>
      </c>
      <c r="K500" s="205" t="s">
        <v>151</v>
      </c>
      <c r="L500" s="43"/>
      <c r="M500" s="210" t="s">
        <v>19</v>
      </c>
      <c r="N500" s="211" t="s">
        <v>46</v>
      </c>
      <c r="O500" s="83"/>
      <c r="P500" s="212">
        <f>O500*H500</f>
        <v>0</v>
      </c>
      <c r="Q500" s="212">
        <v>0.00039825</v>
      </c>
      <c r="R500" s="212">
        <f>Q500*H500</f>
        <v>0.0216926775</v>
      </c>
      <c r="S500" s="212">
        <v>0</v>
      </c>
      <c r="T500" s="213">
        <f>S500*H500</f>
        <v>0</v>
      </c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R500" s="214" t="s">
        <v>225</v>
      </c>
      <c r="AT500" s="214" t="s">
        <v>147</v>
      </c>
      <c r="AU500" s="214" t="s">
        <v>85</v>
      </c>
      <c r="AY500" s="16" t="s">
        <v>145</v>
      </c>
      <c r="BE500" s="215">
        <f>IF(N500="základní",J500,0)</f>
        <v>0</v>
      </c>
      <c r="BF500" s="215">
        <f>IF(N500="snížená",J500,0)</f>
        <v>0</v>
      </c>
      <c r="BG500" s="215">
        <f>IF(N500="zákl. přenesená",J500,0)</f>
        <v>0</v>
      </c>
      <c r="BH500" s="215">
        <f>IF(N500="sníž. přenesená",J500,0)</f>
        <v>0</v>
      </c>
      <c r="BI500" s="215">
        <f>IF(N500="nulová",J500,0)</f>
        <v>0</v>
      </c>
      <c r="BJ500" s="16" t="s">
        <v>83</v>
      </c>
      <c r="BK500" s="215">
        <f>ROUND(I500*H500,2)</f>
        <v>0</v>
      </c>
      <c r="BL500" s="16" t="s">
        <v>225</v>
      </c>
      <c r="BM500" s="214" t="s">
        <v>1179</v>
      </c>
    </row>
    <row r="501" s="2" customFormat="1">
      <c r="A501" s="37"/>
      <c r="B501" s="38"/>
      <c r="C501" s="39"/>
      <c r="D501" s="216" t="s">
        <v>154</v>
      </c>
      <c r="E501" s="39"/>
      <c r="F501" s="217" t="s">
        <v>1180</v>
      </c>
      <c r="G501" s="39"/>
      <c r="H501" s="39"/>
      <c r="I501" s="218"/>
      <c r="J501" s="39"/>
      <c r="K501" s="39"/>
      <c r="L501" s="43"/>
      <c r="M501" s="219"/>
      <c r="N501" s="220"/>
      <c r="O501" s="83"/>
      <c r="P501" s="83"/>
      <c r="Q501" s="83"/>
      <c r="R501" s="83"/>
      <c r="S501" s="83"/>
      <c r="T501" s="84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T501" s="16" t="s">
        <v>154</v>
      </c>
      <c r="AU501" s="16" t="s">
        <v>85</v>
      </c>
    </row>
    <row r="502" s="2" customFormat="1" ht="24.15" customHeight="1">
      <c r="A502" s="37"/>
      <c r="B502" s="38"/>
      <c r="C502" s="221" t="s">
        <v>1181</v>
      </c>
      <c r="D502" s="221" t="s">
        <v>286</v>
      </c>
      <c r="E502" s="222" t="s">
        <v>1182</v>
      </c>
      <c r="F502" s="223" t="s">
        <v>1183</v>
      </c>
      <c r="G502" s="224" t="s">
        <v>150</v>
      </c>
      <c r="H502" s="225">
        <v>63.798999999999999</v>
      </c>
      <c r="I502" s="226"/>
      <c r="J502" s="227">
        <f>ROUND(I502*H502,2)</f>
        <v>0</v>
      </c>
      <c r="K502" s="223" t="s">
        <v>151</v>
      </c>
      <c r="L502" s="228"/>
      <c r="M502" s="229" t="s">
        <v>19</v>
      </c>
      <c r="N502" s="230" t="s">
        <v>46</v>
      </c>
      <c r="O502" s="83"/>
      <c r="P502" s="212">
        <f>O502*H502</f>
        <v>0</v>
      </c>
      <c r="Q502" s="212">
        <v>0.0047999999999999996</v>
      </c>
      <c r="R502" s="212">
        <f>Q502*H502</f>
        <v>0.30623519999999999</v>
      </c>
      <c r="S502" s="212">
        <v>0</v>
      </c>
      <c r="T502" s="213">
        <f>S502*H502</f>
        <v>0</v>
      </c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R502" s="214" t="s">
        <v>304</v>
      </c>
      <c r="AT502" s="214" t="s">
        <v>286</v>
      </c>
      <c r="AU502" s="214" t="s">
        <v>85</v>
      </c>
      <c r="AY502" s="16" t="s">
        <v>145</v>
      </c>
      <c r="BE502" s="215">
        <f>IF(N502="základní",J502,0)</f>
        <v>0</v>
      </c>
      <c r="BF502" s="215">
        <f>IF(N502="snížená",J502,0)</f>
        <v>0</v>
      </c>
      <c r="BG502" s="215">
        <f>IF(N502="zákl. přenesená",J502,0)</f>
        <v>0</v>
      </c>
      <c r="BH502" s="215">
        <f>IF(N502="sníž. přenesená",J502,0)</f>
        <v>0</v>
      </c>
      <c r="BI502" s="215">
        <f>IF(N502="nulová",J502,0)</f>
        <v>0</v>
      </c>
      <c r="BJ502" s="16" t="s">
        <v>83</v>
      </c>
      <c r="BK502" s="215">
        <f>ROUND(I502*H502,2)</f>
        <v>0</v>
      </c>
      <c r="BL502" s="16" t="s">
        <v>225</v>
      </c>
      <c r="BM502" s="214" t="s">
        <v>1184</v>
      </c>
    </row>
    <row r="503" s="2" customFormat="1" ht="16.5" customHeight="1">
      <c r="A503" s="37"/>
      <c r="B503" s="38"/>
      <c r="C503" s="203" t="s">
        <v>1185</v>
      </c>
      <c r="D503" s="203" t="s">
        <v>147</v>
      </c>
      <c r="E503" s="204" t="s">
        <v>1186</v>
      </c>
      <c r="F503" s="205" t="s">
        <v>1187</v>
      </c>
      <c r="G503" s="206" t="s">
        <v>150</v>
      </c>
      <c r="H503" s="207">
        <v>13.6</v>
      </c>
      <c r="I503" s="208"/>
      <c r="J503" s="209">
        <f>ROUND(I503*H503,2)</f>
        <v>0</v>
      </c>
      <c r="K503" s="205" t="s">
        <v>151</v>
      </c>
      <c r="L503" s="43"/>
      <c r="M503" s="210" t="s">
        <v>19</v>
      </c>
      <c r="N503" s="211" t="s">
        <v>46</v>
      </c>
      <c r="O503" s="83"/>
      <c r="P503" s="212">
        <f>O503*H503</f>
        <v>0</v>
      </c>
      <c r="Q503" s="212">
        <v>0.00039825</v>
      </c>
      <c r="R503" s="212">
        <f>Q503*H503</f>
        <v>0.0054161999999999995</v>
      </c>
      <c r="S503" s="212">
        <v>0</v>
      </c>
      <c r="T503" s="213">
        <f>S503*H503</f>
        <v>0</v>
      </c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R503" s="214" t="s">
        <v>225</v>
      </c>
      <c r="AT503" s="214" t="s">
        <v>147</v>
      </c>
      <c r="AU503" s="214" t="s">
        <v>85</v>
      </c>
      <c r="AY503" s="16" t="s">
        <v>145</v>
      </c>
      <c r="BE503" s="215">
        <f>IF(N503="základní",J503,0)</f>
        <v>0</v>
      </c>
      <c r="BF503" s="215">
        <f>IF(N503="snížená",J503,0)</f>
        <v>0</v>
      </c>
      <c r="BG503" s="215">
        <f>IF(N503="zákl. přenesená",J503,0)</f>
        <v>0</v>
      </c>
      <c r="BH503" s="215">
        <f>IF(N503="sníž. přenesená",J503,0)</f>
        <v>0</v>
      </c>
      <c r="BI503" s="215">
        <f>IF(N503="nulová",J503,0)</f>
        <v>0</v>
      </c>
      <c r="BJ503" s="16" t="s">
        <v>83</v>
      </c>
      <c r="BK503" s="215">
        <f>ROUND(I503*H503,2)</f>
        <v>0</v>
      </c>
      <c r="BL503" s="16" t="s">
        <v>225</v>
      </c>
      <c r="BM503" s="214" t="s">
        <v>1188</v>
      </c>
    </row>
    <row r="504" s="2" customFormat="1">
      <c r="A504" s="37"/>
      <c r="B504" s="38"/>
      <c r="C504" s="39"/>
      <c r="D504" s="216" t="s">
        <v>154</v>
      </c>
      <c r="E504" s="39"/>
      <c r="F504" s="217" t="s">
        <v>1189</v>
      </c>
      <c r="G504" s="39"/>
      <c r="H504" s="39"/>
      <c r="I504" s="218"/>
      <c r="J504" s="39"/>
      <c r="K504" s="39"/>
      <c r="L504" s="43"/>
      <c r="M504" s="219"/>
      <c r="N504" s="220"/>
      <c r="O504" s="83"/>
      <c r="P504" s="83"/>
      <c r="Q504" s="83"/>
      <c r="R504" s="83"/>
      <c r="S504" s="83"/>
      <c r="T504" s="84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T504" s="16" t="s">
        <v>154</v>
      </c>
      <c r="AU504" s="16" t="s">
        <v>85</v>
      </c>
    </row>
    <row r="505" s="2" customFormat="1" ht="24.15" customHeight="1">
      <c r="A505" s="37"/>
      <c r="B505" s="38"/>
      <c r="C505" s="221" t="s">
        <v>1190</v>
      </c>
      <c r="D505" s="221" t="s">
        <v>286</v>
      </c>
      <c r="E505" s="222" t="s">
        <v>1182</v>
      </c>
      <c r="F505" s="223" t="s">
        <v>1183</v>
      </c>
      <c r="G505" s="224" t="s">
        <v>150</v>
      </c>
      <c r="H505" s="225">
        <v>16.606000000000002</v>
      </c>
      <c r="I505" s="226"/>
      <c r="J505" s="227">
        <f>ROUND(I505*H505,2)</f>
        <v>0</v>
      </c>
      <c r="K505" s="223" t="s">
        <v>151</v>
      </c>
      <c r="L505" s="228"/>
      <c r="M505" s="229" t="s">
        <v>19</v>
      </c>
      <c r="N505" s="230" t="s">
        <v>46</v>
      </c>
      <c r="O505" s="83"/>
      <c r="P505" s="212">
        <f>O505*H505</f>
        <v>0</v>
      </c>
      <c r="Q505" s="212">
        <v>0.0047999999999999996</v>
      </c>
      <c r="R505" s="212">
        <f>Q505*H505</f>
        <v>0.079708799999999996</v>
      </c>
      <c r="S505" s="212">
        <v>0</v>
      </c>
      <c r="T505" s="213">
        <f>S505*H505</f>
        <v>0</v>
      </c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R505" s="214" t="s">
        <v>304</v>
      </c>
      <c r="AT505" s="214" t="s">
        <v>286</v>
      </c>
      <c r="AU505" s="214" t="s">
        <v>85</v>
      </c>
      <c r="AY505" s="16" t="s">
        <v>145</v>
      </c>
      <c r="BE505" s="215">
        <f>IF(N505="základní",J505,0)</f>
        <v>0</v>
      </c>
      <c r="BF505" s="215">
        <f>IF(N505="snížená",J505,0)</f>
        <v>0</v>
      </c>
      <c r="BG505" s="215">
        <f>IF(N505="zákl. přenesená",J505,0)</f>
        <v>0</v>
      </c>
      <c r="BH505" s="215">
        <f>IF(N505="sníž. přenesená",J505,0)</f>
        <v>0</v>
      </c>
      <c r="BI505" s="215">
        <f>IF(N505="nulová",J505,0)</f>
        <v>0</v>
      </c>
      <c r="BJ505" s="16" t="s">
        <v>83</v>
      </c>
      <c r="BK505" s="215">
        <f>ROUND(I505*H505,2)</f>
        <v>0</v>
      </c>
      <c r="BL505" s="16" t="s">
        <v>225</v>
      </c>
      <c r="BM505" s="214" t="s">
        <v>1191</v>
      </c>
    </row>
    <row r="506" s="2" customFormat="1" ht="16.5" customHeight="1">
      <c r="A506" s="37"/>
      <c r="B506" s="38"/>
      <c r="C506" s="203" t="s">
        <v>1192</v>
      </c>
      <c r="D506" s="203" t="s">
        <v>147</v>
      </c>
      <c r="E506" s="204" t="s">
        <v>1193</v>
      </c>
      <c r="F506" s="205" t="s">
        <v>1194</v>
      </c>
      <c r="G506" s="206" t="s">
        <v>150</v>
      </c>
      <c r="H506" s="207">
        <v>487.31</v>
      </c>
      <c r="I506" s="208"/>
      <c r="J506" s="209">
        <f>ROUND(I506*H506,2)</f>
        <v>0</v>
      </c>
      <c r="K506" s="205" t="s">
        <v>151</v>
      </c>
      <c r="L506" s="43"/>
      <c r="M506" s="210" t="s">
        <v>19</v>
      </c>
      <c r="N506" s="211" t="s">
        <v>46</v>
      </c>
      <c r="O506" s="83"/>
      <c r="P506" s="212">
        <f>O506*H506</f>
        <v>0</v>
      </c>
      <c r="Q506" s="212">
        <v>5.0000000000000002E-05</v>
      </c>
      <c r="R506" s="212">
        <f>Q506*H506</f>
        <v>0.024365500000000002</v>
      </c>
      <c r="S506" s="212">
        <v>0</v>
      </c>
      <c r="T506" s="213">
        <f>S506*H506</f>
        <v>0</v>
      </c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R506" s="214" t="s">
        <v>225</v>
      </c>
      <c r="AT506" s="214" t="s">
        <v>147</v>
      </c>
      <c r="AU506" s="214" t="s">
        <v>85</v>
      </c>
      <c r="AY506" s="16" t="s">
        <v>145</v>
      </c>
      <c r="BE506" s="215">
        <f>IF(N506="základní",J506,0)</f>
        <v>0</v>
      </c>
      <c r="BF506" s="215">
        <f>IF(N506="snížená",J506,0)</f>
        <v>0</v>
      </c>
      <c r="BG506" s="215">
        <f>IF(N506="zákl. přenesená",J506,0)</f>
        <v>0</v>
      </c>
      <c r="BH506" s="215">
        <f>IF(N506="sníž. přenesená",J506,0)</f>
        <v>0</v>
      </c>
      <c r="BI506" s="215">
        <f>IF(N506="nulová",J506,0)</f>
        <v>0</v>
      </c>
      <c r="BJ506" s="16" t="s">
        <v>83</v>
      </c>
      <c r="BK506" s="215">
        <f>ROUND(I506*H506,2)</f>
        <v>0</v>
      </c>
      <c r="BL506" s="16" t="s">
        <v>225</v>
      </c>
      <c r="BM506" s="214" t="s">
        <v>1195</v>
      </c>
    </row>
    <row r="507" s="2" customFormat="1">
      <c r="A507" s="37"/>
      <c r="B507" s="38"/>
      <c r="C507" s="39"/>
      <c r="D507" s="216" t="s">
        <v>154</v>
      </c>
      <c r="E507" s="39"/>
      <c r="F507" s="217" t="s">
        <v>1196</v>
      </c>
      <c r="G507" s="39"/>
      <c r="H507" s="39"/>
      <c r="I507" s="218"/>
      <c r="J507" s="39"/>
      <c r="K507" s="39"/>
      <c r="L507" s="43"/>
      <c r="M507" s="219"/>
      <c r="N507" s="220"/>
      <c r="O507" s="83"/>
      <c r="P507" s="83"/>
      <c r="Q507" s="83"/>
      <c r="R507" s="83"/>
      <c r="S507" s="83"/>
      <c r="T507" s="84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T507" s="16" t="s">
        <v>154</v>
      </c>
      <c r="AU507" s="16" t="s">
        <v>85</v>
      </c>
    </row>
    <row r="508" s="2" customFormat="1" ht="16.5" customHeight="1">
      <c r="A508" s="37"/>
      <c r="B508" s="38"/>
      <c r="C508" s="221" t="s">
        <v>1197</v>
      </c>
      <c r="D508" s="221" t="s">
        <v>286</v>
      </c>
      <c r="E508" s="222" t="s">
        <v>1198</v>
      </c>
      <c r="F508" s="223" t="s">
        <v>1199</v>
      </c>
      <c r="G508" s="224" t="s">
        <v>150</v>
      </c>
      <c r="H508" s="225">
        <v>595.00599999999997</v>
      </c>
      <c r="I508" s="226"/>
      <c r="J508" s="227">
        <f>ROUND(I508*H508,2)</f>
        <v>0</v>
      </c>
      <c r="K508" s="223" t="s">
        <v>151</v>
      </c>
      <c r="L508" s="228"/>
      <c r="M508" s="229" t="s">
        <v>19</v>
      </c>
      <c r="N508" s="230" t="s">
        <v>46</v>
      </c>
      <c r="O508" s="83"/>
      <c r="P508" s="212">
        <f>O508*H508</f>
        <v>0</v>
      </c>
      <c r="Q508" s="212">
        <v>0.00029999999999999997</v>
      </c>
      <c r="R508" s="212">
        <f>Q508*H508</f>
        <v>0.17850179999999999</v>
      </c>
      <c r="S508" s="212">
        <v>0</v>
      </c>
      <c r="T508" s="213">
        <f>S508*H508</f>
        <v>0</v>
      </c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R508" s="214" t="s">
        <v>304</v>
      </c>
      <c r="AT508" s="214" t="s">
        <v>286</v>
      </c>
      <c r="AU508" s="214" t="s">
        <v>85</v>
      </c>
      <c r="AY508" s="16" t="s">
        <v>145</v>
      </c>
      <c r="BE508" s="215">
        <f>IF(N508="základní",J508,0)</f>
        <v>0</v>
      </c>
      <c r="BF508" s="215">
        <f>IF(N508="snížená",J508,0)</f>
        <v>0</v>
      </c>
      <c r="BG508" s="215">
        <f>IF(N508="zákl. přenesená",J508,0)</f>
        <v>0</v>
      </c>
      <c r="BH508" s="215">
        <f>IF(N508="sníž. přenesená",J508,0)</f>
        <v>0</v>
      </c>
      <c r="BI508" s="215">
        <f>IF(N508="nulová",J508,0)</f>
        <v>0</v>
      </c>
      <c r="BJ508" s="16" t="s">
        <v>83</v>
      </c>
      <c r="BK508" s="215">
        <f>ROUND(I508*H508,2)</f>
        <v>0</v>
      </c>
      <c r="BL508" s="16" t="s">
        <v>225</v>
      </c>
      <c r="BM508" s="214" t="s">
        <v>1200</v>
      </c>
    </row>
    <row r="509" s="2" customFormat="1" ht="16.5" customHeight="1">
      <c r="A509" s="37"/>
      <c r="B509" s="38"/>
      <c r="C509" s="203" t="s">
        <v>1201</v>
      </c>
      <c r="D509" s="203" t="s">
        <v>147</v>
      </c>
      <c r="E509" s="204" t="s">
        <v>1202</v>
      </c>
      <c r="F509" s="205" t="s">
        <v>1203</v>
      </c>
      <c r="G509" s="206" t="s">
        <v>178</v>
      </c>
      <c r="H509" s="207">
        <v>452.22500000000002</v>
      </c>
      <c r="I509" s="208"/>
      <c r="J509" s="209">
        <f>ROUND(I509*H509,2)</f>
        <v>0</v>
      </c>
      <c r="K509" s="205" t="s">
        <v>151</v>
      </c>
      <c r="L509" s="43"/>
      <c r="M509" s="210" t="s">
        <v>19</v>
      </c>
      <c r="N509" s="211" t="s">
        <v>46</v>
      </c>
      <c r="O509" s="83"/>
      <c r="P509" s="212">
        <f>O509*H509</f>
        <v>0</v>
      </c>
      <c r="Q509" s="212">
        <v>0.00016000000000000001</v>
      </c>
      <c r="R509" s="212">
        <f>Q509*H509</f>
        <v>0.072356000000000004</v>
      </c>
      <c r="S509" s="212">
        <v>0</v>
      </c>
      <c r="T509" s="213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214" t="s">
        <v>225</v>
      </c>
      <c r="AT509" s="214" t="s">
        <v>147</v>
      </c>
      <c r="AU509" s="214" t="s">
        <v>85</v>
      </c>
      <c r="AY509" s="16" t="s">
        <v>145</v>
      </c>
      <c r="BE509" s="215">
        <f>IF(N509="základní",J509,0)</f>
        <v>0</v>
      </c>
      <c r="BF509" s="215">
        <f>IF(N509="snížená",J509,0)</f>
        <v>0</v>
      </c>
      <c r="BG509" s="215">
        <f>IF(N509="zákl. přenesená",J509,0)</f>
        <v>0</v>
      </c>
      <c r="BH509" s="215">
        <f>IF(N509="sníž. přenesená",J509,0)</f>
        <v>0</v>
      </c>
      <c r="BI509" s="215">
        <f>IF(N509="nulová",J509,0)</f>
        <v>0</v>
      </c>
      <c r="BJ509" s="16" t="s">
        <v>83</v>
      </c>
      <c r="BK509" s="215">
        <f>ROUND(I509*H509,2)</f>
        <v>0</v>
      </c>
      <c r="BL509" s="16" t="s">
        <v>225</v>
      </c>
      <c r="BM509" s="214" t="s">
        <v>1204</v>
      </c>
    </row>
    <row r="510" s="2" customFormat="1">
      <c r="A510" s="37"/>
      <c r="B510" s="38"/>
      <c r="C510" s="39"/>
      <c r="D510" s="216" t="s">
        <v>154</v>
      </c>
      <c r="E510" s="39"/>
      <c r="F510" s="217" t="s">
        <v>1205</v>
      </c>
      <c r="G510" s="39"/>
      <c r="H510" s="39"/>
      <c r="I510" s="218"/>
      <c r="J510" s="39"/>
      <c r="K510" s="39"/>
      <c r="L510" s="43"/>
      <c r="M510" s="219"/>
      <c r="N510" s="220"/>
      <c r="O510" s="83"/>
      <c r="P510" s="83"/>
      <c r="Q510" s="83"/>
      <c r="R510" s="83"/>
      <c r="S510" s="83"/>
      <c r="T510" s="84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16" t="s">
        <v>154</v>
      </c>
      <c r="AU510" s="16" t="s">
        <v>85</v>
      </c>
    </row>
    <row r="511" s="2" customFormat="1" ht="24.15" customHeight="1">
      <c r="A511" s="37"/>
      <c r="B511" s="38"/>
      <c r="C511" s="203" t="s">
        <v>1206</v>
      </c>
      <c r="D511" s="203" t="s">
        <v>147</v>
      </c>
      <c r="E511" s="204" t="s">
        <v>1207</v>
      </c>
      <c r="F511" s="205" t="s">
        <v>1208</v>
      </c>
      <c r="G511" s="206" t="s">
        <v>412</v>
      </c>
      <c r="H511" s="207">
        <v>200</v>
      </c>
      <c r="I511" s="208"/>
      <c r="J511" s="209">
        <f>ROUND(I511*H511,2)</f>
        <v>0</v>
      </c>
      <c r="K511" s="205" t="s">
        <v>151</v>
      </c>
      <c r="L511" s="43"/>
      <c r="M511" s="210" t="s">
        <v>19</v>
      </c>
      <c r="N511" s="211" t="s">
        <v>46</v>
      </c>
      <c r="O511" s="83"/>
      <c r="P511" s="212">
        <f>O511*H511</f>
        <v>0</v>
      </c>
      <c r="Q511" s="212">
        <v>0.00029903999999999998</v>
      </c>
      <c r="R511" s="212">
        <f>Q511*H511</f>
        <v>0.059808</v>
      </c>
      <c r="S511" s="212">
        <v>0</v>
      </c>
      <c r="T511" s="213">
        <f>S511*H511</f>
        <v>0</v>
      </c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R511" s="214" t="s">
        <v>225</v>
      </c>
      <c r="AT511" s="214" t="s">
        <v>147</v>
      </c>
      <c r="AU511" s="214" t="s">
        <v>85</v>
      </c>
      <c r="AY511" s="16" t="s">
        <v>145</v>
      </c>
      <c r="BE511" s="215">
        <f>IF(N511="základní",J511,0)</f>
        <v>0</v>
      </c>
      <c r="BF511" s="215">
        <f>IF(N511="snížená",J511,0)</f>
        <v>0</v>
      </c>
      <c r="BG511" s="215">
        <f>IF(N511="zákl. přenesená",J511,0)</f>
        <v>0</v>
      </c>
      <c r="BH511" s="215">
        <f>IF(N511="sníž. přenesená",J511,0)</f>
        <v>0</v>
      </c>
      <c r="BI511" s="215">
        <f>IF(N511="nulová",J511,0)</f>
        <v>0</v>
      </c>
      <c r="BJ511" s="16" t="s">
        <v>83</v>
      </c>
      <c r="BK511" s="215">
        <f>ROUND(I511*H511,2)</f>
        <v>0</v>
      </c>
      <c r="BL511" s="16" t="s">
        <v>225</v>
      </c>
      <c r="BM511" s="214" t="s">
        <v>1209</v>
      </c>
    </row>
    <row r="512" s="2" customFormat="1">
      <c r="A512" s="37"/>
      <c r="B512" s="38"/>
      <c r="C512" s="39"/>
      <c r="D512" s="216" t="s">
        <v>154</v>
      </c>
      <c r="E512" s="39"/>
      <c r="F512" s="217" t="s">
        <v>1210</v>
      </c>
      <c r="G512" s="39"/>
      <c r="H512" s="39"/>
      <c r="I512" s="218"/>
      <c r="J512" s="39"/>
      <c r="K512" s="39"/>
      <c r="L512" s="43"/>
      <c r="M512" s="219"/>
      <c r="N512" s="220"/>
      <c r="O512" s="83"/>
      <c r="P512" s="83"/>
      <c r="Q512" s="83"/>
      <c r="R512" s="83"/>
      <c r="S512" s="83"/>
      <c r="T512" s="84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T512" s="16" t="s">
        <v>154</v>
      </c>
      <c r="AU512" s="16" t="s">
        <v>85</v>
      </c>
    </row>
    <row r="513" s="2" customFormat="1" ht="24.15" customHeight="1">
      <c r="A513" s="37"/>
      <c r="B513" s="38"/>
      <c r="C513" s="221" t="s">
        <v>1211</v>
      </c>
      <c r="D513" s="221" t="s">
        <v>286</v>
      </c>
      <c r="E513" s="222" t="s">
        <v>1182</v>
      </c>
      <c r="F513" s="223" t="s">
        <v>1183</v>
      </c>
      <c r="G513" s="224" t="s">
        <v>150</v>
      </c>
      <c r="H513" s="225">
        <v>147</v>
      </c>
      <c r="I513" s="226"/>
      <c r="J513" s="227">
        <f>ROUND(I513*H513,2)</f>
        <v>0</v>
      </c>
      <c r="K513" s="223" t="s">
        <v>151</v>
      </c>
      <c r="L513" s="228"/>
      <c r="M513" s="229" t="s">
        <v>19</v>
      </c>
      <c r="N513" s="230" t="s">
        <v>46</v>
      </c>
      <c r="O513" s="83"/>
      <c r="P513" s="212">
        <f>O513*H513</f>
        <v>0</v>
      </c>
      <c r="Q513" s="212">
        <v>0.0047999999999999996</v>
      </c>
      <c r="R513" s="212">
        <f>Q513*H513</f>
        <v>0.70559999999999989</v>
      </c>
      <c r="S513" s="212">
        <v>0</v>
      </c>
      <c r="T513" s="213">
        <f>S513*H513</f>
        <v>0</v>
      </c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R513" s="214" t="s">
        <v>304</v>
      </c>
      <c r="AT513" s="214" t="s">
        <v>286</v>
      </c>
      <c r="AU513" s="214" t="s">
        <v>85</v>
      </c>
      <c r="AY513" s="16" t="s">
        <v>145</v>
      </c>
      <c r="BE513" s="215">
        <f>IF(N513="základní",J513,0)</f>
        <v>0</v>
      </c>
      <c r="BF513" s="215">
        <f>IF(N513="snížená",J513,0)</f>
        <v>0</v>
      </c>
      <c r="BG513" s="215">
        <f>IF(N513="zákl. přenesená",J513,0)</f>
        <v>0</v>
      </c>
      <c r="BH513" s="215">
        <f>IF(N513="sníž. přenesená",J513,0)</f>
        <v>0</v>
      </c>
      <c r="BI513" s="215">
        <f>IF(N513="nulová",J513,0)</f>
        <v>0</v>
      </c>
      <c r="BJ513" s="16" t="s">
        <v>83</v>
      </c>
      <c r="BK513" s="215">
        <f>ROUND(I513*H513,2)</f>
        <v>0</v>
      </c>
      <c r="BL513" s="16" t="s">
        <v>225</v>
      </c>
      <c r="BM513" s="214" t="s">
        <v>1212</v>
      </c>
    </row>
    <row r="514" s="2" customFormat="1" ht="24.15" customHeight="1">
      <c r="A514" s="37"/>
      <c r="B514" s="38"/>
      <c r="C514" s="203" t="s">
        <v>1213</v>
      </c>
      <c r="D514" s="203" t="s">
        <v>147</v>
      </c>
      <c r="E514" s="204" t="s">
        <v>1214</v>
      </c>
      <c r="F514" s="205" t="s">
        <v>1215</v>
      </c>
      <c r="G514" s="206" t="s">
        <v>1216</v>
      </c>
      <c r="H514" s="233"/>
      <c r="I514" s="208"/>
      <c r="J514" s="209">
        <f>ROUND(I514*H514,2)</f>
        <v>0</v>
      </c>
      <c r="K514" s="205" t="s">
        <v>151</v>
      </c>
      <c r="L514" s="43"/>
      <c r="M514" s="210" t="s">
        <v>19</v>
      </c>
      <c r="N514" s="211" t="s">
        <v>46</v>
      </c>
      <c r="O514" s="83"/>
      <c r="P514" s="212">
        <f>O514*H514</f>
        <v>0</v>
      </c>
      <c r="Q514" s="212">
        <v>0</v>
      </c>
      <c r="R514" s="212">
        <f>Q514*H514</f>
        <v>0</v>
      </c>
      <c r="S514" s="212">
        <v>0</v>
      </c>
      <c r="T514" s="213">
        <f>S514*H514</f>
        <v>0</v>
      </c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R514" s="214" t="s">
        <v>225</v>
      </c>
      <c r="AT514" s="214" t="s">
        <v>147</v>
      </c>
      <c r="AU514" s="214" t="s">
        <v>85</v>
      </c>
      <c r="AY514" s="16" t="s">
        <v>145</v>
      </c>
      <c r="BE514" s="215">
        <f>IF(N514="základní",J514,0)</f>
        <v>0</v>
      </c>
      <c r="BF514" s="215">
        <f>IF(N514="snížená",J514,0)</f>
        <v>0</v>
      </c>
      <c r="BG514" s="215">
        <f>IF(N514="zákl. přenesená",J514,0)</f>
        <v>0</v>
      </c>
      <c r="BH514" s="215">
        <f>IF(N514="sníž. přenesená",J514,0)</f>
        <v>0</v>
      </c>
      <c r="BI514" s="215">
        <f>IF(N514="nulová",J514,0)</f>
        <v>0</v>
      </c>
      <c r="BJ514" s="16" t="s">
        <v>83</v>
      </c>
      <c r="BK514" s="215">
        <f>ROUND(I514*H514,2)</f>
        <v>0</v>
      </c>
      <c r="BL514" s="16" t="s">
        <v>225</v>
      </c>
      <c r="BM514" s="214" t="s">
        <v>1217</v>
      </c>
    </row>
    <row r="515" s="2" customFormat="1">
      <c r="A515" s="37"/>
      <c r="B515" s="38"/>
      <c r="C515" s="39"/>
      <c r="D515" s="216" t="s">
        <v>154</v>
      </c>
      <c r="E515" s="39"/>
      <c r="F515" s="217" t="s">
        <v>1218</v>
      </c>
      <c r="G515" s="39"/>
      <c r="H515" s="39"/>
      <c r="I515" s="218"/>
      <c r="J515" s="39"/>
      <c r="K515" s="39"/>
      <c r="L515" s="43"/>
      <c r="M515" s="219"/>
      <c r="N515" s="220"/>
      <c r="O515" s="83"/>
      <c r="P515" s="83"/>
      <c r="Q515" s="83"/>
      <c r="R515" s="83"/>
      <c r="S515" s="83"/>
      <c r="T515" s="84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T515" s="16" t="s">
        <v>154</v>
      </c>
      <c r="AU515" s="16" t="s">
        <v>85</v>
      </c>
    </row>
    <row r="516" s="12" customFormat="1" ht="22.8" customHeight="1">
      <c r="A516" s="12"/>
      <c r="B516" s="187"/>
      <c r="C516" s="188"/>
      <c r="D516" s="189" t="s">
        <v>74</v>
      </c>
      <c r="E516" s="201" t="s">
        <v>1219</v>
      </c>
      <c r="F516" s="201" t="s">
        <v>1220</v>
      </c>
      <c r="G516" s="188"/>
      <c r="H516" s="188"/>
      <c r="I516" s="191"/>
      <c r="J516" s="202">
        <f>BK516</f>
        <v>0</v>
      </c>
      <c r="K516" s="188"/>
      <c r="L516" s="193"/>
      <c r="M516" s="194"/>
      <c r="N516" s="195"/>
      <c r="O516" s="195"/>
      <c r="P516" s="196">
        <f>SUM(P517:P524)</f>
        <v>0</v>
      </c>
      <c r="Q516" s="195"/>
      <c r="R516" s="196">
        <f>SUM(R517:R524)</f>
        <v>0</v>
      </c>
      <c r="S516" s="195"/>
      <c r="T516" s="197">
        <f>SUM(T517:T524)</f>
        <v>0.26366999999999996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198" t="s">
        <v>85</v>
      </c>
      <c r="AT516" s="199" t="s">
        <v>74</v>
      </c>
      <c r="AU516" s="199" t="s">
        <v>83</v>
      </c>
      <c r="AY516" s="198" t="s">
        <v>145</v>
      </c>
      <c r="BK516" s="200">
        <f>SUM(BK517:BK524)</f>
        <v>0</v>
      </c>
    </row>
    <row r="517" s="2" customFormat="1" ht="21.75" customHeight="1">
      <c r="A517" s="37"/>
      <c r="B517" s="38"/>
      <c r="C517" s="203" t="s">
        <v>1221</v>
      </c>
      <c r="D517" s="203" t="s">
        <v>147</v>
      </c>
      <c r="E517" s="204" t="s">
        <v>1222</v>
      </c>
      <c r="F517" s="205" t="s">
        <v>1223</v>
      </c>
      <c r="G517" s="206" t="s">
        <v>150</v>
      </c>
      <c r="H517" s="207">
        <v>23.969999999999999</v>
      </c>
      <c r="I517" s="208"/>
      <c r="J517" s="209">
        <f>ROUND(I517*H517,2)</f>
        <v>0</v>
      </c>
      <c r="K517" s="205" t="s">
        <v>151</v>
      </c>
      <c r="L517" s="43"/>
      <c r="M517" s="210" t="s">
        <v>19</v>
      </c>
      <c r="N517" s="211" t="s">
        <v>46</v>
      </c>
      <c r="O517" s="83"/>
      <c r="P517" s="212">
        <f>O517*H517</f>
        <v>0</v>
      </c>
      <c r="Q517" s="212">
        <v>0</v>
      </c>
      <c r="R517" s="212">
        <f>Q517*H517</f>
        <v>0</v>
      </c>
      <c r="S517" s="212">
        <v>0.010999999999999999</v>
      </c>
      <c r="T517" s="213">
        <f>S517*H517</f>
        <v>0.26366999999999996</v>
      </c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R517" s="214" t="s">
        <v>225</v>
      </c>
      <c r="AT517" s="214" t="s">
        <v>147</v>
      </c>
      <c r="AU517" s="214" t="s">
        <v>85</v>
      </c>
      <c r="AY517" s="16" t="s">
        <v>145</v>
      </c>
      <c r="BE517" s="215">
        <f>IF(N517="základní",J517,0)</f>
        <v>0</v>
      </c>
      <c r="BF517" s="215">
        <f>IF(N517="snížená",J517,0)</f>
        <v>0</v>
      </c>
      <c r="BG517" s="215">
        <f>IF(N517="zákl. přenesená",J517,0)</f>
        <v>0</v>
      </c>
      <c r="BH517" s="215">
        <f>IF(N517="sníž. přenesená",J517,0)</f>
        <v>0</v>
      </c>
      <c r="BI517" s="215">
        <f>IF(N517="nulová",J517,0)</f>
        <v>0</v>
      </c>
      <c r="BJ517" s="16" t="s">
        <v>83</v>
      </c>
      <c r="BK517" s="215">
        <f>ROUND(I517*H517,2)</f>
        <v>0</v>
      </c>
      <c r="BL517" s="16" t="s">
        <v>225</v>
      </c>
      <c r="BM517" s="214" t="s">
        <v>1224</v>
      </c>
    </row>
    <row r="518" s="2" customFormat="1">
      <c r="A518" s="37"/>
      <c r="B518" s="38"/>
      <c r="C518" s="39"/>
      <c r="D518" s="216" t="s">
        <v>154</v>
      </c>
      <c r="E518" s="39"/>
      <c r="F518" s="217" t="s">
        <v>1225</v>
      </c>
      <c r="G518" s="39"/>
      <c r="H518" s="39"/>
      <c r="I518" s="218"/>
      <c r="J518" s="39"/>
      <c r="K518" s="39"/>
      <c r="L518" s="43"/>
      <c r="M518" s="219"/>
      <c r="N518" s="220"/>
      <c r="O518" s="83"/>
      <c r="P518" s="83"/>
      <c r="Q518" s="83"/>
      <c r="R518" s="83"/>
      <c r="S518" s="83"/>
      <c r="T518" s="84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T518" s="16" t="s">
        <v>154</v>
      </c>
      <c r="AU518" s="16" t="s">
        <v>85</v>
      </c>
    </row>
    <row r="519" s="2" customFormat="1" ht="21.75" customHeight="1">
      <c r="A519" s="37"/>
      <c r="B519" s="38"/>
      <c r="C519" s="203" t="s">
        <v>1226</v>
      </c>
      <c r="D519" s="203" t="s">
        <v>147</v>
      </c>
      <c r="E519" s="204" t="s">
        <v>1227</v>
      </c>
      <c r="F519" s="205" t="s">
        <v>1082</v>
      </c>
      <c r="G519" s="206" t="s">
        <v>272</v>
      </c>
      <c r="H519" s="207">
        <v>0.23999999999999999</v>
      </c>
      <c r="I519" s="208"/>
      <c r="J519" s="209">
        <f>ROUND(I519*H519,2)</f>
        <v>0</v>
      </c>
      <c r="K519" s="205" t="s">
        <v>151</v>
      </c>
      <c r="L519" s="43"/>
      <c r="M519" s="210" t="s">
        <v>19</v>
      </c>
      <c r="N519" s="211" t="s">
        <v>46</v>
      </c>
      <c r="O519" s="83"/>
      <c r="P519" s="212">
        <f>O519*H519</f>
        <v>0</v>
      </c>
      <c r="Q519" s="212">
        <v>0</v>
      </c>
      <c r="R519" s="212">
        <f>Q519*H519</f>
        <v>0</v>
      </c>
      <c r="S519" s="212">
        <v>0</v>
      </c>
      <c r="T519" s="213">
        <f>S519*H519</f>
        <v>0</v>
      </c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R519" s="214" t="s">
        <v>225</v>
      </c>
      <c r="AT519" s="214" t="s">
        <v>147</v>
      </c>
      <c r="AU519" s="214" t="s">
        <v>85</v>
      </c>
      <c r="AY519" s="16" t="s">
        <v>145</v>
      </c>
      <c r="BE519" s="215">
        <f>IF(N519="základní",J519,0)</f>
        <v>0</v>
      </c>
      <c r="BF519" s="215">
        <f>IF(N519="snížená",J519,0)</f>
        <v>0</v>
      </c>
      <c r="BG519" s="215">
        <f>IF(N519="zákl. přenesená",J519,0)</f>
        <v>0</v>
      </c>
      <c r="BH519" s="215">
        <f>IF(N519="sníž. přenesená",J519,0)</f>
        <v>0</v>
      </c>
      <c r="BI519" s="215">
        <f>IF(N519="nulová",J519,0)</f>
        <v>0</v>
      </c>
      <c r="BJ519" s="16" t="s">
        <v>83</v>
      </c>
      <c r="BK519" s="215">
        <f>ROUND(I519*H519,2)</f>
        <v>0</v>
      </c>
      <c r="BL519" s="16" t="s">
        <v>225</v>
      </c>
      <c r="BM519" s="214" t="s">
        <v>1228</v>
      </c>
    </row>
    <row r="520" s="2" customFormat="1">
      <c r="A520" s="37"/>
      <c r="B520" s="38"/>
      <c r="C520" s="39"/>
      <c r="D520" s="216" t="s">
        <v>154</v>
      </c>
      <c r="E520" s="39"/>
      <c r="F520" s="217" t="s">
        <v>1229</v>
      </c>
      <c r="G520" s="39"/>
      <c r="H520" s="39"/>
      <c r="I520" s="218"/>
      <c r="J520" s="39"/>
      <c r="K520" s="39"/>
      <c r="L520" s="43"/>
      <c r="M520" s="219"/>
      <c r="N520" s="220"/>
      <c r="O520" s="83"/>
      <c r="P520" s="83"/>
      <c r="Q520" s="83"/>
      <c r="R520" s="83"/>
      <c r="S520" s="83"/>
      <c r="T520" s="84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T520" s="16" t="s">
        <v>154</v>
      </c>
      <c r="AU520" s="16" t="s">
        <v>85</v>
      </c>
    </row>
    <row r="521" s="2" customFormat="1" ht="24.15" customHeight="1">
      <c r="A521" s="37"/>
      <c r="B521" s="38"/>
      <c r="C521" s="203" t="s">
        <v>1230</v>
      </c>
      <c r="D521" s="203" t="s">
        <v>147</v>
      </c>
      <c r="E521" s="204" t="s">
        <v>1231</v>
      </c>
      <c r="F521" s="205" t="s">
        <v>1087</v>
      </c>
      <c r="G521" s="206" t="s">
        <v>272</v>
      </c>
      <c r="H521" s="207">
        <v>3.6000000000000001</v>
      </c>
      <c r="I521" s="208"/>
      <c r="J521" s="209">
        <f>ROUND(I521*H521,2)</f>
        <v>0</v>
      </c>
      <c r="K521" s="205" t="s">
        <v>151</v>
      </c>
      <c r="L521" s="43"/>
      <c r="M521" s="210" t="s">
        <v>19</v>
      </c>
      <c r="N521" s="211" t="s">
        <v>46</v>
      </c>
      <c r="O521" s="83"/>
      <c r="P521" s="212">
        <f>O521*H521</f>
        <v>0</v>
      </c>
      <c r="Q521" s="212">
        <v>0</v>
      </c>
      <c r="R521" s="212">
        <f>Q521*H521</f>
        <v>0</v>
      </c>
      <c r="S521" s="212">
        <v>0</v>
      </c>
      <c r="T521" s="213">
        <f>S521*H521</f>
        <v>0</v>
      </c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R521" s="214" t="s">
        <v>152</v>
      </c>
      <c r="AT521" s="214" t="s">
        <v>147</v>
      </c>
      <c r="AU521" s="214" t="s">
        <v>85</v>
      </c>
      <c r="AY521" s="16" t="s">
        <v>145</v>
      </c>
      <c r="BE521" s="215">
        <f>IF(N521="základní",J521,0)</f>
        <v>0</v>
      </c>
      <c r="BF521" s="215">
        <f>IF(N521="snížená",J521,0)</f>
        <v>0</v>
      </c>
      <c r="BG521" s="215">
        <f>IF(N521="zákl. přenesená",J521,0)</f>
        <v>0</v>
      </c>
      <c r="BH521" s="215">
        <f>IF(N521="sníž. přenesená",J521,0)</f>
        <v>0</v>
      </c>
      <c r="BI521" s="215">
        <f>IF(N521="nulová",J521,0)</f>
        <v>0</v>
      </c>
      <c r="BJ521" s="16" t="s">
        <v>83</v>
      </c>
      <c r="BK521" s="215">
        <f>ROUND(I521*H521,2)</f>
        <v>0</v>
      </c>
      <c r="BL521" s="16" t="s">
        <v>152</v>
      </c>
      <c r="BM521" s="214" t="s">
        <v>1232</v>
      </c>
    </row>
    <row r="522" s="2" customFormat="1">
      <c r="A522" s="37"/>
      <c r="B522" s="38"/>
      <c r="C522" s="39"/>
      <c r="D522" s="216" t="s">
        <v>154</v>
      </c>
      <c r="E522" s="39"/>
      <c r="F522" s="217" t="s">
        <v>1233</v>
      </c>
      <c r="G522" s="39"/>
      <c r="H522" s="39"/>
      <c r="I522" s="218"/>
      <c r="J522" s="39"/>
      <c r="K522" s="39"/>
      <c r="L522" s="43"/>
      <c r="M522" s="219"/>
      <c r="N522" s="220"/>
      <c r="O522" s="83"/>
      <c r="P522" s="83"/>
      <c r="Q522" s="83"/>
      <c r="R522" s="83"/>
      <c r="S522" s="83"/>
      <c r="T522" s="84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T522" s="16" t="s">
        <v>154</v>
      </c>
      <c r="AU522" s="16" t="s">
        <v>85</v>
      </c>
    </row>
    <row r="523" s="2" customFormat="1" ht="24.15" customHeight="1">
      <c r="A523" s="37"/>
      <c r="B523" s="38"/>
      <c r="C523" s="203" t="s">
        <v>1234</v>
      </c>
      <c r="D523" s="203" t="s">
        <v>147</v>
      </c>
      <c r="E523" s="204" t="s">
        <v>1235</v>
      </c>
      <c r="F523" s="205" t="s">
        <v>1236</v>
      </c>
      <c r="G523" s="206" t="s">
        <v>272</v>
      </c>
      <c r="H523" s="207">
        <v>0.23999999999999999</v>
      </c>
      <c r="I523" s="208"/>
      <c r="J523" s="209">
        <f>ROUND(I523*H523,2)</f>
        <v>0</v>
      </c>
      <c r="K523" s="205" t="s">
        <v>151</v>
      </c>
      <c r="L523" s="43"/>
      <c r="M523" s="210" t="s">
        <v>19</v>
      </c>
      <c r="N523" s="211" t="s">
        <v>46</v>
      </c>
      <c r="O523" s="83"/>
      <c r="P523" s="212">
        <f>O523*H523</f>
        <v>0</v>
      </c>
      <c r="Q523" s="212">
        <v>0</v>
      </c>
      <c r="R523" s="212">
        <f>Q523*H523</f>
        <v>0</v>
      </c>
      <c r="S523" s="212">
        <v>0</v>
      </c>
      <c r="T523" s="213">
        <f>S523*H523</f>
        <v>0</v>
      </c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R523" s="214" t="s">
        <v>225</v>
      </c>
      <c r="AT523" s="214" t="s">
        <v>147</v>
      </c>
      <c r="AU523" s="214" t="s">
        <v>85</v>
      </c>
      <c r="AY523" s="16" t="s">
        <v>145</v>
      </c>
      <c r="BE523" s="215">
        <f>IF(N523="základní",J523,0)</f>
        <v>0</v>
      </c>
      <c r="BF523" s="215">
        <f>IF(N523="snížená",J523,0)</f>
        <v>0</v>
      </c>
      <c r="BG523" s="215">
        <f>IF(N523="zákl. přenesená",J523,0)</f>
        <v>0</v>
      </c>
      <c r="BH523" s="215">
        <f>IF(N523="sníž. přenesená",J523,0)</f>
        <v>0</v>
      </c>
      <c r="BI523" s="215">
        <f>IF(N523="nulová",J523,0)</f>
        <v>0</v>
      </c>
      <c r="BJ523" s="16" t="s">
        <v>83</v>
      </c>
      <c r="BK523" s="215">
        <f>ROUND(I523*H523,2)</f>
        <v>0</v>
      </c>
      <c r="BL523" s="16" t="s">
        <v>225</v>
      </c>
      <c r="BM523" s="214" t="s">
        <v>1237</v>
      </c>
    </row>
    <row r="524" s="2" customFormat="1">
      <c r="A524" s="37"/>
      <c r="B524" s="38"/>
      <c r="C524" s="39"/>
      <c r="D524" s="216" t="s">
        <v>154</v>
      </c>
      <c r="E524" s="39"/>
      <c r="F524" s="217" t="s">
        <v>1238</v>
      </c>
      <c r="G524" s="39"/>
      <c r="H524" s="39"/>
      <c r="I524" s="218"/>
      <c r="J524" s="39"/>
      <c r="K524" s="39"/>
      <c r="L524" s="43"/>
      <c r="M524" s="219"/>
      <c r="N524" s="220"/>
      <c r="O524" s="83"/>
      <c r="P524" s="83"/>
      <c r="Q524" s="83"/>
      <c r="R524" s="83"/>
      <c r="S524" s="83"/>
      <c r="T524" s="84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T524" s="16" t="s">
        <v>154</v>
      </c>
      <c r="AU524" s="16" t="s">
        <v>85</v>
      </c>
    </row>
    <row r="525" s="12" customFormat="1" ht="22.8" customHeight="1">
      <c r="A525" s="12"/>
      <c r="B525" s="187"/>
      <c r="C525" s="188"/>
      <c r="D525" s="189" t="s">
        <v>74</v>
      </c>
      <c r="E525" s="201" t="s">
        <v>1239</v>
      </c>
      <c r="F525" s="201" t="s">
        <v>1240</v>
      </c>
      <c r="G525" s="188"/>
      <c r="H525" s="188"/>
      <c r="I525" s="191"/>
      <c r="J525" s="202">
        <f>BK525</f>
        <v>0</v>
      </c>
      <c r="K525" s="188"/>
      <c r="L525" s="193"/>
      <c r="M525" s="194"/>
      <c r="N525" s="195"/>
      <c r="O525" s="195"/>
      <c r="P525" s="196">
        <f>SUM(P526:P527)</f>
        <v>0</v>
      </c>
      <c r="Q525" s="195"/>
      <c r="R525" s="196">
        <f>SUM(R526:R527)</f>
        <v>4.1749849999999995</v>
      </c>
      <c r="S525" s="195"/>
      <c r="T525" s="197">
        <f>SUM(T526:T527)</f>
        <v>16.699939999999998</v>
      </c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R525" s="198" t="s">
        <v>85</v>
      </c>
      <c r="AT525" s="199" t="s">
        <v>74</v>
      </c>
      <c r="AU525" s="199" t="s">
        <v>83</v>
      </c>
      <c r="AY525" s="198" t="s">
        <v>145</v>
      </c>
      <c r="BK525" s="200">
        <f>SUM(BK526:BK527)</f>
        <v>0</v>
      </c>
    </row>
    <row r="526" s="2" customFormat="1" ht="16.5" customHeight="1">
      <c r="A526" s="37"/>
      <c r="B526" s="38"/>
      <c r="C526" s="203" t="s">
        <v>1241</v>
      </c>
      <c r="D526" s="203" t="s">
        <v>147</v>
      </c>
      <c r="E526" s="204" t="s">
        <v>1242</v>
      </c>
      <c r="F526" s="205" t="s">
        <v>1243</v>
      </c>
      <c r="G526" s="206" t="s">
        <v>150</v>
      </c>
      <c r="H526" s="207">
        <v>1669.9939999999999</v>
      </c>
      <c r="I526" s="208"/>
      <c r="J526" s="209">
        <f>ROUND(I526*H526,2)</f>
        <v>0</v>
      </c>
      <c r="K526" s="205" t="s">
        <v>151</v>
      </c>
      <c r="L526" s="43"/>
      <c r="M526" s="210" t="s">
        <v>19</v>
      </c>
      <c r="N526" s="211" t="s">
        <v>46</v>
      </c>
      <c r="O526" s="83"/>
      <c r="P526" s="212">
        <f>O526*H526</f>
        <v>0</v>
      </c>
      <c r="Q526" s="212">
        <v>0.0025000000000000001</v>
      </c>
      <c r="R526" s="212">
        <f>Q526*H526</f>
        <v>4.1749849999999995</v>
      </c>
      <c r="S526" s="212">
        <v>0.01</v>
      </c>
      <c r="T526" s="213">
        <f>S526*H526</f>
        <v>16.699939999999998</v>
      </c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R526" s="214" t="s">
        <v>225</v>
      </c>
      <c r="AT526" s="214" t="s">
        <v>147</v>
      </c>
      <c r="AU526" s="214" t="s">
        <v>85</v>
      </c>
      <c r="AY526" s="16" t="s">
        <v>145</v>
      </c>
      <c r="BE526" s="215">
        <f>IF(N526="základní",J526,0)</f>
        <v>0</v>
      </c>
      <c r="BF526" s="215">
        <f>IF(N526="snížená",J526,0)</f>
        <v>0</v>
      </c>
      <c r="BG526" s="215">
        <f>IF(N526="zákl. přenesená",J526,0)</f>
        <v>0</v>
      </c>
      <c r="BH526" s="215">
        <f>IF(N526="sníž. přenesená",J526,0)</f>
        <v>0</v>
      </c>
      <c r="BI526" s="215">
        <f>IF(N526="nulová",J526,0)</f>
        <v>0</v>
      </c>
      <c r="BJ526" s="16" t="s">
        <v>83</v>
      </c>
      <c r="BK526" s="215">
        <f>ROUND(I526*H526,2)</f>
        <v>0</v>
      </c>
      <c r="BL526" s="16" t="s">
        <v>225</v>
      </c>
      <c r="BM526" s="214" t="s">
        <v>1244</v>
      </c>
    </row>
    <row r="527" s="2" customFormat="1">
      <c r="A527" s="37"/>
      <c r="B527" s="38"/>
      <c r="C527" s="39"/>
      <c r="D527" s="216" t="s">
        <v>154</v>
      </c>
      <c r="E527" s="39"/>
      <c r="F527" s="217" t="s">
        <v>1245</v>
      </c>
      <c r="G527" s="39"/>
      <c r="H527" s="39"/>
      <c r="I527" s="218"/>
      <c r="J527" s="39"/>
      <c r="K527" s="39"/>
      <c r="L527" s="43"/>
      <c r="M527" s="219"/>
      <c r="N527" s="220"/>
      <c r="O527" s="83"/>
      <c r="P527" s="83"/>
      <c r="Q527" s="83"/>
      <c r="R527" s="83"/>
      <c r="S527" s="83"/>
      <c r="T527" s="84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T527" s="16" t="s">
        <v>154</v>
      </c>
      <c r="AU527" s="16" t="s">
        <v>85</v>
      </c>
    </row>
    <row r="528" s="12" customFormat="1" ht="22.8" customHeight="1">
      <c r="A528" s="12"/>
      <c r="B528" s="187"/>
      <c r="C528" s="188"/>
      <c r="D528" s="189" t="s">
        <v>74</v>
      </c>
      <c r="E528" s="201" t="s">
        <v>1246</v>
      </c>
      <c r="F528" s="201" t="s">
        <v>1247</v>
      </c>
      <c r="G528" s="188"/>
      <c r="H528" s="188"/>
      <c r="I528" s="191"/>
      <c r="J528" s="202">
        <f>BK528</f>
        <v>0</v>
      </c>
      <c r="K528" s="188"/>
      <c r="L528" s="193"/>
      <c r="M528" s="194"/>
      <c r="N528" s="195"/>
      <c r="O528" s="195"/>
      <c r="P528" s="196">
        <f>SUM(P529:P531)</f>
        <v>0</v>
      </c>
      <c r="Q528" s="195"/>
      <c r="R528" s="196">
        <f>SUM(R529:R531)</f>
        <v>0.0014999999999999998</v>
      </c>
      <c r="S528" s="195"/>
      <c r="T528" s="197">
        <f>SUM(T529:T531)</f>
        <v>0</v>
      </c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R528" s="198" t="s">
        <v>85</v>
      </c>
      <c r="AT528" s="199" t="s">
        <v>74</v>
      </c>
      <c r="AU528" s="199" t="s">
        <v>83</v>
      </c>
      <c r="AY528" s="198" t="s">
        <v>145</v>
      </c>
      <c r="BK528" s="200">
        <f>SUM(BK529:BK531)</f>
        <v>0</v>
      </c>
    </row>
    <row r="529" s="2" customFormat="1" ht="16.5" customHeight="1">
      <c r="A529" s="37"/>
      <c r="B529" s="38"/>
      <c r="C529" s="203" t="s">
        <v>1248</v>
      </c>
      <c r="D529" s="203" t="s">
        <v>147</v>
      </c>
      <c r="E529" s="204" t="s">
        <v>1249</v>
      </c>
      <c r="F529" s="205" t="s">
        <v>1250</v>
      </c>
      <c r="G529" s="206" t="s">
        <v>412</v>
      </c>
      <c r="H529" s="207">
        <v>5</v>
      </c>
      <c r="I529" s="208"/>
      <c r="J529" s="209">
        <f>ROUND(I529*H529,2)</f>
        <v>0</v>
      </c>
      <c r="K529" s="205" t="s">
        <v>151</v>
      </c>
      <c r="L529" s="43"/>
      <c r="M529" s="210" t="s">
        <v>19</v>
      </c>
      <c r="N529" s="211" t="s">
        <v>46</v>
      </c>
      <c r="O529" s="83"/>
      <c r="P529" s="212">
        <f>O529*H529</f>
        <v>0</v>
      </c>
      <c r="Q529" s="212">
        <v>0</v>
      </c>
      <c r="R529" s="212">
        <f>Q529*H529</f>
        <v>0</v>
      </c>
      <c r="S529" s="212">
        <v>0</v>
      </c>
      <c r="T529" s="213">
        <f>S529*H529</f>
        <v>0</v>
      </c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R529" s="214" t="s">
        <v>225</v>
      </c>
      <c r="AT529" s="214" t="s">
        <v>147</v>
      </c>
      <c r="AU529" s="214" t="s">
        <v>85</v>
      </c>
      <c r="AY529" s="16" t="s">
        <v>145</v>
      </c>
      <c r="BE529" s="215">
        <f>IF(N529="základní",J529,0)</f>
        <v>0</v>
      </c>
      <c r="BF529" s="215">
        <f>IF(N529="snížená",J529,0)</f>
        <v>0</v>
      </c>
      <c r="BG529" s="215">
        <f>IF(N529="zákl. přenesená",J529,0)</f>
        <v>0</v>
      </c>
      <c r="BH529" s="215">
        <f>IF(N529="sníž. přenesená",J529,0)</f>
        <v>0</v>
      </c>
      <c r="BI529" s="215">
        <f>IF(N529="nulová",J529,0)</f>
        <v>0</v>
      </c>
      <c r="BJ529" s="16" t="s">
        <v>83</v>
      </c>
      <c r="BK529" s="215">
        <f>ROUND(I529*H529,2)</f>
        <v>0</v>
      </c>
      <c r="BL529" s="16" t="s">
        <v>225</v>
      </c>
      <c r="BM529" s="214" t="s">
        <v>1251</v>
      </c>
    </row>
    <row r="530" s="2" customFormat="1">
      <c r="A530" s="37"/>
      <c r="B530" s="38"/>
      <c r="C530" s="39"/>
      <c r="D530" s="216" t="s">
        <v>154</v>
      </c>
      <c r="E530" s="39"/>
      <c r="F530" s="217" t="s">
        <v>1252</v>
      </c>
      <c r="G530" s="39"/>
      <c r="H530" s="39"/>
      <c r="I530" s="218"/>
      <c r="J530" s="39"/>
      <c r="K530" s="39"/>
      <c r="L530" s="43"/>
      <c r="M530" s="219"/>
      <c r="N530" s="220"/>
      <c r="O530" s="83"/>
      <c r="P530" s="83"/>
      <c r="Q530" s="83"/>
      <c r="R530" s="83"/>
      <c r="S530" s="83"/>
      <c r="T530" s="84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T530" s="16" t="s">
        <v>154</v>
      </c>
      <c r="AU530" s="16" t="s">
        <v>85</v>
      </c>
    </row>
    <row r="531" s="2" customFormat="1" ht="16.5" customHeight="1">
      <c r="A531" s="37"/>
      <c r="B531" s="38"/>
      <c r="C531" s="221" t="s">
        <v>1253</v>
      </c>
      <c r="D531" s="221" t="s">
        <v>286</v>
      </c>
      <c r="E531" s="222" t="s">
        <v>1254</v>
      </c>
      <c r="F531" s="223" t="s">
        <v>1255</v>
      </c>
      <c r="G531" s="224" t="s">
        <v>412</v>
      </c>
      <c r="H531" s="225">
        <v>5</v>
      </c>
      <c r="I531" s="226"/>
      <c r="J531" s="227">
        <f>ROUND(I531*H531,2)</f>
        <v>0</v>
      </c>
      <c r="K531" s="223" t="s">
        <v>151</v>
      </c>
      <c r="L531" s="228"/>
      <c r="M531" s="229" t="s">
        <v>19</v>
      </c>
      <c r="N531" s="230" t="s">
        <v>46</v>
      </c>
      <c r="O531" s="83"/>
      <c r="P531" s="212">
        <f>O531*H531</f>
        <v>0</v>
      </c>
      <c r="Q531" s="212">
        <v>0.00029999999999999997</v>
      </c>
      <c r="R531" s="212">
        <f>Q531*H531</f>
        <v>0.0014999999999999998</v>
      </c>
      <c r="S531" s="212">
        <v>0</v>
      </c>
      <c r="T531" s="213">
        <f>S531*H531</f>
        <v>0</v>
      </c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R531" s="214" t="s">
        <v>304</v>
      </c>
      <c r="AT531" s="214" t="s">
        <v>286</v>
      </c>
      <c r="AU531" s="214" t="s">
        <v>85</v>
      </c>
      <c r="AY531" s="16" t="s">
        <v>145</v>
      </c>
      <c r="BE531" s="215">
        <f>IF(N531="základní",J531,0)</f>
        <v>0</v>
      </c>
      <c r="BF531" s="215">
        <f>IF(N531="snížená",J531,0)</f>
        <v>0</v>
      </c>
      <c r="BG531" s="215">
        <f>IF(N531="zákl. přenesená",J531,0)</f>
        <v>0</v>
      </c>
      <c r="BH531" s="215">
        <f>IF(N531="sníž. přenesená",J531,0)</f>
        <v>0</v>
      </c>
      <c r="BI531" s="215">
        <f>IF(N531="nulová",J531,0)</f>
        <v>0</v>
      </c>
      <c r="BJ531" s="16" t="s">
        <v>83</v>
      </c>
      <c r="BK531" s="215">
        <f>ROUND(I531*H531,2)</f>
        <v>0</v>
      </c>
      <c r="BL531" s="16" t="s">
        <v>225</v>
      </c>
      <c r="BM531" s="214" t="s">
        <v>1256</v>
      </c>
    </row>
    <row r="532" s="12" customFormat="1" ht="22.8" customHeight="1">
      <c r="A532" s="12"/>
      <c r="B532" s="187"/>
      <c r="C532" s="188"/>
      <c r="D532" s="189" t="s">
        <v>74</v>
      </c>
      <c r="E532" s="201" t="s">
        <v>1257</v>
      </c>
      <c r="F532" s="201" t="s">
        <v>1258</v>
      </c>
      <c r="G532" s="188"/>
      <c r="H532" s="188"/>
      <c r="I532" s="191"/>
      <c r="J532" s="202">
        <f>BK532</f>
        <v>0</v>
      </c>
      <c r="K532" s="188"/>
      <c r="L532" s="193"/>
      <c r="M532" s="194"/>
      <c r="N532" s="195"/>
      <c r="O532" s="195"/>
      <c r="P532" s="196">
        <f>SUM(P533:P552)</f>
        <v>0</v>
      </c>
      <c r="Q532" s="195"/>
      <c r="R532" s="196">
        <f>SUM(R533:R552)</f>
        <v>2.077279962575</v>
      </c>
      <c r="S532" s="195"/>
      <c r="T532" s="197">
        <f>SUM(T533:T552)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198" t="s">
        <v>85</v>
      </c>
      <c r="AT532" s="199" t="s">
        <v>74</v>
      </c>
      <c r="AU532" s="199" t="s">
        <v>83</v>
      </c>
      <c r="AY532" s="198" t="s">
        <v>145</v>
      </c>
      <c r="BK532" s="200">
        <f>SUM(BK533:BK552)</f>
        <v>0</v>
      </c>
    </row>
    <row r="533" s="2" customFormat="1" ht="24.15" customHeight="1">
      <c r="A533" s="37"/>
      <c r="B533" s="38"/>
      <c r="C533" s="203" t="s">
        <v>1259</v>
      </c>
      <c r="D533" s="203" t="s">
        <v>147</v>
      </c>
      <c r="E533" s="204" t="s">
        <v>1260</v>
      </c>
      <c r="F533" s="205" t="s">
        <v>1261</v>
      </c>
      <c r="G533" s="206" t="s">
        <v>172</v>
      </c>
      <c r="H533" s="207">
        <v>2.4249999999999998</v>
      </c>
      <c r="I533" s="208"/>
      <c r="J533" s="209">
        <f>ROUND(I533*H533,2)</f>
        <v>0</v>
      </c>
      <c r="K533" s="205" t="s">
        <v>151</v>
      </c>
      <c r="L533" s="43"/>
      <c r="M533" s="210" t="s">
        <v>19</v>
      </c>
      <c r="N533" s="211" t="s">
        <v>46</v>
      </c>
      <c r="O533" s="83"/>
      <c r="P533" s="212">
        <f>O533*H533</f>
        <v>0</v>
      </c>
      <c r="Q533" s="212">
        <v>0.00189</v>
      </c>
      <c r="R533" s="212">
        <f>Q533*H533</f>
        <v>0.0045832499999999997</v>
      </c>
      <c r="S533" s="212">
        <v>0</v>
      </c>
      <c r="T533" s="213">
        <f>S533*H533</f>
        <v>0</v>
      </c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R533" s="214" t="s">
        <v>225</v>
      </c>
      <c r="AT533" s="214" t="s">
        <v>147</v>
      </c>
      <c r="AU533" s="214" t="s">
        <v>85</v>
      </c>
      <c r="AY533" s="16" t="s">
        <v>145</v>
      </c>
      <c r="BE533" s="215">
        <f>IF(N533="základní",J533,0)</f>
        <v>0</v>
      </c>
      <c r="BF533" s="215">
        <f>IF(N533="snížená",J533,0)</f>
        <v>0</v>
      </c>
      <c r="BG533" s="215">
        <f>IF(N533="zákl. přenesená",J533,0)</f>
        <v>0</v>
      </c>
      <c r="BH533" s="215">
        <f>IF(N533="sníž. přenesená",J533,0)</f>
        <v>0</v>
      </c>
      <c r="BI533" s="215">
        <f>IF(N533="nulová",J533,0)</f>
        <v>0</v>
      </c>
      <c r="BJ533" s="16" t="s">
        <v>83</v>
      </c>
      <c r="BK533" s="215">
        <f>ROUND(I533*H533,2)</f>
        <v>0</v>
      </c>
      <c r="BL533" s="16" t="s">
        <v>225</v>
      </c>
      <c r="BM533" s="214" t="s">
        <v>1262</v>
      </c>
    </row>
    <row r="534" s="2" customFormat="1">
      <c r="A534" s="37"/>
      <c r="B534" s="38"/>
      <c r="C534" s="39"/>
      <c r="D534" s="216" t="s">
        <v>154</v>
      </c>
      <c r="E534" s="39"/>
      <c r="F534" s="217" t="s">
        <v>1263</v>
      </c>
      <c r="G534" s="39"/>
      <c r="H534" s="39"/>
      <c r="I534" s="218"/>
      <c r="J534" s="39"/>
      <c r="K534" s="39"/>
      <c r="L534" s="43"/>
      <c r="M534" s="219"/>
      <c r="N534" s="220"/>
      <c r="O534" s="83"/>
      <c r="P534" s="83"/>
      <c r="Q534" s="83"/>
      <c r="R534" s="83"/>
      <c r="S534" s="83"/>
      <c r="T534" s="84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T534" s="16" t="s">
        <v>154</v>
      </c>
      <c r="AU534" s="16" t="s">
        <v>85</v>
      </c>
    </row>
    <row r="535" s="2" customFormat="1" ht="21.75" customHeight="1">
      <c r="A535" s="37"/>
      <c r="B535" s="38"/>
      <c r="C535" s="203" t="s">
        <v>1264</v>
      </c>
      <c r="D535" s="203" t="s">
        <v>147</v>
      </c>
      <c r="E535" s="204" t="s">
        <v>1265</v>
      </c>
      <c r="F535" s="205" t="s">
        <v>1266</v>
      </c>
      <c r="G535" s="206" t="s">
        <v>412</v>
      </c>
      <c r="H535" s="207">
        <v>8</v>
      </c>
      <c r="I535" s="208"/>
      <c r="J535" s="209">
        <f>ROUND(I535*H535,2)</f>
        <v>0</v>
      </c>
      <c r="K535" s="205" t="s">
        <v>151</v>
      </c>
      <c r="L535" s="43"/>
      <c r="M535" s="210" t="s">
        <v>19</v>
      </c>
      <c r="N535" s="211" t="s">
        <v>46</v>
      </c>
      <c r="O535" s="83"/>
      <c r="P535" s="212">
        <f>O535*H535</f>
        <v>0</v>
      </c>
      <c r="Q535" s="212">
        <v>0.0026700000000000001</v>
      </c>
      <c r="R535" s="212">
        <f>Q535*H535</f>
        <v>0.021360000000000001</v>
      </c>
      <c r="S535" s="212">
        <v>0</v>
      </c>
      <c r="T535" s="213">
        <f>S535*H535</f>
        <v>0</v>
      </c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R535" s="214" t="s">
        <v>225</v>
      </c>
      <c r="AT535" s="214" t="s">
        <v>147</v>
      </c>
      <c r="AU535" s="214" t="s">
        <v>85</v>
      </c>
      <c r="AY535" s="16" t="s">
        <v>145</v>
      </c>
      <c r="BE535" s="215">
        <f>IF(N535="základní",J535,0)</f>
        <v>0</v>
      </c>
      <c r="BF535" s="215">
        <f>IF(N535="snížená",J535,0)</f>
        <v>0</v>
      </c>
      <c r="BG535" s="215">
        <f>IF(N535="zákl. přenesená",J535,0)</f>
        <v>0</v>
      </c>
      <c r="BH535" s="215">
        <f>IF(N535="sníž. přenesená",J535,0)</f>
        <v>0</v>
      </c>
      <c r="BI535" s="215">
        <f>IF(N535="nulová",J535,0)</f>
        <v>0</v>
      </c>
      <c r="BJ535" s="16" t="s">
        <v>83</v>
      </c>
      <c r="BK535" s="215">
        <f>ROUND(I535*H535,2)</f>
        <v>0</v>
      </c>
      <c r="BL535" s="16" t="s">
        <v>225</v>
      </c>
      <c r="BM535" s="214" t="s">
        <v>1267</v>
      </c>
    </row>
    <row r="536" s="2" customFormat="1">
      <c r="A536" s="37"/>
      <c r="B536" s="38"/>
      <c r="C536" s="39"/>
      <c r="D536" s="216" t="s">
        <v>154</v>
      </c>
      <c r="E536" s="39"/>
      <c r="F536" s="217" t="s">
        <v>1268</v>
      </c>
      <c r="G536" s="39"/>
      <c r="H536" s="39"/>
      <c r="I536" s="218"/>
      <c r="J536" s="39"/>
      <c r="K536" s="39"/>
      <c r="L536" s="43"/>
      <c r="M536" s="219"/>
      <c r="N536" s="220"/>
      <c r="O536" s="83"/>
      <c r="P536" s="83"/>
      <c r="Q536" s="83"/>
      <c r="R536" s="83"/>
      <c r="S536" s="83"/>
      <c r="T536" s="84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T536" s="16" t="s">
        <v>154</v>
      </c>
      <c r="AU536" s="16" t="s">
        <v>85</v>
      </c>
    </row>
    <row r="537" s="2" customFormat="1" ht="16.5" customHeight="1">
      <c r="A537" s="37"/>
      <c r="B537" s="38"/>
      <c r="C537" s="221" t="s">
        <v>1269</v>
      </c>
      <c r="D537" s="221" t="s">
        <v>286</v>
      </c>
      <c r="E537" s="222" t="s">
        <v>1270</v>
      </c>
      <c r="F537" s="223" t="s">
        <v>1271</v>
      </c>
      <c r="G537" s="224" t="s">
        <v>412</v>
      </c>
      <c r="H537" s="225">
        <v>8</v>
      </c>
      <c r="I537" s="226"/>
      <c r="J537" s="227">
        <f>ROUND(I537*H537,2)</f>
        <v>0</v>
      </c>
      <c r="K537" s="223" t="s">
        <v>151</v>
      </c>
      <c r="L537" s="228"/>
      <c r="M537" s="229" t="s">
        <v>19</v>
      </c>
      <c r="N537" s="230" t="s">
        <v>46</v>
      </c>
      <c r="O537" s="83"/>
      <c r="P537" s="212">
        <f>O537*H537</f>
        <v>0</v>
      </c>
      <c r="Q537" s="212">
        <v>0.002</v>
      </c>
      <c r="R537" s="212">
        <f>Q537*H537</f>
        <v>0.016</v>
      </c>
      <c r="S537" s="212">
        <v>0</v>
      </c>
      <c r="T537" s="213">
        <f>S537*H537</f>
        <v>0</v>
      </c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R537" s="214" t="s">
        <v>304</v>
      </c>
      <c r="AT537" s="214" t="s">
        <v>286</v>
      </c>
      <c r="AU537" s="214" t="s">
        <v>85</v>
      </c>
      <c r="AY537" s="16" t="s">
        <v>145</v>
      </c>
      <c r="BE537" s="215">
        <f>IF(N537="základní",J537,0)</f>
        <v>0</v>
      </c>
      <c r="BF537" s="215">
        <f>IF(N537="snížená",J537,0)</f>
        <v>0</v>
      </c>
      <c r="BG537" s="215">
        <f>IF(N537="zákl. přenesená",J537,0)</f>
        <v>0</v>
      </c>
      <c r="BH537" s="215">
        <f>IF(N537="sníž. přenesená",J537,0)</f>
        <v>0</v>
      </c>
      <c r="BI537" s="215">
        <f>IF(N537="nulová",J537,0)</f>
        <v>0</v>
      </c>
      <c r="BJ537" s="16" t="s">
        <v>83</v>
      </c>
      <c r="BK537" s="215">
        <f>ROUND(I537*H537,2)</f>
        <v>0</v>
      </c>
      <c r="BL537" s="16" t="s">
        <v>225</v>
      </c>
      <c r="BM537" s="214" t="s">
        <v>1272</v>
      </c>
    </row>
    <row r="538" s="2" customFormat="1" ht="37.8" customHeight="1">
      <c r="A538" s="37"/>
      <c r="B538" s="38"/>
      <c r="C538" s="203" t="s">
        <v>1273</v>
      </c>
      <c r="D538" s="203" t="s">
        <v>147</v>
      </c>
      <c r="E538" s="204" t="s">
        <v>1274</v>
      </c>
      <c r="F538" s="205" t="s">
        <v>1275</v>
      </c>
      <c r="G538" s="206" t="s">
        <v>178</v>
      </c>
      <c r="H538" s="207">
        <v>36</v>
      </c>
      <c r="I538" s="208"/>
      <c r="J538" s="209">
        <f>ROUND(I538*H538,2)</f>
        <v>0</v>
      </c>
      <c r="K538" s="205" t="s">
        <v>151</v>
      </c>
      <c r="L538" s="43"/>
      <c r="M538" s="210" t="s">
        <v>19</v>
      </c>
      <c r="N538" s="211" t="s">
        <v>46</v>
      </c>
      <c r="O538" s="83"/>
      <c r="P538" s="212">
        <f>O538*H538</f>
        <v>0</v>
      </c>
      <c r="Q538" s="212">
        <v>0</v>
      </c>
      <c r="R538" s="212">
        <f>Q538*H538</f>
        <v>0</v>
      </c>
      <c r="S538" s="212">
        <v>0</v>
      </c>
      <c r="T538" s="213">
        <f>S538*H538</f>
        <v>0</v>
      </c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R538" s="214" t="s">
        <v>225</v>
      </c>
      <c r="AT538" s="214" t="s">
        <v>147</v>
      </c>
      <c r="AU538" s="214" t="s">
        <v>85</v>
      </c>
      <c r="AY538" s="16" t="s">
        <v>145</v>
      </c>
      <c r="BE538" s="215">
        <f>IF(N538="základní",J538,0)</f>
        <v>0</v>
      </c>
      <c r="BF538" s="215">
        <f>IF(N538="snížená",J538,0)</f>
        <v>0</v>
      </c>
      <c r="BG538" s="215">
        <f>IF(N538="zákl. přenesená",J538,0)</f>
        <v>0</v>
      </c>
      <c r="BH538" s="215">
        <f>IF(N538="sníž. přenesená",J538,0)</f>
        <v>0</v>
      </c>
      <c r="BI538" s="215">
        <f>IF(N538="nulová",J538,0)</f>
        <v>0</v>
      </c>
      <c r="BJ538" s="16" t="s">
        <v>83</v>
      </c>
      <c r="BK538" s="215">
        <f>ROUND(I538*H538,2)</f>
        <v>0</v>
      </c>
      <c r="BL538" s="16" t="s">
        <v>225</v>
      </c>
      <c r="BM538" s="214" t="s">
        <v>1276</v>
      </c>
    </row>
    <row r="539" s="2" customFormat="1">
      <c r="A539" s="37"/>
      <c r="B539" s="38"/>
      <c r="C539" s="39"/>
      <c r="D539" s="216" t="s">
        <v>154</v>
      </c>
      <c r="E539" s="39"/>
      <c r="F539" s="217" t="s">
        <v>1277</v>
      </c>
      <c r="G539" s="39"/>
      <c r="H539" s="39"/>
      <c r="I539" s="218"/>
      <c r="J539" s="39"/>
      <c r="K539" s="39"/>
      <c r="L539" s="43"/>
      <c r="M539" s="219"/>
      <c r="N539" s="220"/>
      <c r="O539" s="83"/>
      <c r="P539" s="83"/>
      <c r="Q539" s="83"/>
      <c r="R539" s="83"/>
      <c r="S539" s="83"/>
      <c r="T539" s="84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T539" s="16" t="s">
        <v>154</v>
      </c>
      <c r="AU539" s="16" t="s">
        <v>85</v>
      </c>
    </row>
    <row r="540" s="2" customFormat="1" ht="16.5" customHeight="1">
      <c r="A540" s="37"/>
      <c r="B540" s="38"/>
      <c r="C540" s="221" t="s">
        <v>1278</v>
      </c>
      <c r="D540" s="221" t="s">
        <v>286</v>
      </c>
      <c r="E540" s="222" t="s">
        <v>1279</v>
      </c>
      <c r="F540" s="223" t="s">
        <v>1280</v>
      </c>
      <c r="G540" s="224" t="s">
        <v>172</v>
      </c>
      <c r="H540" s="225">
        <v>0.216</v>
      </c>
      <c r="I540" s="226"/>
      <c r="J540" s="227">
        <f>ROUND(I540*H540,2)</f>
        <v>0</v>
      </c>
      <c r="K540" s="223" t="s">
        <v>151</v>
      </c>
      <c r="L540" s="228"/>
      <c r="M540" s="229" t="s">
        <v>19</v>
      </c>
      <c r="N540" s="230" t="s">
        <v>46</v>
      </c>
      <c r="O540" s="83"/>
      <c r="P540" s="212">
        <f>O540*H540</f>
        <v>0</v>
      </c>
      <c r="Q540" s="212">
        <v>0.44</v>
      </c>
      <c r="R540" s="212">
        <f>Q540*H540</f>
        <v>0.095039999999999999</v>
      </c>
      <c r="S540" s="212">
        <v>0</v>
      </c>
      <c r="T540" s="213">
        <f>S540*H540</f>
        <v>0</v>
      </c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R540" s="214" t="s">
        <v>304</v>
      </c>
      <c r="AT540" s="214" t="s">
        <v>286</v>
      </c>
      <c r="AU540" s="214" t="s">
        <v>85</v>
      </c>
      <c r="AY540" s="16" t="s">
        <v>145</v>
      </c>
      <c r="BE540" s="215">
        <f>IF(N540="základní",J540,0)</f>
        <v>0</v>
      </c>
      <c r="BF540" s="215">
        <f>IF(N540="snížená",J540,0)</f>
        <v>0</v>
      </c>
      <c r="BG540" s="215">
        <f>IF(N540="zákl. přenesená",J540,0)</f>
        <v>0</v>
      </c>
      <c r="BH540" s="215">
        <f>IF(N540="sníž. přenesená",J540,0)</f>
        <v>0</v>
      </c>
      <c r="BI540" s="215">
        <f>IF(N540="nulová",J540,0)</f>
        <v>0</v>
      </c>
      <c r="BJ540" s="16" t="s">
        <v>83</v>
      </c>
      <c r="BK540" s="215">
        <f>ROUND(I540*H540,2)</f>
        <v>0</v>
      </c>
      <c r="BL540" s="16" t="s">
        <v>225</v>
      </c>
      <c r="BM540" s="214" t="s">
        <v>1281</v>
      </c>
    </row>
    <row r="541" s="2" customFormat="1" ht="37.8" customHeight="1">
      <c r="A541" s="37"/>
      <c r="B541" s="38"/>
      <c r="C541" s="203" t="s">
        <v>1282</v>
      </c>
      <c r="D541" s="203" t="s">
        <v>147</v>
      </c>
      <c r="E541" s="204" t="s">
        <v>1283</v>
      </c>
      <c r="F541" s="205" t="s">
        <v>1284</v>
      </c>
      <c r="G541" s="206" t="s">
        <v>178</v>
      </c>
      <c r="H541" s="207">
        <v>61.5</v>
      </c>
      <c r="I541" s="208"/>
      <c r="J541" s="209">
        <f>ROUND(I541*H541,2)</f>
        <v>0</v>
      </c>
      <c r="K541" s="205" t="s">
        <v>151</v>
      </c>
      <c r="L541" s="43"/>
      <c r="M541" s="210" t="s">
        <v>19</v>
      </c>
      <c r="N541" s="211" t="s">
        <v>46</v>
      </c>
      <c r="O541" s="83"/>
      <c r="P541" s="212">
        <f>O541*H541</f>
        <v>0</v>
      </c>
      <c r="Q541" s="212">
        <v>0</v>
      </c>
      <c r="R541" s="212">
        <f>Q541*H541</f>
        <v>0</v>
      </c>
      <c r="S541" s="212">
        <v>0</v>
      </c>
      <c r="T541" s="213">
        <f>S541*H541</f>
        <v>0</v>
      </c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R541" s="214" t="s">
        <v>225</v>
      </c>
      <c r="AT541" s="214" t="s">
        <v>147</v>
      </c>
      <c r="AU541" s="214" t="s">
        <v>85</v>
      </c>
      <c r="AY541" s="16" t="s">
        <v>145</v>
      </c>
      <c r="BE541" s="215">
        <f>IF(N541="základní",J541,0)</f>
        <v>0</v>
      </c>
      <c r="BF541" s="215">
        <f>IF(N541="snížená",J541,0)</f>
        <v>0</v>
      </c>
      <c r="BG541" s="215">
        <f>IF(N541="zákl. přenesená",J541,0)</f>
        <v>0</v>
      </c>
      <c r="BH541" s="215">
        <f>IF(N541="sníž. přenesená",J541,0)</f>
        <v>0</v>
      </c>
      <c r="BI541" s="215">
        <f>IF(N541="nulová",J541,0)</f>
        <v>0</v>
      </c>
      <c r="BJ541" s="16" t="s">
        <v>83</v>
      </c>
      <c r="BK541" s="215">
        <f>ROUND(I541*H541,2)</f>
        <v>0</v>
      </c>
      <c r="BL541" s="16" t="s">
        <v>225</v>
      </c>
      <c r="BM541" s="214" t="s">
        <v>1285</v>
      </c>
    </row>
    <row r="542" s="2" customFormat="1">
      <c r="A542" s="37"/>
      <c r="B542" s="38"/>
      <c r="C542" s="39"/>
      <c r="D542" s="216" t="s">
        <v>154</v>
      </c>
      <c r="E542" s="39"/>
      <c r="F542" s="217" t="s">
        <v>1286</v>
      </c>
      <c r="G542" s="39"/>
      <c r="H542" s="39"/>
      <c r="I542" s="218"/>
      <c r="J542" s="39"/>
      <c r="K542" s="39"/>
      <c r="L542" s="43"/>
      <c r="M542" s="219"/>
      <c r="N542" s="220"/>
      <c r="O542" s="83"/>
      <c r="P542" s="83"/>
      <c r="Q542" s="83"/>
      <c r="R542" s="83"/>
      <c r="S542" s="83"/>
      <c r="T542" s="84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T542" s="16" t="s">
        <v>154</v>
      </c>
      <c r="AU542" s="16" t="s">
        <v>85</v>
      </c>
    </row>
    <row r="543" s="2" customFormat="1" ht="16.5" customHeight="1">
      <c r="A543" s="37"/>
      <c r="B543" s="38"/>
      <c r="C543" s="221" t="s">
        <v>1287</v>
      </c>
      <c r="D543" s="221" t="s">
        <v>286</v>
      </c>
      <c r="E543" s="222" t="s">
        <v>1288</v>
      </c>
      <c r="F543" s="223" t="s">
        <v>1289</v>
      </c>
      <c r="G543" s="224" t="s">
        <v>172</v>
      </c>
      <c r="H543" s="225">
        <v>1.0429999999999999</v>
      </c>
      <c r="I543" s="226"/>
      <c r="J543" s="227">
        <f>ROUND(I543*H543,2)</f>
        <v>0</v>
      </c>
      <c r="K543" s="223" t="s">
        <v>151</v>
      </c>
      <c r="L543" s="228"/>
      <c r="M543" s="229" t="s">
        <v>19</v>
      </c>
      <c r="N543" s="230" t="s">
        <v>46</v>
      </c>
      <c r="O543" s="83"/>
      <c r="P543" s="212">
        <f>O543*H543</f>
        <v>0</v>
      </c>
      <c r="Q543" s="212">
        <v>0.44</v>
      </c>
      <c r="R543" s="212">
        <f>Q543*H543</f>
        <v>0.45891999999999999</v>
      </c>
      <c r="S543" s="212">
        <v>0</v>
      </c>
      <c r="T543" s="213">
        <f>S543*H543</f>
        <v>0</v>
      </c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R543" s="214" t="s">
        <v>304</v>
      </c>
      <c r="AT543" s="214" t="s">
        <v>286</v>
      </c>
      <c r="AU543" s="214" t="s">
        <v>85</v>
      </c>
      <c r="AY543" s="16" t="s">
        <v>145</v>
      </c>
      <c r="BE543" s="215">
        <f>IF(N543="základní",J543,0)</f>
        <v>0</v>
      </c>
      <c r="BF543" s="215">
        <f>IF(N543="snížená",J543,0)</f>
        <v>0</v>
      </c>
      <c r="BG543" s="215">
        <f>IF(N543="zákl. přenesená",J543,0)</f>
        <v>0</v>
      </c>
      <c r="BH543" s="215">
        <f>IF(N543="sníž. přenesená",J543,0)</f>
        <v>0</v>
      </c>
      <c r="BI543" s="215">
        <f>IF(N543="nulová",J543,0)</f>
        <v>0</v>
      </c>
      <c r="BJ543" s="16" t="s">
        <v>83</v>
      </c>
      <c r="BK543" s="215">
        <f>ROUND(I543*H543,2)</f>
        <v>0</v>
      </c>
      <c r="BL543" s="16" t="s">
        <v>225</v>
      </c>
      <c r="BM543" s="214" t="s">
        <v>1290</v>
      </c>
    </row>
    <row r="544" s="2" customFormat="1" ht="37.8" customHeight="1">
      <c r="A544" s="37"/>
      <c r="B544" s="38"/>
      <c r="C544" s="203" t="s">
        <v>1291</v>
      </c>
      <c r="D544" s="203" t="s">
        <v>147</v>
      </c>
      <c r="E544" s="204" t="s">
        <v>1292</v>
      </c>
      <c r="F544" s="205" t="s">
        <v>1293</v>
      </c>
      <c r="G544" s="206" t="s">
        <v>178</v>
      </c>
      <c r="H544" s="207">
        <v>51.799999999999997</v>
      </c>
      <c r="I544" s="208"/>
      <c r="J544" s="209">
        <f>ROUND(I544*H544,2)</f>
        <v>0</v>
      </c>
      <c r="K544" s="205" t="s">
        <v>151</v>
      </c>
      <c r="L544" s="43"/>
      <c r="M544" s="210" t="s">
        <v>19</v>
      </c>
      <c r="N544" s="211" t="s">
        <v>46</v>
      </c>
      <c r="O544" s="83"/>
      <c r="P544" s="212">
        <f>O544*H544</f>
        <v>0</v>
      </c>
      <c r="Q544" s="212">
        <v>0</v>
      </c>
      <c r="R544" s="212">
        <f>Q544*H544</f>
        <v>0</v>
      </c>
      <c r="S544" s="212">
        <v>0</v>
      </c>
      <c r="T544" s="213">
        <f>S544*H544</f>
        <v>0</v>
      </c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R544" s="214" t="s">
        <v>225</v>
      </c>
      <c r="AT544" s="214" t="s">
        <v>147</v>
      </c>
      <c r="AU544" s="214" t="s">
        <v>85</v>
      </c>
      <c r="AY544" s="16" t="s">
        <v>145</v>
      </c>
      <c r="BE544" s="215">
        <f>IF(N544="základní",J544,0)</f>
        <v>0</v>
      </c>
      <c r="BF544" s="215">
        <f>IF(N544="snížená",J544,0)</f>
        <v>0</v>
      </c>
      <c r="BG544" s="215">
        <f>IF(N544="zákl. přenesená",J544,0)</f>
        <v>0</v>
      </c>
      <c r="BH544" s="215">
        <f>IF(N544="sníž. přenesená",J544,0)</f>
        <v>0</v>
      </c>
      <c r="BI544" s="215">
        <f>IF(N544="nulová",J544,0)</f>
        <v>0</v>
      </c>
      <c r="BJ544" s="16" t="s">
        <v>83</v>
      </c>
      <c r="BK544" s="215">
        <f>ROUND(I544*H544,2)</f>
        <v>0</v>
      </c>
      <c r="BL544" s="16" t="s">
        <v>225</v>
      </c>
      <c r="BM544" s="214" t="s">
        <v>1294</v>
      </c>
    </row>
    <row r="545" s="2" customFormat="1">
      <c r="A545" s="37"/>
      <c r="B545" s="38"/>
      <c r="C545" s="39"/>
      <c r="D545" s="216" t="s">
        <v>154</v>
      </c>
      <c r="E545" s="39"/>
      <c r="F545" s="217" t="s">
        <v>1295</v>
      </c>
      <c r="G545" s="39"/>
      <c r="H545" s="39"/>
      <c r="I545" s="218"/>
      <c r="J545" s="39"/>
      <c r="K545" s="39"/>
      <c r="L545" s="43"/>
      <c r="M545" s="219"/>
      <c r="N545" s="220"/>
      <c r="O545" s="83"/>
      <c r="P545" s="83"/>
      <c r="Q545" s="83"/>
      <c r="R545" s="83"/>
      <c r="S545" s="83"/>
      <c r="T545" s="84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T545" s="16" t="s">
        <v>154</v>
      </c>
      <c r="AU545" s="16" t="s">
        <v>85</v>
      </c>
    </row>
    <row r="546" s="2" customFormat="1" ht="16.5" customHeight="1">
      <c r="A546" s="37"/>
      <c r="B546" s="38"/>
      <c r="C546" s="221" t="s">
        <v>1296</v>
      </c>
      <c r="D546" s="221" t="s">
        <v>286</v>
      </c>
      <c r="E546" s="222" t="s">
        <v>1297</v>
      </c>
      <c r="F546" s="223" t="s">
        <v>1298</v>
      </c>
      <c r="G546" s="224" t="s">
        <v>172</v>
      </c>
      <c r="H546" s="225">
        <v>1.1659999999999999</v>
      </c>
      <c r="I546" s="226"/>
      <c r="J546" s="227">
        <f>ROUND(I546*H546,2)</f>
        <v>0</v>
      </c>
      <c r="K546" s="223" t="s">
        <v>151</v>
      </c>
      <c r="L546" s="228"/>
      <c r="M546" s="229" t="s">
        <v>19</v>
      </c>
      <c r="N546" s="230" t="s">
        <v>46</v>
      </c>
      <c r="O546" s="83"/>
      <c r="P546" s="212">
        <f>O546*H546</f>
        <v>0</v>
      </c>
      <c r="Q546" s="212">
        <v>0.44</v>
      </c>
      <c r="R546" s="212">
        <f>Q546*H546</f>
        <v>0.51303999999999994</v>
      </c>
      <c r="S546" s="212">
        <v>0</v>
      </c>
      <c r="T546" s="213">
        <f>S546*H546</f>
        <v>0</v>
      </c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R546" s="214" t="s">
        <v>304</v>
      </c>
      <c r="AT546" s="214" t="s">
        <v>286</v>
      </c>
      <c r="AU546" s="214" t="s">
        <v>85</v>
      </c>
      <c r="AY546" s="16" t="s">
        <v>145</v>
      </c>
      <c r="BE546" s="215">
        <f>IF(N546="základní",J546,0)</f>
        <v>0</v>
      </c>
      <c r="BF546" s="215">
        <f>IF(N546="snížená",J546,0)</f>
        <v>0</v>
      </c>
      <c r="BG546" s="215">
        <f>IF(N546="zákl. přenesená",J546,0)</f>
        <v>0</v>
      </c>
      <c r="BH546" s="215">
        <f>IF(N546="sníž. přenesená",J546,0)</f>
        <v>0</v>
      </c>
      <c r="BI546" s="215">
        <f>IF(N546="nulová",J546,0)</f>
        <v>0</v>
      </c>
      <c r="BJ546" s="16" t="s">
        <v>83</v>
      </c>
      <c r="BK546" s="215">
        <f>ROUND(I546*H546,2)</f>
        <v>0</v>
      </c>
      <c r="BL546" s="16" t="s">
        <v>225</v>
      </c>
      <c r="BM546" s="214" t="s">
        <v>1299</v>
      </c>
    </row>
    <row r="547" s="2" customFormat="1" ht="24.15" customHeight="1">
      <c r="A547" s="37"/>
      <c r="B547" s="38"/>
      <c r="C547" s="203" t="s">
        <v>1300</v>
      </c>
      <c r="D547" s="203" t="s">
        <v>147</v>
      </c>
      <c r="E547" s="204" t="s">
        <v>1301</v>
      </c>
      <c r="F547" s="205" t="s">
        <v>1302</v>
      </c>
      <c r="G547" s="206" t="s">
        <v>150</v>
      </c>
      <c r="H547" s="207">
        <v>56.700000000000003</v>
      </c>
      <c r="I547" s="208"/>
      <c r="J547" s="209">
        <f>ROUND(I547*H547,2)</f>
        <v>0</v>
      </c>
      <c r="K547" s="205" t="s">
        <v>151</v>
      </c>
      <c r="L547" s="43"/>
      <c r="M547" s="210" t="s">
        <v>19</v>
      </c>
      <c r="N547" s="211" t="s">
        <v>46</v>
      </c>
      <c r="O547" s="83"/>
      <c r="P547" s="212">
        <f>O547*H547</f>
        <v>0</v>
      </c>
      <c r="Q547" s="212">
        <v>0.016101500000000001</v>
      </c>
      <c r="R547" s="212">
        <f>Q547*H547</f>
        <v>0.9129550500000001</v>
      </c>
      <c r="S547" s="212">
        <v>0</v>
      </c>
      <c r="T547" s="213">
        <f>S547*H547</f>
        <v>0</v>
      </c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R547" s="214" t="s">
        <v>225</v>
      </c>
      <c r="AT547" s="214" t="s">
        <v>147</v>
      </c>
      <c r="AU547" s="214" t="s">
        <v>85</v>
      </c>
      <c r="AY547" s="16" t="s">
        <v>145</v>
      </c>
      <c r="BE547" s="215">
        <f>IF(N547="základní",J547,0)</f>
        <v>0</v>
      </c>
      <c r="BF547" s="215">
        <f>IF(N547="snížená",J547,0)</f>
        <v>0</v>
      </c>
      <c r="BG547" s="215">
        <f>IF(N547="zákl. přenesená",J547,0)</f>
        <v>0</v>
      </c>
      <c r="BH547" s="215">
        <f>IF(N547="sníž. přenesená",J547,0)</f>
        <v>0</v>
      </c>
      <c r="BI547" s="215">
        <f>IF(N547="nulová",J547,0)</f>
        <v>0</v>
      </c>
      <c r="BJ547" s="16" t="s">
        <v>83</v>
      </c>
      <c r="BK547" s="215">
        <f>ROUND(I547*H547,2)</f>
        <v>0</v>
      </c>
      <c r="BL547" s="16" t="s">
        <v>225</v>
      </c>
      <c r="BM547" s="214" t="s">
        <v>1303</v>
      </c>
    </row>
    <row r="548" s="2" customFormat="1">
      <c r="A548" s="37"/>
      <c r="B548" s="38"/>
      <c r="C548" s="39"/>
      <c r="D548" s="216" t="s">
        <v>154</v>
      </c>
      <c r="E548" s="39"/>
      <c r="F548" s="217" t="s">
        <v>1304</v>
      </c>
      <c r="G548" s="39"/>
      <c r="H548" s="39"/>
      <c r="I548" s="218"/>
      <c r="J548" s="39"/>
      <c r="K548" s="39"/>
      <c r="L548" s="43"/>
      <c r="M548" s="219"/>
      <c r="N548" s="220"/>
      <c r="O548" s="83"/>
      <c r="P548" s="83"/>
      <c r="Q548" s="83"/>
      <c r="R548" s="83"/>
      <c r="S548" s="83"/>
      <c r="T548" s="84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T548" s="16" t="s">
        <v>154</v>
      </c>
      <c r="AU548" s="16" t="s">
        <v>85</v>
      </c>
    </row>
    <row r="549" s="2" customFormat="1" ht="24.15" customHeight="1">
      <c r="A549" s="37"/>
      <c r="B549" s="38"/>
      <c r="C549" s="203" t="s">
        <v>1305</v>
      </c>
      <c r="D549" s="203" t="s">
        <v>147</v>
      </c>
      <c r="E549" s="204" t="s">
        <v>1306</v>
      </c>
      <c r="F549" s="205" t="s">
        <v>1307</v>
      </c>
      <c r="G549" s="206" t="s">
        <v>172</v>
      </c>
      <c r="H549" s="207">
        <v>2.4249999999999998</v>
      </c>
      <c r="I549" s="208"/>
      <c r="J549" s="209">
        <f>ROUND(I549*H549,2)</f>
        <v>0</v>
      </c>
      <c r="K549" s="205" t="s">
        <v>151</v>
      </c>
      <c r="L549" s="43"/>
      <c r="M549" s="210" t="s">
        <v>19</v>
      </c>
      <c r="N549" s="211" t="s">
        <v>46</v>
      </c>
      <c r="O549" s="83"/>
      <c r="P549" s="212">
        <f>O549*H549</f>
        <v>0</v>
      </c>
      <c r="Q549" s="212">
        <v>0.022837798999999999</v>
      </c>
      <c r="R549" s="212">
        <f>Q549*H549</f>
        <v>0.05538166257499999</v>
      </c>
      <c r="S549" s="212">
        <v>0</v>
      </c>
      <c r="T549" s="213">
        <f>S549*H549</f>
        <v>0</v>
      </c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R549" s="214" t="s">
        <v>225</v>
      </c>
      <c r="AT549" s="214" t="s">
        <v>147</v>
      </c>
      <c r="AU549" s="214" t="s">
        <v>85</v>
      </c>
      <c r="AY549" s="16" t="s">
        <v>145</v>
      </c>
      <c r="BE549" s="215">
        <f>IF(N549="základní",J549,0)</f>
        <v>0</v>
      </c>
      <c r="BF549" s="215">
        <f>IF(N549="snížená",J549,0)</f>
        <v>0</v>
      </c>
      <c r="BG549" s="215">
        <f>IF(N549="zákl. přenesená",J549,0)</f>
        <v>0</v>
      </c>
      <c r="BH549" s="215">
        <f>IF(N549="sníž. přenesená",J549,0)</f>
        <v>0</v>
      </c>
      <c r="BI549" s="215">
        <f>IF(N549="nulová",J549,0)</f>
        <v>0</v>
      </c>
      <c r="BJ549" s="16" t="s">
        <v>83</v>
      </c>
      <c r="BK549" s="215">
        <f>ROUND(I549*H549,2)</f>
        <v>0</v>
      </c>
      <c r="BL549" s="16" t="s">
        <v>225</v>
      </c>
      <c r="BM549" s="214" t="s">
        <v>1308</v>
      </c>
    </row>
    <row r="550" s="2" customFormat="1">
      <c r="A550" s="37"/>
      <c r="B550" s="38"/>
      <c r="C550" s="39"/>
      <c r="D550" s="216" t="s">
        <v>154</v>
      </c>
      <c r="E550" s="39"/>
      <c r="F550" s="217" t="s">
        <v>1309</v>
      </c>
      <c r="G550" s="39"/>
      <c r="H550" s="39"/>
      <c r="I550" s="218"/>
      <c r="J550" s="39"/>
      <c r="K550" s="39"/>
      <c r="L550" s="43"/>
      <c r="M550" s="219"/>
      <c r="N550" s="220"/>
      <c r="O550" s="83"/>
      <c r="P550" s="83"/>
      <c r="Q550" s="83"/>
      <c r="R550" s="83"/>
      <c r="S550" s="83"/>
      <c r="T550" s="84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T550" s="16" t="s">
        <v>154</v>
      </c>
      <c r="AU550" s="16" t="s">
        <v>85</v>
      </c>
    </row>
    <row r="551" s="2" customFormat="1" ht="24.15" customHeight="1">
      <c r="A551" s="37"/>
      <c r="B551" s="38"/>
      <c r="C551" s="203" t="s">
        <v>1310</v>
      </c>
      <c r="D551" s="203" t="s">
        <v>147</v>
      </c>
      <c r="E551" s="204" t="s">
        <v>1311</v>
      </c>
      <c r="F551" s="205" t="s">
        <v>1312</v>
      </c>
      <c r="G551" s="206" t="s">
        <v>1216</v>
      </c>
      <c r="H551" s="233"/>
      <c r="I551" s="208"/>
      <c r="J551" s="209">
        <f>ROUND(I551*H551,2)</f>
        <v>0</v>
      </c>
      <c r="K551" s="205" t="s">
        <v>151</v>
      </c>
      <c r="L551" s="43"/>
      <c r="M551" s="210" t="s">
        <v>19</v>
      </c>
      <c r="N551" s="211" t="s">
        <v>46</v>
      </c>
      <c r="O551" s="83"/>
      <c r="P551" s="212">
        <f>O551*H551</f>
        <v>0</v>
      </c>
      <c r="Q551" s="212">
        <v>0</v>
      </c>
      <c r="R551" s="212">
        <f>Q551*H551</f>
        <v>0</v>
      </c>
      <c r="S551" s="212">
        <v>0</v>
      </c>
      <c r="T551" s="213">
        <f>S551*H551</f>
        <v>0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R551" s="214" t="s">
        <v>225</v>
      </c>
      <c r="AT551" s="214" t="s">
        <v>147</v>
      </c>
      <c r="AU551" s="214" t="s">
        <v>85</v>
      </c>
      <c r="AY551" s="16" t="s">
        <v>145</v>
      </c>
      <c r="BE551" s="215">
        <f>IF(N551="základní",J551,0)</f>
        <v>0</v>
      </c>
      <c r="BF551" s="215">
        <f>IF(N551="snížená",J551,0)</f>
        <v>0</v>
      </c>
      <c r="BG551" s="215">
        <f>IF(N551="zákl. přenesená",J551,0)</f>
        <v>0</v>
      </c>
      <c r="BH551" s="215">
        <f>IF(N551="sníž. přenesená",J551,0)</f>
        <v>0</v>
      </c>
      <c r="BI551" s="215">
        <f>IF(N551="nulová",J551,0)</f>
        <v>0</v>
      </c>
      <c r="BJ551" s="16" t="s">
        <v>83</v>
      </c>
      <c r="BK551" s="215">
        <f>ROUND(I551*H551,2)</f>
        <v>0</v>
      </c>
      <c r="BL551" s="16" t="s">
        <v>225</v>
      </c>
      <c r="BM551" s="214" t="s">
        <v>1313</v>
      </c>
    </row>
    <row r="552" s="2" customFormat="1">
      <c r="A552" s="37"/>
      <c r="B552" s="38"/>
      <c r="C552" s="39"/>
      <c r="D552" s="216" t="s">
        <v>154</v>
      </c>
      <c r="E552" s="39"/>
      <c r="F552" s="217" t="s">
        <v>1314</v>
      </c>
      <c r="G552" s="39"/>
      <c r="H552" s="39"/>
      <c r="I552" s="218"/>
      <c r="J552" s="39"/>
      <c r="K552" s="39"/>
      <c r="L552" s="43"/>
      <c r="M552" s="219"/>
      <c r="N552" s="220"/>
      <c r="O552" s="83"/>
      <c r="P552" s="83"/>
      <c r="Q552" s="83"/>
      <c r="R552" s="83"/>
      <c r="S552" s="83"/>
      <c r="T552" s="84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16" t="s">
        <v>154</v>
      </c>
      <c r="AU552" s="16" t="s">
        <v>85</v>
      </c>
    </row>
    <row r="553" s="12" customFormat="1" ht="22.8" customHeight="1">
      <c r="A553" s="12"/>
      <c r="B553" s="187"/>
      <c r="C553" s="188"/>
      <c r="D553" s="189" t="s">
        <v>74</v>
      </c>
      <c r="E553" s="201" t="s">
        <v>1315</v>
      </c>
      <c r="F553" s="201" t="s">
        <v>1316</v>
      </c>
      <c r="G553" s="188"/>
      <c r="H553" s="188"/>
      <c r="I553" s="191"/>
      <c r="J553" s="202">
        <f>BK553</f>
        <v>0</v>
      </c>
      <c r="K553" s="188"/>
      <c r="L553" s="193"/>
      <c r="M553" s="194"/>
      <c r="N553" s="195"/>
      <c r="O553" s="195"/>
      <c r="P553" s="196">
        <f>P554</f>
        <v>0</v>
      </c>
      <c r="Q553" s="195"/>
      <c r="R553" s="196">
        <f>R554</f>
        <v>0</v>
      </c>
      <c r="S553" s="195"/>
      <c r="T553" s="197">
        <f>T554</f>
        <v>0</v>
      </c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R553" s="198" t="s">
        <v>85</v>
      </c>
      <c r="AT553" s="199" t="s">
        <v>74</v>
      </c>
      <c r="AU553" s="199" t="s">
        <v>83</v>
      </c>
      <c r="AY553" s="198" t="s">
        <v>145</v>
      </c>
      <c r="BK553" s="200">
        <f>BK554</f>
        <v>0</v>
      </c>
    </row>
    <row r="554" s="2" customFormat="1" ht="16.5" customHeight="1">
      <c r="A554" s="37"/>
      <c r="B554" s="38"/>
      <c r="C554" s="203" t="s">
        <v>1317</v>
      </c>
      <c r="D554" s="203" t="s">
        <v>147</v>
      </c>
      <c r="E554" s="204" t="s">
        <v>1318</v>
      </c>
      <c r="F554" s="205" t="s">
        <v>1319</v>
      </c>
      <c r="G554" s="206" t="s">
        <v>412</v>
      </c>
      <c r="H554" s="207">
        <v>1</v>
      </c>
      <c r="I554" s="208"/>
      <c r="J554" s="209">
        <f>ROUND(I554*H554,2)</f>
        <v>0</v>
      </c>
      <c r="K554" s="205" t="s">
        <v>747</v>
      </c>
      <c r="L554" s="43"/>
      <c r="M554" s="210" t="s">
        <v>19</v>
      </c>
      <c r="N554" s="211" t="s">
        <v>46</v>
      </c>
      <c r="O554" s="83"/>
      <c r="P554" s="212">
        <f>O554*H554</f>
        <v>0</v>
      </c>
      <c r="Q554" s="212">
        <v>0</v>
      </c>
      <c r="R554" s="212">
        <f>Q554*H554</f>
        <v>0</v>
      </c>
      <c r="S554" s="212">
        <v>0</v>
      </c>
      <c r="T554" s="213">
        <f>S554*H554</f>
        <v>0</v>
      </c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R554" s="214" t="s">
        <v>225</v>
      </c>
      <c r="AT554" s="214" t="s">
        <v>147</v>
      </c>
      <c r="AU554" s="214" t="s">
        <v>85</v>
      </c>
      <c r="AY554" s="16" t="s">
        <v>145</v>
      </c>
      <c r="BE554" s="215">
        <f>IF(N554="základní",J554,0)</f>
        <v>0</v>
      </c>
      <c r="BF554" s="215">
        <f>IF(N554="snížená",J554,0)</f>
        <v>0</v>
      </c>
      <c r="BG554" s="215">
        <f>IF(N554="zákl. přenesená",J554,0)</f>
        <v>0</v>
      </c>
      <c r="BH554" s="215">
        <f>IF(N554="sníž. přenesená",J554,0)</f>
        <v>0</v>
      </c>
      <c r="BI554" s="215">
        <f>IF(N554="nulová",J554,0)</f>
        <v>0</v>
      </c>
      <c r="BJ554" s="16" t="s">
        <v>83</v>
      </c>
      <c r="BK554" s="215">
        <f>ROUND(I554*H554,2)</f>
        <v>0</v>
      </c>
      <c r="BL554" s="16" t="s">
        <v>225</v>
      </c>
      <c r="BM554" s="214" t="s">
        <v>1320</v>
      </c>
    </row>
    <row r="555" s="12" customFormat="1" ht="22.8" customHeight="1">
      <c r="A555" s="12"/>
      <c r="B555" s="187"/>
      <c r="C555" s="188"/>
      <c r="D555" s="189" t="s">
        <v>74</v>
      </c>
      <c r="E555" s="201" t="s">
        <v>1321</v>
      </c>
      <c r="F555" s="201" t="s">
        <v>1322</v>
      </c>
      <c r="G555" s="188"/>
      <c r="H555" s="188"/>
      <c r="I555" s="191"/>
      <c r="J555" s="202">
        <f>BK555</f>
        <v>0</v>
      </c>
      <c r="K555" s="188"/>
      <c r="L555" s="193"/>
      <c r="M555" s="194"/>
      <c r="N555" s="195"/>
      <c r="O555" s="195"/>
      <c r="P555" s="196">
        <f>SUM(P556:P567)</f>
        <v>0</v>
      </c>
      <c r="Q555" s="195"/>
      <c r="R555" s="196">
        <f>SUM(R556:R567)</f>
        <v>0.13483088999999998</v>
      </c>
      <c r="S555" s="195"/>
      <c r="T555" s="197">
        <f>SUM(T556:T567)</f>
        <v>0</v>
      </c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R555" s="198" t="s">
        <v>85</v>
      </c>
      <c r="AT555" s="199" t="s">
        <v>74</v>
      </c>
      <c r="AU555" s="199" t="s">
        <v>83</v>
      </c>
      <c r="AY555" s="198" t="s">
        <v>145</v>
      </c>
      <c r="BK555" s="200">
        <f>SUM(BK556:BK567)</f>
        <v>0</v>
      </c>
    </row>
    <row r="556" s="2" customFormat="1" ht="21.75" customHeight="1">
      <c r="A556" s="37"/>
      <c r="B556" s="38"/>
      <c r="C556" s="203" t="s">
        <v>1323</v>
      </c>
      <c r="D556" s="203" t="s">
        <v>147</v>
      </c>
      <c r="E556" s="204" t="s">
        <v>1324</v>
      </c>
      <c r="F556" s="205" t="s">
        <v>1325</v>
      </c>
      <c r="G556" s="206" t="s">
        <v>178</v>
      </c>
      <c r="H556" s="207">
        <v>22.199999999999999</v>
      </c>
      <c r="I556" s="208"/>
      <c r="J556" s="209">
        <f>ROUND(I556*H556,2)</f>
        <v>0</v>
      </c>
      <c r="K556" s="205" t="s">
        <v>151</v>
      </c>
      <c r="L556" s="43"/>
      <c r="M556" s="210" t="s">
        <v>19</v>
      </c>
      <c r="N556" s="211" t="s">
        <v>46</v>
      </c>
      <c r="O556" s="83"/>
      <c r="P556" s="212">
        <f>O556*H556</f>
        <v>0</v>
      </c>
      <c r="Q556" s="212">
        <v>0.0028668500000000002</v>
      </c>
      <c r="R556" s="212">
        <f>Q556*H556</f>
        <v>0.063644069999999997</v>
      </c>
      <c r="S556" s="212">
        <v>0</v>
      </c>
      <c r="T556" s="213">
        <f>S556*H556</f>
        <v>0</v>
      </c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R556" s="214" t="s">
        <v>225</v>
      </c>
      <c r="AT556" s="214" t="s">
        <v>147</v>
      </c>
      <c r="AU556" s="214" t="s">
        <v>85</v>
      </c>
      <c r="AY556" s="16" t="s">
        <v>145</v>
      </c>
      <c r="BE556" s="215">
        <f>IF(N556="základní",J556,0)</f>
        <v>0</v>
      </c>
      <c r="BF556" s="215">
        <f>IF(N556="snížená",J556,0)</f>
        <v>0</v>
      </c>
      <c r="BG556" s="215">
        <f>IF(N556="zákl. přenesená",J556,0)</f>
        <v>0</v>
      </c>
      <c r="BH556" s="215">
        <f>IF(N556="sníž. přenesená",J556,0)</f>
        <v>0</v>
      </c>
      <c r="BI556" s="215">
        <f>IF(N556="nulová",J556,0)</f>
        <v>0</v>
      </c>
      <c r="BJ556" s="16" t="s">
        <v>83</v>
      </c>
      <c r="BK556" s="215">
        <f>ROUND(I556*H556,2)</f>
        <v>0</v>
      </c>
      <c r="BL556" s="16" t="s">
        <v>225</v>
      </c>
      <c r="BM556" s="214" t="s">
        <v>1326</v>
      </c>
    </row>
    <row r="557" s="2" customFormat="1">
      <c r="A557" s="37"/>
      <c r="B557" s="38"/>
      <c r="C557" s="39"/>
      <c r="D557" s="216" t="s">
        <v>154</v>
      </c>
      <c r="E557" s="39"/>
      <c r="F557" s="217" t="s">
        <v>1327</v>
      </c>
      <c r="G557" s="39"/>
      <c r="H557" s="39"/>
      <c r="I557" s="218"/>
      <c r="J557" s="39"/>
      <c r="K557" s="39"/>
      <c r="L557" s="43"/>
      <c r="M557" s="219"/>
      <c r="N557" s="220"/>
      <c r="O557" s="83"/>
      <c r="P557" s="83"/>
      <c r="Q557" s="83"/>
      <c r="R557" s="83"/>
      <c r="S557" s="83"/>
      <c r="T557" s="84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T557" s="16" t="s">
        <v>154</v>
      </c>
      <c r="AU557" s="16" t="s">
        <v>85</v>
      </c>
    </row>
    <row r="558" s="2" customFormat="1" ht="24.15" customHeight="1">
      <c r="A558" s="37"/>
      <c r="B558" s="38"/>
      <c r="C558" s="203" t="s">
        <v>1328</v>
      </c>
      <c r="D558" s="203" t="s">
        <v>147</v>
      </c>
      <c r="E558" s="204" t="s">
        <v>1329</v>
      </c>
      <c r="F558" s="205" t="s">
        <v>1330</v>
      </c>
      <c r="G558" s="206" t="s">
        <v>178</v>
      </c>
      <c r="H558" s="207">
        <v>14</v>
      </c>
      <c r="I558" s="208"/>
      <c r="J558" s="209">
        <f>ROUND(I558*H558,2)</f>
        <v>0</v>
      </c>
      <c r="K558" s="205" t="s">
        <v>151</v>
      </c>
      <c r="L558" s="43"/>
      <c r="M558" s="210" t="s">
        <v>19</v>
      </c>
      <c r="N558" s="211" t="s">
        <v>46</v>
      </c>
      <c r="O558" s="83"/>
      <c r="P558" s="212">
        <f>O558*H558</f>
        <v>0</v>
      </c>
      <c r="Q558" s="212">
        <v>0.0016739999999999999</v>
      </c>
      <c r="R558" s="212">
        <f>Q558*H558</f>
        <v>0.023435999999999998</v>
      </c>
      <c r="S558" s="212">
        <v>0</v>
      </c>
      <c r="T558" s="213">
        <f>S558*H558</f>
        <v>0</v>
      </c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R558" s="214" t="s">
        <v>225</v>
      </c>
      <c r="AT558" s="214" t="s">
        <v>147</v>
      </c>
      <c r="AU558" s="214" t="s">
        <v>85</v>
      </c>
      <c r="AY558" s="16" t="s">
        <v>145</v>
      </c>
      <c r="BE558" s="215">
        <f>IF(N558="základní",J558,0)</f>
        <v>0</v>
      </c>
      <c r="BF558" s="215">
        <f>IF(N558="snížená",J558,0)</f>
        <v>0</v>
      </c>
      <c r="BG558" s="215">
        <f>IF(N558="zákl. přenesená",J558,0)</f>
        <v>0</v>
      </c>
      <c r="BH558" s="215">
        <f>IF(N558="sníž. přenesená",J558,0)</f>
        <v>0</v>
      </c>
      <c r="BI558" s="215">
        <f>IF(N558="nulová",J558,0)</f>
        <v>0</v>
      </c>
      <c r="BJ558" s="16" t="s">
        <v>83</v>
      </c>
      <c r="BK558" s="215">
        <f>ROUND(I558*H558,2)</f>
        <v>0</v>
      </c>
      <c r="BL558" s="16" t="s">
        <v>225</v>
      </c>
      <c r="BM558" s="214" t="s">
        <v>1331</v>
      </c>
    </row>
    <row r="559" s="2" customFormat="1">
      <c r="A559" s="37"/>
      <c r="B559" s="38"/>
      <c r="C559" s="39"/>
      <c r="D559" s="216" t="s">
        <v>154</v>
      </c>
      <c r="E559" s="39"/>
      <c r="F559" s="217" t="s">
        <v>1332</v>
      </c>
      <c r="G559" s="39"/>
      <c r="H559" s="39"/>
      <c r="I559" s="218"/>
      <c r="J559" s="39"/>
      <c r="K559" s="39"/>
      <c r="L559" s="43"/>
      <c r="M559" s="219"/>
      <c r="N559" s="220"/>
      <c r="O559" s="83"/>
      <c r="P559" s="83"/>
      <c r="Q559" s="83"/>
      <c r="R559" s="83"/>
      <c r="S559" s="83"/>
      <c r="T559" s="84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T559" s="16" t="s">
        <v>154</v>
      </c>
      <c r="AU559" s="16" t="s">
        <v>85</v>
      </c>
    </row>
    <row r="560" s="2" customFormat="1" ht="21.75" customHeight="1">
      <c r="A560" s="37"/>
      <c r="B560" s="38"/>
      <c r="C560" s="203" t="s">
        <v>1333</v>
      </c>
      <c r="D560" s="203" t="s">
        <v>147</v>
      </c>
      <c r="E560" s="204" t="s">
        <v>1334</v>
      </c>
      <c r="F560" s="205" t="s">
        <v>1335</v>
      </c>
      <c r="G560" s="206" t="s">
        <v>412</v>
      </c>
      <c r="H560" s="207">
        <v>1</v>
      </c>
      <c r="I560" s="208"/>
      <c r="J560" s="209">
        <f>ROUND(I560*H560,2)</f>
        <v>0</v>
      </c>
      <c r="K560" s="205" t="s">
        <v>151</v>
      </c>
      <c r="L560" s="43"/>
      <c r="M560" s="210" t="s">
        <v>19</v>
      </c>
      <c r="N560" s="211" t="s">
        <v>46</v>
      </c>
      <c r="O560" s="83"/>
      <c r="P560" s="212">
        <f>O560*H560</f>
        <v>0</v>
      </c>
      <c r="Q560" s="212">
        <v>0.0031199999999999999</v>
      </c>
      <c r="R560" s="212">
        <f>Q560*H560</f>
        <v>0.0031199999999999999</v>
      </c>
      <c r="S560" s="212">
        <v>0</v>
      </c>
      <c r="T560" s="213">
        <f>S560*H560</f>
        <v>0</v>
      </c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R560" s="214" t="s">
        <v>225</v>
      </c>
      <c r="AT560" s="214" t="s">
        <v>147</v>
      </c>
      <c r="AU560" s="214" t="s">
        <v>85</v>
      </c>
      <c r="AY560" s="16" t="s">
        <v>145</v>
      </c>
      <c r="BE560" s="215">
        <f>IF(N560="základní",J560,0)</f>
        <v>0</v>
      </c>
      <c r="BF560" s="215">
        <f>IF(N560="snížená",J560,0)</f>
        <v>0</v>
      </c>
      <c r="BG560" s="215">
        <f>IF(N560="zákl. přenesená",J560,0)</f>
        <v>0</v>
      </c>
      <c r="BH560" s="215">
        <f>IF(N560="sníž. přenesená",J560,0)</f>
        <v>0</v>
      </c>
      <c r="BI560" s="215">
        <f>IF(N560="nulová",J560,0)</f>
        <v>0</v>
      </c>
      <c r="BJ560" s="16" t="s">
        <v>83</v>
      </c>
      <c r="BK560" s="215">
        <f>ROUND(I560*H560,2)</f>
        <v>0</v>
      </c>
      <c r="BL560" s="16" t="s">
        <v>225</v>
      </c>
      <c r="BM560" s="214" t="s">
        <v>1336</v>
      </c>
    </row>
    <row r="561" s="2" customFormat="1">
      <c r="A561" s="37"/>
      <c r="B561" s="38"/>
      <c r="C561" s="39"/>
      <c r="D561" s="216" t="s">
        <v>154</v>
      </c>
      <c r="E561" s="39"/>
      <c r="F561" s="217" t="s">
        <v>1337</v>
      </c>
      <c r="G561" s="39"/>
      <c r="H561" s="39"/>
      <c r="I561" s="218"/>
      <c r="J561" s="39"/>
      <c r="K561" s="39"/>
      <c r="L561" s="43"/>
      <c r="M561" s="219"/>
      <c r="N561" s="220"/>
      <c r="O561" s="83"/>
      <c r="P561" s="83"/>
      <c r="Q561" s="83"/>
      <c r="R561" s="83"/>
      <c r="S561" s="83"/>
      <c r="T561" s="84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T561" s="16" t="s">
        <v>154</v>
      </c>
      <c r="AU561" s="16" t="s">
        <v>85</v>
      </c>
    </row>
    <row r="562" s="2" customFormat="1" ht="21.75" customHeight="1">
      <c r="A562" s="37"/>
      <c r="B562" s="38"/>
      <c r="C562" s="203" t="s">
        <v>1338</v>
      </c>
      <c r="D562" s="203" t="s">
        <v>147</v>
      </c>
      <c r="E562" s="204" t="s">
        <v>1339</v>
      </c>
      <c r="F562" s="205" t="s">
        <v>1340</v>
      </c>
      <c r="G562" s="206" t="s">
        <v>178</v>
      </c>
      <c r="H562" s="207">
        <v>14.199999999999999</v>
      </c>
      <c r="I562" s="208"/>
      <c r="J562" s="209">
        <f>ROUND(I562*H562,2)</f>
        <v>0</v>
      </c>
      <c r="K562" s="205" t="s">
        <v>151</v>
      </c>
      <c r="L562" s="43"/>
      <c r="M562" s="210" t="s">
        <v>19</v>
      </c>
      <c r="N562" s="211" t="s">
        <v>46</v>
      </c>
      <c r="O562" s="83"/>
      <c r="P562" s="212">
        <f>O562*H562</f>
        <v>0</v>
      </c>
      <c r="Q562" s="212">
        <v>0.0027366999999999999</v>
      </c>
      <c r="R562" s="212">
        <f>Q562*H562</f>
        <v>0.038861139999999995</v>
      </c>
      <c r="S562" s="212">
        <v>0</v>
      </c>
      <c r="T562" s="213">
        <f>S562*H562</f>
        <v>0</v>
      </c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R562" s="214" t="s">
        <v>225</v>
      </c>
      <c r="AT562" s="214" t="s">
        <v>147</v>
      </c>
      <c r="AU562" s="214" t="s">
        <v>85</v>
      </c>
      <c r="AY562" s="16" t="s">
        <v>145</v>
      </c>
      <c r="BE562" s="215">
        <f>IF(N562="základní",J562,0)</f>
        <v>0</v>
      </c>
      <c r="BF562" s="215">
        <f>IF(N562="snížená",J562,0)</f>
        <v>0</v>
      </c>
      <c r="BG562" s="215">
        <f>IF(N562="zákl. přenesená",J562,0)</f>
        <v>0</v>
      </c>
      <c r="BH562" s="215">
        <f>IF(N562="sníž. přenesená",J562,0)</f>
        <v>0</v>
      </c>
      <c r="BI562" s="215">
        <f>IF(N562="nulová",J562,0)</f>
        <v>0</v>
      </c>
      <c r="BJ562" s="16" t="s">
        <v>83</v>
      </c>
      <c r="BK562" s="215">
        <f>ROUND(I562*H562,2)</f>
        <v>0</v>
      </c>
      <c r="BL562" s="16" t="s">
        <v>225</v>
      </c>
      <c r="BM562" s="214" t="s">
        <v>1341</v>
      </c>
    </row>
    <row r="563" s="2" customFormat="1">
      <c r="A563" s="37"/>
      <c r="B563" s="38"/>
      <c r="C563" s="39"/>
      <c r="D563" s="216" t="s">
        <v>154</v>
      </c>
      <c r="E563" s="39"/>
      <c r="F563" s="217" t="s">
        <v>1342</v>
      </c>
      <c r="G563" s="39"/>
      <c r="H563" s="39"/>
      <c r="I563" s="218"/>
      <c r="J563" s="39"/>
      <c r="K563" s="39"/>
      <c r="L563" s="43"/>
      <c r="M563" s="219"/>
      <c r="N563" s="220"/>
      <c r="O563" s="83"/>
      <c r="P563" s="83"/>
      <c r="Q563" s="83"/>
      <c r="R563" s="83"/>
      <c r="S563" s="83"/>
      <c r="T563" s="84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T563" s="16" t="s">
        <v>154</v>
      </c>
      <c r="AU563" s="16" t="s">
        <v>85</v>
      </c>
    </row>
    <row r="564" s="2" customFormat="1" ht="24.15" customHeight="1">
      <c r="A564" s="37"/>
      <c r="B564" s="38"/>
      <c r="C564" s="203" t="s">
        <v>1343</v>
      </c>
      <c r="D564" s="203" t="s">
        <v>147</v>
      </c>
      <c r="E564" s="204" t="s">
        <v>1344</v>
      </c>
      <c r="F564" s="205" t="s">
        <v>1345</v>
      </c>
      <c r="G564" s="206" t="s">
        <v>178</v>
      </c>
      <c r="H564" s="207">
        <v>2.7999999999999998</v>
      </c>
      <c r="I564" s="208"/>
      <c r="J564" s="209">
        <f>ROUND(I564*H564,2)</f>
        <v>0</v>
      </c>
      <c r="K564" s="205" t="s">
        <v>151</v>
      </c>
      <c r="L564" s="43"/>
      <c r="M564" s="210" t="s">
        <v>19</v>
      </c>
      <c r="N564" s="211" t="s">
        <v>46</v>
      </c>
      <c r="O564" s="83"/>
      <c r="P564" s="212">
        <f>O564*H564</f>
        <v>0</v>
      </c>
      <c r="Q564" s="212">
        <v>0.0020606000000000001</v>
      </c>
      <c r="R564" s="212">
        <f>Q564*H564</f>
        <v>0.0057696800000000001</v>
      </c>
      <c r="S564" s="212">
        <v>0</v>
      </c>
      <c r="T564" s="213">
        <f>S564*H564</f>
        <v>0</v>
      </c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R564" s="214" t="s">
        <v>225</v>
      </c>
      <c r="AT564" s="214" t="s">
        <v>147</v>
      </c>
      <c r="AU564" s="214" t="s">
        <v>85</v>
      </c>
      <c r="AY564" s="16" t="s">
        <v>145</v>
      </c>
      <c r="BE564" s="215">
        <f>IF(N564="základní",J564,0)</f>
        <v>0</v>
      </c>
      <c r="BF564" s="215">
        <f>IF(N564="snížená",J564,0)</f>
        <v>0</v>
      </c>
      <c r="BG564" s="215">
        <f>IF(N564="zákl. přenesená",J564,0)</f>
        <v>0</v>
      </c>
      <c r="BH564" s="215">
        <f>IF(N564="sníž. přenesená",J564,0)</f>
        <v>0</v>
      </c>
      <c r="BI564" s="215">
        <f>IF(N564="nulová",J564,0)</f>
        <v>0</v>
      </c>
      <c r="BJ564" s="16" t="s">
        <v>83</v>
      </c>
      <c r="BK564" s="215">
        <f>ROUND(I564*H564,2)</f>
        <v>0</v>
      </c>
      <c r="BL564" s="16" t="s">
        <v>225</v>
      </c>
      <c r="BM564" s="214" t="s">
        <v>1346</v>
      </c>
    </row>
    <row r="565" s="2" customFormat="1">
      <c r="A565" s="37"/>
      <c r="B565" s="38"/>
      <c r="C565" s="39"/>
      <c r="D565" s="216" t="s">
        <v>154</v>
      </c>
      <c r="E565" s="39"/>
      <c r="F565" s="217" t="s">
        <v>1347</v>
      </c>
      <c r="G565" s="39"/>
      <c r="H565" s="39"/>
      <c r="I565" s="218"/>
      <c r="J565" s="39"/>
      <c r="K565" s="39"/>
      <c r="L565" s="43"/>
      <c r="M565" s="219"/>
      <c r="N565" s="220"/>
      <c r="O565" s="83"/>
      <c r="P565" s="83"/>
      <c r="Q565" s="83"/>
      <c r="R565" s="83"/>
      <c r="S565" s="83"/>
      <c r="T565" s="84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T565" s="16" t="s">
        <v>154</v>
      </c>
      <c r="AU565" s="16" t="s">
        <v>85</v>
      </c>
    </row>
    <row r="566" s="2" customFormat="1" ht="24.15" customHeight="1">
      <c r="A566" s="37"/>
      <c r="B566" s="38"/>
      <c r="C566" s="203" t="s">
        <v>1348</v>
      </c>
      <c r="D566" s="203" t="s">
        <v>147</v>
      </c>
      <c r="E566" s="204" t="s">
        <v>1349</v>
      </c>
      <c r="F566" s="205" t="s">
        <v>1350</v>
      </c>
      <c r="G566" s="206" t="s">
        <v>1216</v>
      </c>
      <c r="H566" s="233"/>
      <c r="I566" s="208"/>
      <c r="J566" s="209">
        <f>ROUND(I566*H566,2)</f>
        <v>0</v>
      </c>
      <c r="K566" s="205" t="s">
        <v>151</v>
      </c>
      <c r="L566" s="43"/>
      <c r="M566" s="210" t="s">
        <v>19</v>
      </c>
      <c r="N566" s="211" t="s">
        <v>46</v>
      </c>
      <c r="O566" s="83"/>
      <c r="P566" s="212">
        <f>O566*H566</f>
        <v>0</v>
      </c>
      <c r="Q566" s="212">
        <v>0</v>
      </c>
      <c r="R566" s="212">
        <f>Q566*H566</f>
        <v>0</v>
      </c>
      <c r="S566" s="212">
        <v>0</v>
      </c>
      <c r="T566" s="213">
        <f>S566*H566</f>
        <v>0</v>
      </c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R566" s="214" t="s">
        <v>225</v>
      </c>
      <c r="AT566" s="214" t="s">
        <v>147</v>
      </c>
      <c r="AU566" s="214" t="s">
        <v>85</v>
      </c>
      <c r="AY566" s="16" t="s">
        <v>145</v>
      </c>
      <c r="BE566" s="215">
        <f>IF(N566="základní",J566,0)</f>
        <v>0</v>
      </c>
      <c r="BF566" s="215">
        <f>IF(N566="snížená",J566,0)</f>
        <v>0</v>
      </c>
      <c r="BG566" s="215">
        <f>IF(N566="zákl. přenesená",J566,0)</f>
        <v>0</v>
      </c>
      <c r="BH566" s="215">
        <f>IF(N566="sníž. přenesená",J566,0)</f>
        <v>0</v>
      </c>
      <c r="BI566" s="215">
        <f>IF(N566="nulová",J566,0)</f>
        <v>0</v>
      </c>
      <c r="BJ566" s="16" t="s">
        <v>83</v>
      </c>
      <c r="BK566" s="215">
        <f>ROUND(I566*H566,2)</f>
        <v>0</v>
      </c>
      <c r="BL566" s="16" t="s">
        <v>225</v>
      </c>
      <c r="BM566" s="214" t="s">
        <v>1351</v>
      </c>
    </row>
    <row r="567" s="2" customFormat="1">
      <c r="A567" s="37"/>
      <c r="B567" s="38"/>
      <c r="C567" s="39"/>
      <c r="D567" s="216" t="s">
        <v>154</v>
      </c>
      <c r="E567" s="39"/>
      <c r="F567" s="217" t="s">
        <v>1352</v>
      </c>
      <c r="G567" s="39"/>
      <c r="H567" s="39"/>
      <c r="I567" s="218"/>
      <c r="J567" s="39"/>
      <c r="K567" s="39"/>
      <c r="L567" s="43"/>
      <c r="M567" s="219"/>
      <c r="N567" s="220"/>
      <c r="O567" s="83"/>
      <c r="P567" s="83"/>
      <c r="Q567" s="83"/>
      <c r="R567" s="83"/>
      <c r="S567" s="83"/>
      <c r="T567" s="84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T567" s="16" t="s">
        <v>154</v>
      </c>
      <c r="AU567" s="16" t="s">
        <v>85</v>
      </c>
    </row>
    <row r="568" s="12" customFormat="1" ht="22.8" customHeight="1">
      <c r="A568" s="12"/>
      <c r="B568" s="187"/>
      <c r="C568" s="188"/>
      <c r="D568" s="189" t="s">
        <v>74</v>
      </c>
      <c r="E568" s="201" t="s">
        <v>1353</v>
      </c>
      <c r="F568" s="201" t="s">
        <v>1354</v>
      </c>
      <c r="G568" s="188"/>
      <c r="H568" s="188"/>
      <c r="I568" s="191"/>
      <c r="J568" s="202">
        <f>BK568</f>
        <v>0</v>
      </c>
      <c r="K568" s="188"/>
      <c r="L568" s="193"/>
      <c r="M568" s="194"/>
      <c r="N568" s="195"/>
      <c r="O568" s="195"/>
      <c r="P568" s="196">
        <f>SUM(P569:P583)</f>
        <v>0</v>
      </c>
      <c r="Q568" s="195"/>
      <c r="R568" s="196">
        <f>SUM(R569:R583)</f>
        <v>0.56762370000000006</v>
      </c>
      <c r="S568" s="195"/>
      <c r="T568" s="197">
        <f>SUM(T569:T583)</f>
        <v>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R568" s="198" t="s">
        <v>85</v>
      </c>
      <c r="AT568" s="199" t="s">
        <v>74</v>
      </c>
      <c r="AU568" s="199" t="s">
        <v>83</v>
      </c>
      <c r="AY568" s="198" t="s">
        <v>145</v>
      </c>
      <c r="BK568" s="200">
        <f>SUM(BK569:BK583)</f>
        <v>0</v>
      </c>
    </row>
    <row r="569" s="2" customFormat="1" ht="16.5" customHeight="1">
      <c r="A569" s="37"/>
      <c r="B569" s="38"/>
      <c r="C569" s="203" t="s">
        <v>1355</v>
      </c>
      <c r="D569" s="203" t="s">
        <v>147</v>
      </c>
      <c r="E569" s="204" t="s">
        <v>1356</v>
      </c>
      <c r="F569" s="205" t="s">
        <v>1357</v>
      </c>
      <c r="G569" s="206" t="s">
        <v>150</v>
      </c>
      <c r="H569" s="207">
        <v>56.700000000000003</v>
      </c>
      <c r="I569" s="208"/>
      <c r="J569" s="209">
        <f>ROUND(I569*H569,2)</f>
        <v>0</v>
      </c>
      <c r="K569" s="205" t="s">
        <v>151</v>
      </c>
      <c r="L569" s="43"/>
      <c r="M569" s="210" t="s">
        <v>19</v>
      </c>
      <c r="N569" s="211" t="s">
        <v>46</v>
      </c>
      <c r="O569" s="83"/>
      <c r="P569" s="212">
        <f>O569*H569</f>
        <v>0</v>
      </c>
      <c r="Q569" s="212">
        <v>0</v>
      </c>
      <c r="R569" s="212">
        <f>Q569*H569</f>
        <v>0</v>
      </c>
      <c r="S569" s="212">
        <v>0</v>
      </c>
      <c r="T569" s="213">
        <f>S569*H569</f>
        <v>0</v>
      </c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R569" s="214" t="s">
        <v>225</v>
      </c>
      <c r="AT569" s="214" t="s">
        <v>147</v>
      </c>
      <c r="AU569" s="214" t="s">
        <v>85</v>
      </c>
      <c r="AY569" s="16" t="s">
        <v>145</v>
      </c>
      <c r="BE569" s="215">
        <f>IF(N569="základní",J569,0)</f>
        <v>0</v>
      </c>
      <c r="BF569" s="215">
        <f>IF(N569="snížená",J569,0)</f>
        <v>0</v>
      </c>
      <c r="BG569" s="215">
        <f>IF(N569="zákl. přenesená",J569,0)</f>
        <v>0</v>
      </c>
      <c r="BH569" s="215">
        <f>IF(N569="sníž. přenesená",J569,0)</f>
        <v>0</v>
      </c>
      <c r="BI569" s="215">
        <f>IF(N569="nulová",J569,0)</f>
        <v>0</v>
      </c>
      <c r="BJ569" s="16" t="s">
        <v>83</v>
      </c>
      <c r="BK569" s="215">
        <f>ROUND(I569*H569,2)</f>
        <v>0</v>
      </c>
      <c r="BL569" s="16" t="s">
        <v>225</v>
      </c>
      <c r="BM569" s="214" t="s">
        <v>1358</v>
      </c>
    </row>
    <row r="570" s="2" customFormat="1">
      <c r="A570" s="37"/>
      <c r="B570" s="38"/>
      <c r="C570" s="39"/>
      <c r="D570" s="216" t="s">
        <v>154</v>
      </c>
      <c r="E570" s="39"/>
      <c r="F570" s="217" t="s">
        <v>1359</v>
      </c>
      <c r="G570" s="39"/>
      <c r="H570" s="39"/>
      <c r="I570" s="218"/>
      <c r="J570" s="39"/>
      <c r="K570" s="39"/>
      <c r="L570" s="43"/>
      <c r="M570" s="219"/>
      <c r="N570" s="220"/>
      <c r="O570" s="83"/>
      <c r="P570" s="83"/>
      <c r="Q570" s="83"/>
      <c r="R570" s="83"/>
      <c r="S570" s="83"/>
      <c r="T570" s="84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T570" s="16" t="s">
        <v>154</v>
      </c>
      <c r="AU570" s="16" t="s">
        <v>85</v>
      </c>
    </row>
    <row r="571" s="2" customFormat="1" ht="16.5" customHeight="1">
      <c r="A571" s="37"/>
      <c r="B571" s="38"/>
      <c r="C571" s="221" t="s">
        <v>1360</v>
      </c>
      <c r="D571" s="221" t="s">
        <v>286</v>
      </c>
      <c r="E571" s="222" t="s">
        <v>1361</v>
      </c>
      <c r="F571" s="223" t="s">
        <v>1362</v>
      </c>
      <c r="G571" s="224" t="s">
        <v>150</v>
      </c>
      <c r="H571" s="225">
        <v>62.369999999999997</v>
      </c>
      <c r="I571" s="226"/>
      <c r="J571" s="227">
        <f>ROUND(I571*H571,2)</f>
        <v>0</v>
      </c>
      <c r="K571" s="223" t="s">
        <v>151</v>
      </c>
      <c r="L571" s="228"/>
      <c r="M571" s="229" t="s">
        <v>19</v>
      </c>
      <c r="N571" s="230" t="s">
        <v>46</v>
      </c>
      <c r="O571" s="83"/>
      <c r="P571" s="212">
        <f>O571*H571</f>
        <v>0</v>
      </c>
      <c r="Q571" s="212">
        <v>0.00044999999999999999</v>
      </c>
      <c r="R571" s="212">
        <f>Q571*H571</f>
        <v>0.028066499999999998</v>
      </c>
      <c r="S571" s="212">
        <v>0</v>
      </c>
      <c r="T571" s="213">
        <f>S571*H571</f>
        <v>0</v>
      </c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R571" s="214" t="s">
        <v>304</v>
      </c>
      <c r="AT571" s="214" t="s">
        <v>286</v>
      </c>
      <c r="AU571" s="214" t="s">
        <v>85</v>
      </c>
      <c r="AY571" s="16" t="s">
        <v>145</v>
      </c>
      <c r="BE571" s="215">
        <f>IF(N571="základní",J571,0)</f>
        <v>0</v>
      </c>
      <c r="BF571" s="215">
        <f>IF(N571="snížená",J571,0)</f>
        <v>0</v>
      </c>
      <c r="BG571" s="215">
        <f>IF(N571="zákl. přenesená",J571,0)</f>
        <v>0</v>
      </c>
      <c r="BH571" s="215">
        <f>IF(N571="sníž. přenesená",J571,0)</f>
        <v>0</v>
      </c>
      <c r="BI571" s="215">
        <f>IF(N571="nulová",J571,0)</f>
        <v>0</v>
      </c>
      <c r="BJ571" s="16" t="s">
        <v>83</v>
      </c>
      <c r="BK571" s="215">
        <f>ROUND(I571*H571,2)</f>
        <v>0</v>
      </c>
      <c r="BL571" s="16" t="s">
        <v>225</v>
      </c>
      <c r="BM571" s="214" t="s">
        <v>1363</v>
      </c>
    </row>
    <row r="572" s="2" customFormat="1" ht="24.15" customHeight="1">
      <c r="A572" s="37"/>
      <c r="B572" s="38"/>
      <c r="C572" s="203" t="s">
        <v>1364</v>
      </c>
      <c r="D572" s="203" t="s">
        <v>147</v>
      </c>
      <c r="E572" s="204" t="s">
        <v>1365</v>
      </c>
      <c r="F572" s="205" t="s">
        <v>1366</v>
      </c>
      <c r="G572" s="206" t="s">
        <v>150</v>
      </c>
      <c r="H572" s="207">
        <v>56.700000000000003</v>
      </c>
      <c r="I572" s="208"/>
      <c r="J572" s="209">
        <f>ROUND(I572*H572,2)</f>
        <v>0</v>
      </c>
      <c r="K572" s="205" t="s">
        <v>151</v>
      </c>
      <c r="L572" s="43"/>
      <c r="M572" s="210" t="s">
        <v>19</v>
      </c>
      <c r="N572" s="211" t="s">
        <v>46</v>
      </c>
      <c r="O572" s="83"/>
      <c r="P572" s="212">
        <f>O572*H572</f>
        <v>0</v>
      </c>
      <c r="Q572" s="212">
        <v>0</v>
      </c>
      <c r="R572" s="212">
        <f>Q572*H572</f>
        <v>0</v>
      </c>
      <c r="S572" s="212">
        <v>0</v>
      </c>
      <c r="T572" s="213">
        <f>S572*H572</f>
        <v>0</v>
      </c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R572" s="214" t="s">
        <v>225</v>
      </c>
      <c r="AT572" s="214" t="s">
        <v>147</v>
      </c>
      <c r="AU572" s="214" t="s">
        <v>85</v>
      </c>
      <c r="AY572" s="16" t="s">
        <v>145</v>
      </c>
      <c r="BE572" s="215">
        <f>IF(N572="základní",J572,0)</f>
        <v>0</v>
      </c>
      <c r="BF572" s="215">
        <f>IF(N572="snížená",J572,0)</f>
        <v>0</v>
      </c>
      <c r="BG572" s="215">
        <f>IF(N572="zákl. přenesená",J572,0)</f>
        <v>0</v>
      </c>
      <c r="BH572" s="215">
        <f>IF(N572="sníž. přenesená",J572,0)</f>
        <v>0</v>
      </c>
      <c r="BI572" s="215">
        <f>IF(N572="nulová",J572,0)</f>
        <v>0</v>
      </c>
      <c r="BJ572" s="16" t="s">
        <v>83</v>
      </c>
      <c r="BK572" s="215">
        <f>ROUND(I572*H572,2)</f>
        <v>0</v>
      </c>
      <c r="BL572" s="16" t="s">
        <v>225</v>
      </c>
      <c r="BM572" s="214" t="s">
        <v>1367</v>
      </c>
    </row>
    <row r="573" s="2" customFormat="1">
      <c r="A573" s="37"/>
      <c r="B573" s="38"/>
      <c r="C573" s="39"/>
      <c r="D573" s="216" t="s">
        <v>154</v>
      </c>
      <c r="E573" s="39"/>
      <c r="F573" s="217" t="s">
        <v>1368</v>
      </c>
      <c r="G573" s="39"/>
      <c r="H573" s="39"/>
      <c r="I573" s="218"/>
      <c r="J573" s="39"/>
      <c r="K573" s="39"/>
      <c r="L573" s="43"/>
      <c r="M573" s="219"/>
      <c r="N573" s="220"/>
      <c r="O573" s="83"/>
      <c r="P573" s="83"/>
      <c r="Q573" s="83"/>
      <c r="R573" s="83"/>
      <c r="S573" s="83"/>
      <c r="T573" s="84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T573" s="16" t="s">
        <v>154</v>
      </c>
      <c r="AU573" s="16" t="s">
        <v>85</v>
      </c>
    </row>
    <row r="574" s="2" customFormat="1" ht="16.5" customHeight="1">
      <c r="A574" s="37"/>
      <c r="B574" s="38"/>
      <c r="C574" s="221" t="s">
        <v>1369</v>
      </c>
      <c r="D574" s="221" t="s">
        <v>286</v>
      </c>
      <c r="E574" s="222" t="s">
        <v>1370</v>
      </c>
      <c r="F574" s="223" t="s">
        <v>1371</v>
      </c>
      <c r="G574" s="224" t="s">
        <v>316</v>
      </c>
      <c r="H574" s="225">
        <v>2.2679999999999998</v>
      </c>
      <c r="I574" s="226"/>
      <c r="J574" s="227">
        <f>ROUND(I574*H574,2)</f>
        <v>0</v>
      </c>
      <c r="K574" s="223" t="s">
        <v>151</v>
      </c>
      <c r="L574" s="228"/>
      <c r="M574" s="229" t="s">
        <v>19</v>
      </c>
      <c r="N574" s="230" t="s">
        <v>46</v>
      </c>
      <c r="O574" s="83"/>
      <c r="P574" s="212">
        <f>O574*H574</f>
        <v>0</v>
      </c>
      <c r="Q574" s="212">
        <v>0.001</v>
      </c>
      <c r="R574" s="212">
        <f>Q574*H574</f>
        <v>0.0022680000000000001</v>
      </c>
      <c r="S574" s="212">
        <v>0</v>
      </c>
      <c r="T574" s="213">
        <f>S574*H574</f>
        <v>0</v>
      </c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R574" s="214" t="s">
        <v>304</v>
      </c>
      <c r="AT574" s="214" t="s">
        <v>286</v>
      </c>
      <c r="AU574" s="214" t="s">
        <v>85</v>
      </c>
      <c r="AY574" s="16" t="s">
        <v>145</v>
      </c>
      <c r="BE574" s="215">
        <f>IF(N574="základní",J574,0)</f>
        <v>0</v>
      </c>
      <c r="BF574" s="215">
        <f>IF(N574="snížená",J574,0)</f>
        <v>0</v>
      </c>
      <c r="BG574" s="215">
        <f>IF(N574="zákl. přenesená",J574,0)</f>
        <v>0</v>
      </c>
      <c r="BH574" s="215">
        <f>IF(N574="sníž. přenesená",J574,0)</f>
        <v>0</v>
      </c>
      <c r="BI574" s="215">
        <f>IF(N574="nulová",J574,0)</f>
        <v>0</v>
      </c>
      <c r="BJ574" s="16" t="s">
        <v>83</v>
      </c>
      <c r="BK574" s="215">
        <f>ROUND(I574*H574,2)</f>
        <v>0</v>
      </c>
      <c r="BL574" s="16" t="s">
        <v>225</v>
      </c>
      <c r="BM574" s="214" t="s">
        <v>1372</v>
      </c>
    </row>
    <row r="575" s="2" customFormat="1" ht="16.5" customHeight="1">
      <c r="A575" s="37"/>
      <c r="B575" s="38"/>
      <c r="C575" s="203" t="s">
        <v>1373</v>
      </c>
      <c r="D575" s="203" t="s">
        <v>147</v>
      </c>
      <c r="E575" s="204" t="s">
        <v>1374</v>
      </c>
      <c r="F575" s="205" t="s">
        <v>1375</v>
      </c>
      <c r="G575" s="206" t="s">
        <v>150</v>
      </c>
      <c r="H575" s="207">
        <v>56.700000000000003</v>
      </c>
      <c r="I575" s="208"/>
      <c r="J575" s="209">
        <f>ROUND(I575*H575,2)</f>
        <v>0</v>
      </c>
      <c r="K575" s="205" t="s">
        <v>151</v>
      </c>
      <c r="L575" s="43"/>
      <c r="M575" s="210" t="s">
        <v>19</v>
      </c>
      <c r="N575" s="211" t="s">
        <v>46</v>
      </c>
      <c r="O575" s="83"/>
      <c r="P575" s="212">
        <f>O575*H575</f>
        <v>0</v>
      </c>
      <c r="Q575" s="212">
        <v>0</v>
      </c>
      <c r="R575" s="212">
        <f>Q575*H575</f>
        <v>0</v>
      </c>
      <c r="S575" s="212">
        <v>0</v>
      </c>
      <c r="T575" s="213">
        <f>S575*H575</f>
        <v>0</v>
      </c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R575" s="214" t="s">
        <v>225</v>
      </c>
      <c r="AT575" s="214" t="s">
        <v>147</v>
      </c>
      <c r="AU575" s="214" t="s">
        <v>85</v>
      </c>
      <c r="AY575" s="16" t="s">
        <v>145</v>
      </c>
      <c r="BE575" s="215">
        <f>IF(N575="základní",J575,0)</f>
        <v>0</v>
      </c>
      <c r="BF575" s="215">
        <f>IF(N575="snížená",J575,0)</f>
        <v>0</v>
      </c>
      <c r="BG575" s="215">
        <f>IF(N575="zákl. přenesená",J575,0)</f>
        <v>0</v>
      </c>
      <c r="BH575" s="215">
        <f>IF(N575="sníž. přenesená",J575,0)</f>
        <v>0</v>
      </c>
      <c r="BI575" s="215">
        <f>IF(N575="nulová",J575,0)</f>
        <v>0</v>
      </c>
      <c r="BJ575" s="16" t="s">
        <v>83</v>
      </c>
      <c r="BK575" s="215">
        <f>ROUND(I575*H575,2)</f>
        <v>0</v>
      </c>
      <c r="BL575" s="16" t="s">
        <v>225</v>
      </c>
      <c r="BM575" s="214" t="s">
        <v>1376</v>
      </c>
    </row>
    <row r="576" s="2" customFormat="1">
      <c r="A576" s="37"/>
      <c r="B576" s="38"/>
      <c r="C576" s="39"/>
      <c r="D576" s="216" t="s">
        <v>154</v>
      </c>
      <c r="E576" s="39"/>
      <c r="F576" s="217" t="s">
        <v>1377</v>
      </c>
      <c r="G576" s="39"/>
      <c r="H576" s="39"/>
      <c r="I576" s="218"/>
      <c r="J576" s="39"/>
      <c r="K576" s="39"/>
      <c r="L576" s="43"/>
      <c r="M576" s="219"/>
      <c r="N576" s="220"/>
      <c r="O576" s="83"/>
      <c r="P576" s="83"/>
      <c r="Q576" s="83"/>
      <c r="R576" s="83"/>
      <c r="S576" s="83"/>
      <c r="T576" s="84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T576" s="16" t="s">
        <v>154</v>
      </c>
      <c r="AU576" s="16" t="s">
        <v>85</v>
      </c>
    </row>
    <row r="577" s="2" customFormat="1" ht="16.5" customHeight="1">
      <c r="A577" s="37"/>
      <c r="B577" s="38"/>
      <c r="C577" s="221" t="s">
        <v>1378</v>
      </c>
      <c r="D577" s="221" t="s">
        <v>286</v>
      </c>
      <c r="E577" s="222" t="s">
        <v>1379</v>
      </c>
      <c r="F577" s="223" t="s">
        <v>1380</v>
      </c>
      <c r="G577" s="224" t="s">
        <v>150</v>
      </c>
      <c r="H577" s="225">
        <v>58.401000000000003</v>
      </c>
      <c r="I577" s="226"/>
      <c r="J577" s="227">
        <f>ROUND(I577*H577,2)</f>
        <v>0</v>
      </c>
      <c r="K577" s="223" t="s">
        <v>151</v>
      </c>
      <c r="L577" s="228"/>
      <c r="M577" s="229" t="s">
        <v>19</v>
      </c>
      <c r="N577" s="230" t="s">
        <v>46</v>
      </c>
      <c r="O577" s="83"/>
      <c r="P577" s="212">
        <f>O577*H577</f>
        <v>0</v>
      </c>
      <c r="Q577" s="212">
        <v>0.0091999999999999998</v>
      </c>
      <c r="R577" s="212">
        <f>Q577*H577</f>
        <v>0.53728920000000002</v>
      </c>
      <c r="S577" s="212">
        <v>0</v>
      </c>
      <c r="T577" s="213">
        <f>S577*H577</f>
        <v>0</v>
      </c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R577" s="214" t="s">
        <v>304</v>
      </c>
      <c r="AT577" s="214" t="s">
        <v>286</v>
      </c>
      <c r="AU577" s="214" t="s">
        <v>85</v>
      </c>
      <c r="AY577" s="16" t="s">
        <v>145</v>
      </c>
      <c r="BE577" s="215">
        <f>IF(N577="základní",J577,0)</f>
        <v>0</v>
      </c>
      <c r="BF577" s="215">
        <f>IF(N577="snížená",J577,0)</f>
        <v>0</v>
      </c>
      <c r="BG577" s="215">
        <f>IF(N577="zákl. přenesená",J577,0)</f>
        <v>0</v>
      </c>
      <c r="BH577" s="215">
        <f>IF(N577="sníž. přenesená",J577,0)</f>
        <v>0</v>
      </c>
      <c r="BI577" s="215">
        <f>IF(N577="nulová",J577,0)</f>
        <v>0</v>
      </c>
      <c r="BJ577" s="16" t="s">
        <v>83</v>
      </c>
      <c r="BK577" s="215">
        <f>ROUND(I577*H577,2)</f>
        <v>0</v>
      </c>
      <c r="BL577" s="16" t="s">
        <v>225</v>
      </c>
      <c r="BM577" s="214" t="s">
        <v>1381</v>
      </c>
    </row>
    <row r="578" s="2" customFormat="1" ht="16.5" customHeight="1">
      <c r="A578" s="37"/>
      <c r="B578" s="38"/>
      <c r="C578" s="203" t="s">
        <v>1382</v>
      </c>
      <c r="D578" s="203" t="s">
        <v>147</v>
      </c>
      <c r="E578" s="204" t="s">
        <v>1383</v>
      </c>
      <c r="F578" s="205" t="s">
        <v>1384</v>
      </c>
      <c r="G578" s="206" t="s">
        <v>178</v>
      </c>
      <c r="H578" s="207">
        <v>14</v>
      </c>
      <c r="I578" s="208"/>
      <c r="J578" s="209">
        <f>ROUND(I578*H578,2)</f>
        <v>0</v>
      </c>
      <c r="K578" s="205" t="s">
        <v>151</v>
      </c>
      <c r="L578" s="43"/>
      <c r="M578" s="210" t="s">
        <v>19</v>
      </c>
      <c r="N578" s="211" t="s">
        <v>46</v>
      </c>
      <c r="O578" s="83"/>
      <c r="P578" s="212">
        <f>O578*H578</f>
        <v>0</v>
      </c>
      <c r="Q578" s="212">
        <v>0</v>
      </c>
      <c r="R578" s="212">
        <f>Q578*H578</f>
        <v>0</v>
      </c>
      <c r="S578" s="212">
        <v>0</v>
      </c>
      <c r="T578" s="213">
        <f>S578*H578</f>
        <v>0</v>
      </c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R578" s="214" t="s">
        <v>225</v>
      </c>
      <c r="AT578" s="214" t="s">
        <v>147</v>
      </c>
      <c r="AU578" s="214" t="s">
        <v>85</v>
      </c>
      <c r="AY578" s="16" t="s">
        <v>145</v>
      </c>
      <c r="BE578" s="215">
        <f>IF(N578="základní",J578,0)</f>
        <v>0</v>
      </c>
      <c r="BF578" s="215">
        <f>IF(N578="snížená",J578,0)</f>
        <v>0</v>
      </c>
      <c r="BG578" s="215">
        <f>IF(N578="zákl. přenesená",J578,0)</f>
        <v>0</v>
      </c>
      <c r="BH578" s="215">
        <f>IF(N578="sníž. přenesená",J578,0)</f>
        <v>0</v>
      </c>
      <c r="BI578" s="215">
        <f>IF(N578="nulová",J578,0)</f>
        <v>0</v>
      </c>
      <c r="BJ578" s="16" t="s">
        <v>83</v>
      </c>
      <c r="BK578" s="215">
        <f>ROUND(I578*H578,2)</f>
        <v>0</v>
      </c>
      <c r="BL578" s="16" t="s">
        <v>225</v>
      </c>
      <c r="BM578" s="214" t="s">
        <v>1385</v>
      </c>
    </row>
    <row r="579" s="2" customFormat="1">
      <c r="A579" s="37"/>
      <c r="B579" s="38"/>
      <c r="C579" s="39"/>
      <c r="D579" s="216" t="s">
        <v>154</v>
      </c>
      <c r="E579" s="39"/>
      <c r="F579" s="217" t="s">
        <v>1386</v>
      </c>
      <c r="G579" s="39"/>
      <c r="H579" s="39"/>
      <c r="I579" s="218"/>
      <c r="J579" s="39"/>
      <c r="K579" s="39"/>
      <c r="L579" s="43"/>
      <c r="M579" s="219"/>
      <c r="N579" s="220"/>
      <c r="O579" s="83"/>
      <c r="P579" s="83"/>
      <c r="Q579" s="83"/>
      <c r="R579" s="83"/>
      <c r="S579" s="83"/>
      <c r="T579" s="84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T579" s="16" t="s">
        <v>154</v>
      </c>
      <c r="AU579" s="16" t="s">
        <v>85</v>
      </c>
    </row>
    <row r="580" s="2" customFormat="1" ht="16.5" customHeight="1">
      <c r="A580" s="37"/>
      <c r="B580" s="38"/>
      <c r="C580" s="203" t="s">
        <v>1387</v>
      </c>
      <c r="D580" s="203" t="s">
        <v>147</v>
      </c>
      <c r="E580" s="204" t="s">
        <v>1388</v>
      </c>
      <c r="F580" s="205" t="s">
        <v>1389</v>
      </c>
      <c r="G580" s="206" t="s">
        <v>178</v>
      </c>
      <c r="H580" s="207">
        <v>22.100000000000001</v>
      </c>
      <c r="I580" s="208"/>
      <c r="J580" s="209">
        <f>ROUND(I580*H580,2)</f>
        <v>0</v>
      </c>
      <c r="K580" s="205" t="s">
        <v>151</v>
      </c>
      <c r="L580" s="43"/>
      <c r="M580" s="210" t="s">
        <v>19</v>
      </c>
      <c r="N580" s="211" t="s">
        <v>46</v>
      </c>
      <c r="O580" s="83"/>
      <c r="P580" s="212">
        <f>O580*H580</f>
        <v>0</v>
      </c>
      <c r="Q580" s="212">
        <v>0</v>
      </c>
      <c r="R580" s="212">
        <f>Q580*H580</f>
        <v>0</v>
      </c>
      <c r="S580" s="212">
        <v>0</v>
      </c>
      <c r="T580" s="213">
        <f>S580*H580</f>
        <v>0</v>
      </c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R580" s="214" t="s">
        <v>225</v>
      </c>
      <c r="AT580" s="214" t="s">
        <v>147</v>
      </c>
      <c r="AU580" s="214" t="s">
        <v>85</v>
      </c>
      <c r="AY580" s="16" t="s">
        <v>145</v>
      </c>
      <c r="BE580" s="215">
        <f>IF(N580="základní",J580,0)</f>
        <v>0</v>
      </c>
      <c r="BF580" s="215">
        <f>IF(N580="snížená",J580,0)</f>
        <v>0</v>
      </c>
      <c r="BG580" s="215">
        <f>IF(N580="zákl. přenesená",J580,0)</f>
        <v>0</v>
      </c>
      <c r="BH580" s="215">
        <f>IF(N580="sníž. přenesená",J580,0)</f>
        <v>0</v>
      </c>
      <c r="BI580" s="215">
        <f>IF(N580="nulová",J580,0)</f>
        <v>0</v>
      </c>
      <c r="BJ580" s="16" t="s">
        <v>83</v>
      </c>
      <c r="BK580" s="215">
        <f>ROUND(I580*H580,2)</f>
        <v>0</v>
      </c>
      <c r="BL580" s="16" t="s">
        <v>225</v>
      </c>
      <c r="BM580" s="214" t="s">
        <v>1390</v>
      </c>
    </row>
    <row r="581" s="2" customFormat="1">
      <c r="A581" s="37"/>
      <c r="B581" s="38"/>
      <c r="C581" s="39"/>
      <c r="D581" s="216" t="s">
        <v>154</v>
      </c>
      <c r="E581" s="39"/>
      <c r="F581" s="217" t="s">
        <v>1391</v>
      </c>
      <c r="G581" s="39"/>
      <c r="H581" s="39"/>
      <c r="I581" s="218"/>
      <c r="J581" s="39"/>
      <c r="K581" s="39"/>
      <c r="L581" s="43"/>
      <c r="M581" s="219"/>
      <c r="N581" s="220"/>
      <c r="O581" s="83"/>
      <c r="P581" s="83"/>
      <c r="Q581" s="83"/>
      <c r="R581" s="83"/>
      <c r="S581" s="83"/>
      <c r="T581" s="84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T581" s="16" t="s">
        <v>154</v>
      </c>
      <c r="AU581" s="16" t="s">
        <v>85</v>
      </c>
    </row>
    <row r="582" s="2" customFormat="1" ht="24.15" customHeight="1">
      <c r="A582" s="37"/>
      <c r="B582" s="38"/>
      <c r="C582" s="203" t="s">
        <v>1392</v>
      </c>
      <c r="D582" s="203" t="s">
        <v>147</v>
      </c>
      <c r="E582" s="204" t="s">
        <v>1393</v>
      </c>
      <c r="F582" s="205" t="s">
        <v>1394</v>
      </c>
      <c r="G582" s="206" t="s">
        <v>1216</v>
      </c>
      <c r="H582" s="233"/>
      <c r="I582" s="208"/>
      <c r="J582" s="209">
        <f>ROUND(I582*H582,2)</f>
        <v>0</v>
      </c>
      <c r="K582" s="205" t="s">
        <v>151</v>
      </c>
      <c r="L582" s="43"/>
      <c r="M582" s="210" t="s">
        <v>19</v>
      </c>
      <c r="N582" s="211" t="s">
        <v>46</v>
      </c>
      <c r="O582" s="83"/>
      <c r="P582" s="212">
        <f>O582*H582</f>
        <v>0</v>
      </c>
      <c r="Q582" s="212">
        <v>0</v>
      </c>
      <c r="R582" s="212">
        <f>Q582*H582</f>
        <v>0</v>
      </c>
      <c r="S582" s="212">
        <v>0</v>
      </c>
      <c r="T582" s="213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214" t="s">
        <v>225</v>
      </c>
      <c r="AT582" s="214" t="s">
        <v>147</v>
      </c>
      <c r="AU582" s="214" t="s">
        <v>85</v>
      </c>
      <c r="AY582" s="16" t="s">
        <v>145</v>
      </c>
      <c r="BE582" s="215">
        <f>IF(N582="základní",J582,0)</f>
        <v>0</v>
      </c>
      <c r="BF582" s="215">
        <f>IF(N582="snížená",J582,0)</f>
        <v>0</v>
      </c>
      <c r="BG582" s="215">
        <f>IF(N582="zákl. přenesená",J582,0)</f>
        <v>0</v>
      </c>
      <c r="BH582" s="215">
        <f>IF(N582="sníž. přenesená",J582,0)</f>
        <v>0</v>
      </c>
      <c r="BI582" s="215">
        <f>IF(N582="nulová",J582,0)</f>
        <v>0</v>
      </c>
      <c r="BJ582" s="16" t="s">
        <v>83</v>
      </c>
      <c r="BK582" s="215">
        <f>ROUND(I582*H582,2)</f>
        <v>0</v>
      </c>
      <c r="BL582" s="16" t="s">
        <v>225</v>
      </c>
      <c r="BM582" s="214" t="s">
        <v>1395</v>
      </c>
    </row>
    <row r="583" s="2" customFormat="1">
      <c r="A583" s="37"/>
      <c r="B583" s="38"/>
      <c r="C583" s="39"/>
      <c r="D583" s="216" t="s">
        <v>154</v>
      </c>
      <c r="E583" s="39"/>
      <c r="F583" s="217" t="s">
        <v>1396</v>
      </c>
      <c r="G583" s="39"/>
      <c r="H583" s="39"/>
      <c r="I583" s="218"/>
      <c r="J583" s="39"/>
      <c r="K583" s="39"/>
      <c r="L583" s="43"/>
      <c r="M583" s="219"/>
      <c r="N583" s="220"/>
      <c r="O583" s="83"/>
      <c r="P583" s="83"/>
      <c r="Q583" s="83"/>
      <c r="R583" s="83"/>
      <c r="S583" s="83"/>
      <c r="T583" s="84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T583" s="16" t="s">
        <v>154</v>
      </c>
      <c r="AU583" s="16" t="s">
        <v>85</v>
      </c>
    </row>
    <row r="584" s="12" customFormat="1" ht="22.8" customHeight="1">
      <c r="A584" s="12"/>
      <c r="B584" s="187"/>
      <c r="C584" s="188"/>
      <c r="D584" s="189" t="s">
        <v>74</v>
      </c>
      <c r="E584" s="201" t="s">
        <v>1397</v>
      </c>
      <c r="F584" s="201" t="s">
        <v>1398</v>
      </c>
      <c r="G584" s="188"/>
      <c r="H584" s="188"/>
      <c r="I584" s="191"/>
      <c r="J584" s="202">
        <f>BK584</f>
        <v>0</v>
      </c>
      <c r="K584" s="188"/>
      <c r="L584" s="193"/>
      <c r="M584" s="194"/>
      <c r="N584" s="195"/>
      <c r="O584" s="195"/>
      <c r="P584" s="196">
        <f>SUM(P585:P625)</f>
        <v>0</v>
      </c>
      <c r="Q584" s="195"/>
      <c r="R584" s="196">
        <f>SUM(R585:R625)</f>
        <v>0.16416031625000002</v>
      </c>
      <c r="S584" s="195"/>
      <c r="T584" s="197">
        <f>SUM(T585:T625)</f>
        <v>0.25119999999999998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R584" s="198" t="s">
        <v>85</v>
      </c>
      <c r="AT584" s="199" t="s">
        <v>74</v>
      </c>
      <c r="AU584" s="199" t="s">
        <v>83</v>
      </c>
      <c r="AY584" s="198" t="s">
        <v>145</v>
      </c>
      <c r="BK584" s="200">
        <f>SUM(BK585:BK625)</f>
        <v>0</v>
      </c>
    </row>
    <row r="585" s="2" customFormat="1" ht="16.5" customHeight="1">
      <c r="A585" s="37"/>
      <c r="B585" s="38"/>
      <c r="C585" s="203" t="s">
        <v>1399</v>
      </c>
      <c r="D585" s="203" t="s">
        <v>147</v>
      </c>
      <c r="E585" s="204" t="s">
        <v>1400</v>
      </c>
      <c r="F585" s="205" t="s">
        <v>1401</v>
      </c>
      <c r="G585" s="206" t="s">
        <v>178</v>
      </c>
      <c r="H585" s="207">
        <v>12.1</v>
      </c>
      <c r="I585" s="208"/>
      <c r="J585" s="209">
        <f>ROUND(I585*H585,2)</f>
        <v>0</v>
      </c>
      <c r="K585" s="205" t="s">
        <v>151</v>
      </c>
      <c r="L585" s="43"/>
      <c r="M585" s="210" t="s">
        <v>19</v>
      </c>
      <c r="N585" s="211" t="s">
        <v>46</v>
      </c>
      <c r="O585" s="83"/>
      <c r="P585" s="212">
        <f>O585*H585</f>
        <v>0</v>
      </c>
      <c r="Q585" s="212">
        <v>0</v>
      </c>
      <c r="R585" s="212">
        <f>Q585*H585</f>
        <v>0</v>
      </c>
      <c r="S585" s="212">
        <v>0.016</v>
      </c>
      <c r="T585" s="213">
        <f>S585*H585</f>
        <v>0.19359999999999999</v>
      </c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R585" s="214" t="s">
        <v>225</v>
      </c>
      <c r="AT585" s="214" t="s">
        <v>147</v>
      </c>
      <c r="AU585" s="214" t="s">
        <v>85</v>
      </c>
      <c r="AY585" s="16" t="s">
        <v>145</v>
      </c>
      <c r="BE585" s="215">
        <f>IF(N585="základní",J585,0)</f>
        <v>0</v>
      </c>
      <c r="BF585" s="215">
        <f>IF(N585="snížená",J585,0)</f>
        <v>0</v>
      </c>
      <c r="BG585" s="215">
        <f>IF(N585="zákl. přenesená",J585,0)</f>
        <v>0</v>
      </c>
      <c r="BH585" s="215">
        <f>IF(N585="sníž. přenesená",J585,0)</f>
        <v>0</v>
      </c>
      <c r="BI585" s="215">
        <f>IF(N585="nulová",J585,0)</f>
        <v>0</v>
      </c>
      <c r="BJ585" s="16" t="s">
        <v>83</v>
      </c>
      <c r="BK585" s="215">
        <f>ROUND(I585*H585,2)</f>
        <v>0</v>
      </c>
      <c r="BL585" s="16" t="s">
        <v>225</v>
      </c>
      <c r="BM585" s="214" t="s">
        <v>1402</v>
      </c>
    </row>
    <row r="586" s="2" customFormat="1">
      <c r="A586" s="37"/>
      <c r="B586" s="38"/>
      <c r="C586" s="39"/>
      <c r="D586" s="216" t="s">
        <v>154</v>
      </c>
      <c r="E586" s="39"/>
      <c r="F586" s="217" t="s">
        <v>1403</v>
      </c>
      <c r="G586" s="39"/>
      <c r="H586" s="39"/>
      <c r="I586" s="218"/>
      <c r="J586" s="39"/>
      <c r="K586" s="39"/>
      <c r="L586" s="43"/>
      <c r="M586" s="219"/>
      <c r="N586" s="220"/>
      <c r="O586" s="83"/>
      <c r="P586" s="83"/>
      <c r="Q586" s="83"/>
      <c r="R586" s="83"/>
      <c r="S586" s="83"/>
      <c r="T586" s="84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T586" s="16" t="s">
        <v>154</v>
      </c>
      <c r="AU586" s="16" t="s">
        <v>85</v>
      </c>
    </row>
    <row r="587" s="2" customFormat="1" ht="16.5" customHeight="1">
      <c r="A587" s="37"/>
      <c r="B587" s="38"/>
      <c r="C587" s="203" t="s">
        <v>1404</v>
      </c>
      <c r="D587" s="203" t="s">
        <v>147</v>
      </c>
      <c r="E587" s="204" t="s">
        <v>1405</v>
      </c>
      <c r="F587" s="205" t="s">
        <v>1406</v>
      </c>
      <c r="G587" s="206" t="s">
        <v>178</v>
      </c>
      <c r="H587" s="207">
        <v>3.6000000000000001</v>
      </c>
      <c r="I587" s="208"/>
      <c r="J587" s="209">
        <f>ROUND(I587*H587,2)</f>
        <v>0</v>
      </c>
      <c r="K587" s="205" t="s">
        <v>151</v>
      </c>
      <c r="L587" s="43"/>
      <c r="M587" s="210" t="s">
        <v>19</v>
      </c>
      <c r="N587" s="211" t="s">
        <v>46</v>
      </c>
      <c r="O587" s="83"/>
      <c r="P587" s="212">
        <f>O587*H587</f>
        <v>0</v>
      </c>
      <c r="Q587" s="212">
        <v>0</v>
      </c>
      <c r="R587" s="212">
        <f>Q587*H587</f>
        <v>0</v>
      </c>
      <c r="S587" s="212">
        <v>0.016</v>
      </c>
      <c r="T587" s="213">
        <f>S587*H587</f>
        <v>0.057600000000000005</v>
      </c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R587" s="214" t="s">
        <v>225</v>
      </c>
      <c r="AT587" s="214" t="s">
        <v>147</v>
      </c>
      <c r="AU587" s="214" t="s">
        <v>85</v>
      </c>
      <c r="AY587" s="16" t="s">
        <v>145</v>
      </c>
      <c r="BE587" s="215">
        <f>IF(N587="základní",J587,0)</f>
        <v>0</v>
      </c>
      <c r="BF587" s="215">
        <f>IF(N587="snížená",J587,0)</f>
        <v>0</v>
      </c>
      <c r="BG587" s="215">
        <f>IF(N587="zákl. přenesená",J587,0)</f>
        <v>0</v>
      </c>
      <c r="BH587" s="215">
        <f>IF(N587="sníž. přenesená",J587,0)</f>
        <v>0</v>
      </c>
      <c r="BI587" s="215">
        <f>IF(N587="nulová",J587,0)</f>
        <v>0</v>
      </c>
      <c r="BJ587" s="16" t="s">
        <v>83</v>
      </c>
      <c r="BK587" s="215">
        <f>ROUND(I587*H587,2)</f>
        <v>0</v>
      </c>
      <c r="BL587" s="16" t="s">
        <v>225</v>
      </c>
      <c r="BM587" s="214" t="s">
        <v>1407</v>
      </c>
    </row>
    <row r="588" s="2" customFormat="1">
      <c r="A588" s="37"/>
      <c r="B588" s="38"/>
      <c r="C588" s="39"/>
      <c r="D588" s="216" t="s">
        <v>154</v>
      </c>
      <c r="E588" s="39"/>
      <c r="F588" s="217" t="s">
        <v>1408</v>
      </c>
      <c r="G588" s="39"/>
      <c r="H588" s="39"/>
      <c r="I588" s="218"/>
      <c r="J588" s="39"/>
      <c r="K588" s="39"/>
      <c r="L588" s="43"/>
      <c r="M588" s="219"/>
      <c r="N588" s="220"/>
      <c r="O588" s="83"/>
      <c r="P588" s="83"/>
      <c r="Q588" s="83"/>
      <c r="R588" s="83"/>
      <c r="S588" s="83"/>
      <c r="T588" s="84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T588" s="16" t="s">
        <v>154</v>
      </c>
      <c r="AU588" s="16" t="s">
        <v>85</v>
      </c>
    </row>
    <row r="589" s="2" customFormat="1" ht="16.5" customHeight="1">
      <c r="A589" s="37"/>
      <c r="B589" s="38"/>
      <c r="C589" s="203" t="s">
        <v>1409</v>
      </c>
      <c r="D589" s="203" t="s">
        <v>147</v>
      </c>
      <c r="E589" s="204" t="s">
        <v>1410</v>
      </c>
      <c r="F589" s="205" t="s">
        <v>1411</v>
      </c>
      <c r="G589" s="206" t="s">
        <v>150</v>
      </c>
      <c r="H589" s="207">
        <v>1.3</v>
      </c>
      <c r="I589" s="208"/>
      <c r="J589" s="209">
        <f>ROUND(I589*H589,2)</f>
        <v>0</v>
      </c>
      <c r="K589" s="205" t="s">
        <v>151</v>
      </c>
      <c r="L589" s="43"/>
      <c r="M589" s="210" t="s">
        <v>19</v>
      </c>
      <c r="N589" s="211" t="s">
        <v>46</v>
      </c>
      <c r="O589" s="83"/>
      <c r="P589" s="212">
        <f>O589*H589</f>
        <v>0</v>
      </c>
      <c r="Q589" s="212">
        <v>5.0000000000000002E-05</v>
      </c>
      <c r="R589" s="212">
        <f>Q589*H589</f>
        <v>6.5000000000000008E-05</v>
      </c>
      <c r="S589" s="212">
        <v>0</v>
      </c>
      <c r="T589" s="213">
        <f>S589*H589</f>
        <v>0</v>
      </c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R589" s="214" t="s">
        <v>225</v>
      </c>
      <c r="AT589" s="214" t="s">
        <v>147</v>
      </c>
      <c r="AU589" s="214" t="s">
        <v>85</v>
      </c>
      <c r="AY589" s="16" t="s">
        <v>145</v>
      </c>
      <c r="BE589" s="215">
        <f>IF(N589="základní",J589,0)</f>
        <v>0</v>
      </c>
      <c r="BF589" s="215">
        <f>IF(N589="snížená",J589,0)</f>
        <v>0</v>
      </c>
      <c r="BG589" s="215">
        <f>IF(N589="zákl. přenesená",J589,0)</f>
        <v>0</v>
      </c>
      <c r="BH589" s="215">
        <f>IF(N589="sníž. přenesená",J589,0)</f>
        <v>0</v>
      </c>
      <c r="BI589" s="215">
        <f>IF(N589="nulová",J589,0)</f>
        <v>0</v>
      </c>
      <c r="BJ589" s="16" t="s">
        <v>83</v>
      </c>
      <c r="BK589" s="215">
        <f>ROUND(I589*H589,2)</f>
        <v>0</v>
      </c>
      <c r="BL589" s="16" t="s">
        <v>225</v>
      </c>
      <c r="BM589" s="214" t="s">
        <v>1412</v>
      </c>
    </row>
    <row r="590" s="2" customFormat="1">
      <c r="A590" s="37"/>
      <c r="B590" s="38"/>
      <c r="C590" s="39"/>
      <c r="D590" s="216" t="s">
        <v>154</v>
      </c>
      <c r="E590" s="39"/>
      <c r="F590" s="217" t="s">
        <v>1413</v>
      </c>
      <c r="G590" s="39"/>
      <c r="H590" s="39"/>
      <c r="I590" s="218"/>
      <c r="J590" s="39"/>
      <c r="K590" s="39"/>
      <c r="L590" s="43"/>
      <c r="M590" s="219"/>
      <c r="N590" s="220"/>
      <c r="O590" s="83"/>
      <c r="P590" s="83"/>
      <c r="Q590" s="83"/>
      <c r="R590" s="83"/>
      <c r="S590" s="83"/>
      <c r="T590" s="84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T590" s="16" t="s">
        <v>154</v>
      </c>
      <c r="AU590" s="16" t="s">
        <v>85</v>
      </c>
    </row>
    <row r="591" s="2" customFormat="1" ht="16.5" customHeight="1">
      <c r="A591" s="37"/>
      <c r="B591" s="38"/>
      <c r="C591" s="221" t="s">
        <v>1414</v>
      </c>
      <c r="D591" s="221" t="s">
        <v>286</v>
      </c>
      <c r="E591" s="222" t="s">
        <v>1415</v>
      </c>
      <c r="F591" s="223" t="s">
        <v>1416</v>
      </c>
      <c r="G591" s="224" t="s">
        <v>412</v>
      </c>
      <c r="H591" s="225">
        <v>1</v>
      </c>
      <c r="I591" s="226"/>
      <c r="J591" s="227">
        <f>ROUND(I591*H591,2)</f>
        <v>0</v>
      </c>
      <c r="K591" s="223" t="s">
        <v>151</v>
      </c>
      <c r="L591" s="228"/>
      <c r="M591" s="229" t="s">
        <v>19</v>
      </c>
      <c r="N591" s="230" t="s">
        <v>46</v>
      </c>
      <c r="O591" s="83"/>
      <c r="P591" s="212">
        <f>O591*H591</f>
        <v>0</v>
      </c>
      <c r="Q591" s="212">
        <v>0.045999999999999999</v>
      </c>
      <c r="R591" s="212">
        <f>Q591*H591</f>
        <v>0.045999999999999999</v>
      </c>
      <c r="S591" s="212">
        <v>0</v>
      </c>
      <c r="T591" s="213">
        <f>S591*H591</f>
        <v>0</v>
      </c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R591" s="214" t="s">
        <v>304</v>
      </c>
      <c r="AT591" s="214" t="s">
        <v>286</v>
      </c>
      <c r="AU591" s="214" t="s">
        <v>85</v>
      </c>
      <c r="AY591" s="16" t="s">
        <v>145</v>
      </c>
      <c r="BE591" s="215">
        <f>IF(N591="základní",J591,0)</f>
        <v>0</v>
      </c>
      <c r="BF591" s="215">
        <f>IF(N591="snížená",J591,0)</f>
        <v>0</v>
      </c>
      <c r="BG591" s="215">
        <f>IF(N591="zákl. přenesená",J591,0)</f>
        <v>0</v>
      </c>
      <c r="BH591" s="215">
        <f>IF(N591="sníž. přenesená",J591,0)</f>
        <v>0</v>
      </c>
      <c r="BI591" s="215">
        <f>IF(N591="nulová",J591,0)</f>
        <v>0</v>
      </c>
      <c r="BJ591" s="16" t="s">
        <v>83</v>
      </c>
      <c r="BK591" s="215">
        <f>ROUND(I591*H591,2)</f>
        <v>0</v>
      </c>
      <c r="BL591" s="16" t="s">
        <v>225</v>
      </c>
      <c r="BM591" s="214" t="s">
        <v>1417</v>
      </c>
    </row>
    <row r="592" s="2" customFormat="1" ht="16.5" customHeight="1">
      <c r="A592" s="37"/>
      <c r="B592" s="38"/>
      <c r="C592" s="203" t="s">
        <v>1418</v>
      </c>
      <c r="D592" s="203" t="s">
        <v>147</v>
      </c>
      <c r="E592" s="204" t="s">
        <v>1419</v>
      </c>
      <c r="F592" s="205" t="s">
        <v>1420</v>
      </c>
      <c r="G592" s="206" t="s">
        <v>412</v>
      </c>
      <c r="H592" s="207">
        <v>1</v>
      </c>
      <c r="I592" s="208"/>
      <c r="J592" s="209">
        <f>ROUND(I592*H592,2)</f>
        <v>0</v>
      </c>
      <c r="K592" s="205" t="s">
        <v>151</v>
      </c>
      <c r="L592" s="43"/>
      <c r="M592" s="210" t="s">
        <v>19</v>
      </c>
      <c r="N592" s="211" t="s">
        <v>46</v>
      </c>
      <c r="O592" s="83"/>
      <c r="P592" s="212">
        <f>O592*H592</f>
        <v>0</v>
      </c>
      <c r="Q592" s="212">
        <v>0</v>
      </c>
      <c r="R592" s="212">
        <f>Q592*H592</f>
        <v>0</v>
      </c>
      <c r="S592" s="212">
        <v>0</v>
      </c>
      <c r="T592" s="213">
        <f>S592*H592</f>
        <v>0</v>
      </c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R592" s="214" t="s">
        <v>225</v>
      </c>
      <c r="AT592" s="214" t="s">
        <v>147</v>
      </c>
      <c r="AU592" s="214" t="s">
        <v>85</v>
      </c>
      <c r="AY592" s="16" t="s">
        <v>145</v>
      </c>
      <c r="BE592" s="215">
        <f>IF(N592="základní",J592,0)</f>
        <v>0</v>
      </c>
      <c r="BF592" s="215">
        <f>IF(N592="snížená",J592,0)</f>
        <v>0</v>
      </c>
      <c r="BG592" s="215">
        <f>IF(N592="zákl. přenesená",J592,0)</f>
        <v>0</v>
      </c>
      <c r="BH592" s="215">
        <f>IF(N592="sníž. přenesená",J592,0)</f>
        <v>0</v>
      </c>
      <c r="BI592" s="215">
        <f>IF(N592="nulová",J592,0)</f>
        <v>0</v>
      </c>
      <c r="BJ592" s="16" t="s">
        <v>83</v>
      </c>
      <c r="BK592" s="215">
        <f>ROUND(I592*H592,2)</f>
        <v>0</v>
      </c>
      <c r="BL592" s="16" t="s">
        <v>225</v>
      </c>
      <c r="BM592" s="214" t="s">
        <v>1421</v>
      </c>
    </row>
    <row r="593" s="2" customFormat="1">
      <c r="A593" s="37"/>
      <c r="B593" s="38"/>
      <c r="C593" s="39"/>
      <c r="D593" s="216" t="s">
        <v>154</v>
      </c>
      <c r="E593" s="39"/>
      <c r="F593" s="217" t="s">
        <v>1422</v>
      </c>
      <c r="G593" s="39"/>
      <c r="H593" s="39"/>
      <c r="I593" s="218"/>
      <c r="J593" s="39"/>
      <c r="K593" s="39"/>
      <c r="L593" s="43"/>
      <c r="M593" s="219"/>
      <c r="N593" s="220"/>
      <c r="O593" s="83"/>
      <c r="P593" s="83"/>
      <c r="Q593" s="83"/>
      <c r="R593" s="83"/>
      <c r="S593" s="83"/>
      <c r="T593" s="84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T593" s="16" t="s">
        <v>154</v>
      </c>
      <c r="AU593" s="16" t="s">
        <v>85</v>
      </c>
    </row>
    <row r="594" s="2" customFormat="1" ht="16.5" customHeight="1">
      <c r="A594" s="37"/>
      <c r="B594" s="38"/>
      <c r="C594" s="221" t="s">
        <v>1423</v>
      </c>
      <c r="D594" s="221" t="s">
        <v>286</v>
      </c>
      <c r="E594" s="222" t="s">
        <v>1424</v>
      </c>
      <c r="F594" s="223" t="s">
        <v>1425</v>
      </c>
      <c r="G594" s="224" t="s">
        <v>412</v>
      </c>
      <c r="H594" s="225">
        <v>1</v>
      </c>
      <c r="I594" s="226"/>
      <c r="J594" s="227">
        <f>ROUND(I594*H594,2)</f>
        <v>0</v>
      </c>
      <c r="K594" s="223" t="s">
        <v>151</v>
      </c>
      <c r="L594" s="228"/>
      <c r="M594" s="229" t="s">
        <v>19</v>
      </c>
      <c r="N594" s="230" t="s">
        <v>46</v>
      </c>
      <c r="O594" s="83"/>
      <c r="P594" s="212">
        <f>O594*H594</f>
        <v>0</v>
      </c>
      <c r="Q594" s="212">
        <v>0.098000000000000004</v>
      </c>
      <c r="R594" s="212">
        <f>Q594*H594</f>
        <v>0.098000000000000004</v>
      </c>
      <c r="S594" s="212">
        <v>0</v>
      </c>
      <c r="T594" s="213">
        <f>S594*H594</f>
        <v>0</v>
      </c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R594" s="214" t="s">
        <v>304</v>
      </c>
      <c r="AT594" s="214" t="s">
        <v>286</v>
      </c>
      <c r="AU594" s="214" t="s">
        <v>85</v>
      </c>
      <c r="AY594" s="16" t="s">
        <v>145</v>
      </c>
      <c r="BE594" s="215">
        <f>IF(N594="základní",J594,0)</f>
        <v>0</v>
      </c>
      <c r="BF594" s="215">
        <f>IF(N594="snížená",J594,0)</f>
        <v>0</v>
      </c>
      <c r="BG594" s="215">
        <f>IF(N594="zákl. přenesená",J594,0)</f>
        <v>0</v>
      </c>
      <c r="BH594" s="215">
        <f>IF(N594="sníž. přenesená",J594,0)</f>
        <v>0</v>
      </c>
      <c r="BI594" s="215">
        <f>IF(N594="nulová",J594,0)</f>
        <v>0</v>
      </c>
      <c r="BJ594" s="16" t="s">
        <v>83</v>
      </c>
      <c r="BK594" s="215">
        <f>ROUND(I594*H594,2)</f>
        <v>0</v>
      </c>
      <c r="BL594" s="16" t="s">
        <v>225</v>
      </c>
      <c r="BM594" s="214" t="s">
        <v>1426</v>
      </c>
    </row>
    <row r="595" s="2" customFormat="1" ht="16.5" customHeight="1">
      <c r="A595" s="37"/>
      <c r="B595" s="38"/>
      <c r="C595" s="203" t="s">
        <v>1427</v>
      </c>
      <c r="D595" s="203" t="s">
        <v>147</v>
      </c>
      <c r="E595" s="204" t="s">
        <v>1428</v>
      </c>
      <c r="F595" s="205" t="s">
        <v>1429</v>
      </c>
      <c r="G595" s="206" t="s">
        <v>412</v>
      </c>
      <c r="H595" s="207">
        <v>2</v>
      </c>
      <c r="I595" s="208"/>
      <c r="J595" s="209">
        <f>ROUND(I595*H595,2)</f>
        <v>0</v>
      </c>
      <c r="K595" s="205" t="s">
        <v>151</v>
      </c>
      <c r="L595" s="43"/>
      <c r="M595" s="210" t="s">
        <v>19</v>
      </c>
      <c r="N595" s="211" t="s">
        <v>46</v>
      </c>
      <c r="O595" s="83"/>
      <c r="P595" s="212">
        <f>O595*H595</f>
        <v>0</v>
      </c>
      <c r="Q595" s="212">
        <v>0</v>
      </c>
      <c r="R595" s="212">
        <f>Q595*H595</f>
        <v>0</v>
      </c>
      <c r="S595" s="212">
        <v>0</v>
      </c>
      <c r="T595" s="213">
        <f>S595*H595</f>
        <v>0</v>
      </c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R595" s="214" t="s">
        <v>225</v>
      </c>
      <c r="AT595" s="214" t="s">
        <v>147</v>
      </c>
      <c r="AU595" s="214" t="s">
        <v>85</v>
      </c>
      <c r="AY595" s="16" t="s">
        <v>145</v>
      </c>
      <c r="BE595" s="215">
        <f>IF(N595="základní",J595,0)</f>
        <v>0</v>
      </c>
      <c r="BF595" s="215">
        <f>IF(N595="snížená",J595,0)</f>
        <v>0</v>
      </c>
      <c r="BG595" s="215">
        <f>IF(N595="zákl. přenesená",J595,0)</f>
        <v>0</v>
      </c>
      <c r="BH595" s="215">
        <f>IF(N595="sníž. přenesená",J595,0)</f>
        <v>0</v>
      </c>
      <c r="BI595" s="215">
        <f>IF(N595="nulová",J595,0)</f>
        <v>0</v>
      </c>
      <c r="BJ595" s="16" t="s">
        <v>83</v>
      </c>
      <c r="BK595" s="215">
        <f>ROUND(I595*H595,2)</f>
        <v>0</v>
      </c>
      <c r="BL595" s="16" t="s">
        <v>225</v>
      </c>
      <c r="BM595" s="214" t="s">
        <v>1430</v>
      </c>
    </row>
    <row r="596" s="2" customFormat="1">
      <c r="A596" s="37"/>
      <c r="B596" s="38"/>
      <c r="C596" s="39"/>
      <c r="D596" s="216" t="s">
        <v>154</v>
      </c>
      <c r="E596" s="39"/>
      <c r="F596" s="217" t="s">
        <v>1431</v>
      </c>
      <c r="G596" s="39"/>
      <c r="H596" s="39"/>
      <c r="I596" s="218"/>
      <c r="J596" s="39"/>
      <c r="K596" s="39"/>
      <c r="L596" s="43"/>
      <c r="M596" s="219"/>
      <c r="N596" s="220"/>
      <c r="O596" s="83"/>
      <c r="P596" s="83"/>
      <c r="Q596" s="83"/>
      <c r="R596" s="83"/>
      <c r="S596" s="83"/>
      <c r="T596" s="84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T596" s="16" t="s">
        <v>154</v>
      </c>
      <c r="AU596" s="16" t="s">
        <v>85</v>
      </c>
    </row>
    <row r="597" s="2" customFormat="1" ht="16.5" customHeight="1">
      <c r="A597" s="37"/>
      <c r="B597" s="38"/>
      <c r="C597" s="203" t="s">
        <v>1432</v>
      </c>
      <c r="D597" s="203" t="s">
        <v>147</v>
      </c>
      <c r="E597" s="204" t="s">
        <v>1433</v>
      </c>
      <c r="F597" s="205" t="s">
        <v>1434</v>
      </c>
      <c r="G597" s="206" t="s">
        <v>316</v>
      </c>
      <c r="H597" s="207">
        <v>18.75</v>
      </c>
      <c r="I597" s="208"/>
      <c r="J597" s="209">
        <f>ROUND(I597*H597,2)</f>
        <v>0</v>
      </c>
      <c r="K597" s="205" t="s">
        <v>151</v>
      </c>
      <c r="L597" s="43"/>
      <c r="M597" s="210" t="s">
        <v>19</v>
      </c>
      <c r="N597" s="211" t="s">
        <v>46</v>
      </c>
      <c r="O597" s="83"/>
      <c r="P597" s="212">
        <f>O597*H597</f>
        <v>0</v>
      </c>
      <c r="Q597" s="212">
        <v>5.8275E-05</v>
      </c>
      <c r="R597" s="212">
        <f>Q597*H597</f>
        <v>0.0010926562500000001</v>
      </c>
      <c r="S597" s="212">
        <v>0</v>
      </c>
      <c r="T597" s="213">
        <f>S597*H597</f>
        <v>0</v>
      </c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R597" s="214" t="s">
        <v>225</v>
      </c>
      <c r="AT597" s="214" t="s">
        <v>147</v>
      </c>
      <c r="AU597" s="214" t="s">
        <v>85</v>
      </c>
      <c r="AY597" s="16" t="s">
        <v>145</v>
      </c>
      <c r="BE597" s="215">
        <f>IF(N597="základní",J597,0)</f>
        <v>0</v>
      </c>
      <c r="BF597" s="215">
        <f>IF(N597="snížená",J597,0)</f>
        <v>0</v>
      </c>
      <c r="BG597" s="215">
        <f>IF(N597="zákl. přenesená",J597,0)</f>
        <v>0</v>
      </c>
      <c r="BH597" s="215">
        <f>IF(N597="sníž. přenesená",J597,0)</f>
        <v>0</v>
      </c>
      <c r="BI597" s="215">
        <f>IF(N597="nulová",J597,0)</f>
        <v>0</v>
      </c>
      <c r="BJ597" s="16" t="s">
        <v>83</v>
      </c>
      <c r="BK597" s="215">
        <f>ROUND(I597*H597,2)</f>
        <v>0</v>
      </c>
      <c r="BL597" s="16" t="s">
        <v>225</v>
      </c>
      <c r="BM597" s="214" t="s">
        <v>1435</v>
      </c>
    </row>
    <row r="598" s="2" customFormat="1">
      <c r="A598" s="37"/>
      <c r="B598" s="38"/>
      <c r="C598" s="39"/>
      <c r="D598" s="216" t="s">
        <v>154</v>
      </c>
      <c r="E598" s="39"/>
      <c r="F598" s="217" t="s">
        <v>1436</v>
      </c>
      <c r="G598" s="39"/>
      <c r="H598" s="39"/>
      <c r="I598" s="218"/>
      <c r="J598" s="39"/>
      <c r="K598" s="39"/>
      <c r="L598" s="43"/>
      <c r="M598" s="219"/>
      <c r="N598" s="220"/>
      <c r="O598" s="83"/>
      <c r="P598" s="83"/>
      <c r="Q598" s="83"/>
      <c r="R598" s="83"/>
      <c r="S598" s="83"/>
      <c r="T598" s="84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T598" s="16" t="s">
        <v>154</v>
      </c>
      <c r="AU598" s="16" t="s">
        <v>85</v>
      </c>
    </row>
    <row r="599" s="2" customFormat="1" ht="16.5" customHeight="1">
      <c r="A599" s="37"/>
      <c r="B599" s="38"/>
      <c r="C599" s="221" t="s">
        <v>1437</v>
      </c>
      <c r="D599" s="221" t="s">
        <v>286</v>
      </c>
      <c r="E599" s="222" t="s">
        <v>1438</v>
      </c>
      <c r="F599" s="223" t="s">
        <v>1439</v>
      </c>
      <c r="G599" s="224" t="s">
        <v>272</v>
      </c>
      <c r="H599" s="225">
        <v>0.019</v>
      </c>
      <c r="I599" s="226"/>
      <c r="J599" s="227">
        <f>ROUND(I599*H599,2)</f>
        <v>0</v>
      </c>
      <c r="K599" s="223" t="s">
        <v>151</v>
      </c>
      <c r="L599" s="228"/>
      <c r="M599" s="229" t="s">
        <v>19</v>
      </c>
      <c r="N599" s="230" t="s">
        <v>46</v>
      </c>
      <c r="O599" s="83"/>
      <c r="P599" s="212">
        <f>O599*H599</f>
        <v>0</v>
      </c>
      <c r="Q599" s="212">
        <v>1</v>
      </c>
      <c r="R599" s="212">
        <f>Q599*H599</f>
        <v>0.019</v>
      </c>
      <c r="S599" s="212">
        <v>0</v>
      </c>
      <c r="T599" s="213">
        <f>S599*H599</f>
        <v>0</v>
      </c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R599" s="214" t="s">
        <v>304</v>
      </c>
      <c r="AT599" s="214" t="s">
        <v>286</v>
      </c>
      <c r="AU599" s="214" t="s">
        <v>85</v>
      </c>
      <c r="AY599" s="16" t="s">
        <v>145</v>
      </c>
      <c r="BE599" s="215">
        <f>IF(N599="základní",J599,0)</f>
        <v>0</v>
      </c>
      <c r="BF599" s="215">
        <f>IF(N599="snížená",J599,0)</f>
        <v>0</v>
      </c>
      <c r="BG599" s="215">
        <f>IF(N599="zákl. přenesená",J599,0)</f>
        <v>0</v>
      </c>
      <c r="BH599" s="215">
        <f>IF(N599="sníž. přenesená",J599,0)</f>
        <v>0</v>
      </c>
      <c r="BI599" s="215">
        <f>IF(N599="nulová",J599,0)</f>
        <v>0</v>
      </c>
      <c r="BJ599" s="16" t="s">
        <v>83</v>
      </c>
      <c r="BK599" s="215">
        <f>ROUND(I599*H599,2)</f>
        <v>0</v>
      </c>
      <c r="BL599" s="16" t="s">
        <v>225</v>
      </c>
      <c r="BM599" s="214" t="s">
        <v>1440</v>
      </c>
    </row>
    <row r="600" s="2" customFormat="1" ht="16.5" customHeight="1">
      <c r="A600" s="37"/>
      <c r="B600" s="38"/>
      <c r="C600" s="203" t="s">
        <v>1441</v>
      </c>
      <c r="D600" s="203" t="s">
        <v>147</v>
      </c>
      <c r="E600" s="204" t="s">
        <v>1442</v>
      </c>
      <c r="F600" s="205" t="s">
        <v>1443</v>
      </c>
      <c r="G600" s="206" t="s">
        <v>316</v>
      </c>
      <c r="H600" s="207">
        <v>0.019</v>
      </c>
      <c r="I600" s="208"/>
      <c r="J600" s="209">
        <f>ROUND(I600*H600,2)</f>
        <v>0</v>
      </c>
      <c r="K600" s="205" t="s">
        <v>151</v>
      </c>
      <c r="L600" s="43"/>
      <c r="M600" s="210" t="s">
        <v>19</v>
      </c>
      <c r="N600" s="211" t="s">
        <v>46</v>
      </c>
      <c r="O600" s="83"/>
      <c r="P600" s="212">
        <f>O600*H600</f>
        <v>0</v>
      </c>
      <c r="Q600" s="212">
        <v>0.00013999999999999999</v>
      </c>
      <c r="R600" s="212">
        <f>Q600*H600</f>
        <v>2.6599999999999995E-06</v>
      </c>
      <c r="S600" s="212">
        <v>0</v>
      </c>
      <c r="T600" s="213">
        <f>S600*H600</f>
        <v>0</v>
      </c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R600" s="214" t="s">
        <v>225</v>
      </c>
      <c r="AT600" s="214" t="s">
        <v>147</v>
      </c>
      <c r="AU600" s="214" t="s">
        <v>85</v>
      </c>
      <c r="AY600" s="16" t="s">
        <v>145</v>
      </c>
      <c r="BE600" s="215">
        <f>IF(N600="základní",J600,0)</f>
        <v>0</v>
      </c>
      <c r="BF600" s="215">
        <f>IF(N600="snížená",J600,0)</f>
        <v>0</v>
      </c>
      <c r="BG600" s="215">
        <f>IF(N600="zákl. přenesená",J600,0)</f>
        <v>0</v>
      </c>
      <c r="BH600" s="215">
        <f>IF(N600="sníž. přenesená",J600,0)</f>
        <v>0</v>
      </c>
      <c r="BI600" s="215">
        <f>IF(N600="nulová",J600,0)</f>
        <v>0</v>
      </c>
      <c r="BJ600" s="16" t="s">
        <v>83</v>
      </c>
      <c r="BK600" s="215">
        <f>ROUND(I600*H600,2)</f>
        <v>0</v>
      </c>
      <c r="BL600" s="16" t="s">
        <v>225</v>
      </c>
      <c r="BM600" s="214" t="s">
        <v>1444</v>
      </c>
    </row>
    <row r="601" s="2" customFormat="1">
      <c r="A601" s="37"/>
      <c r="B601" s="38"/>
      <c r="C601" s="39"/>
      <c r="D601" s="216" t="s">
        <v>154</v>
      </c>
      <c r="E601" s="39"/>
      <c r="F601" s="217" t="s">
        <v>1445</v>
      </c>
      <c r="G601" s="39"/>
      <c r="H601" s="39"/>
      <c r="I601" s="218"/>
      <c r="J601" s="39"/>
      <c r="K601" s="39"/>
      <c r="L601" s="43"/>
      <c r="M601" s="219"/>
      <c r="N601" s="220"/>
      <c r="O601" s="83"/>
      <c r="P601" s="83"/>
      <c r="Q601" s="83"/>
      <c r="R601" s="83"/>
      <c r="S601" s="83"/>
      <c r="T601" s="84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T601" s="16" t="s">
        <v>154</v>
      </c>
      <c r="AU601" s="16" t="s">
        <v>85</v>
      </c>
    </row>
    <row r="602" s="2" customFormat="1" ht="16.5" customHeight="1">
      <c r="A602" s="37"/>
      <c r="B602" s="38"/>
      <c r="C602" s="203" t="s">
        <v>1446</v>
      </c>
      <c r="D602" s="203" t="s">
        <v>147</v>
      </c>
      <c r="E602" s="204" t="s">
        <v>1447</v>
      </c>
      <c r="F602" s="205" t="s">
        <v>1448</v>
      </c>
      <c r="G602" s="206" t="s">
        <v>910</v>
      </c>
      <c r="H602" s="207">
        <v>1</v>
      </c>
      <c r="I602" s="208"/>
      <c r="J602" s="209">
        <f>ROUND(I602*H602,2)</f>
        <v>0</v>
      </c>
      <c r="K602" s="205" t="s">
        <v>747</v>
      </c>
      <c r="L602" s="43"/>
      <c r="M602" s="210" t="s">
        <v>19</v>
      </c>
      <c r="N602" s="211" t="s">
        <v>46</v>
      </c>
      <c r="O602" s="83"/>
      <c r="P602" s="212">
        <f>O602*H602</f>
        <v>0</v>
      </c>
      <c r="Q602" s="212">
        <v>0</v>
      </c>
      <c r="R602" s="212">
        <f>Q602*H602</f>
        <v>0</v>
      </c>
      <c r="S602" s="212">
        <v>0</v>
      </c>
      <c r="T602" s="213">
        <f>S602*H602</f>
        <v>0</v>
      </c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R602" s="214" t="s">
        <v>225</v>
      </c>
      <c r="AT602" s="214" t="s">
        <v>147</v>
      </c>
      <c r="AU602" s="214" t="s">
        <v>85</v>
      </c>
      <c r="AY602" s="16" t="s">
        <v>145</v>
      </c>
      <c r="BE602" s="215">
        <f>IF(N602="základní",J602,0)</f>
        <v>0</v>
      </c>
      <c r="BF602" s="215">
        <f>IF(N602="snížená",J602,0)</f>
        <v>0</v>
      </c>
      <c r="BG602" s="215">
        <f>IF(N602="zákl. přenesená",J602,0)</f>
        <v>0</v>
      </c>
      <c r="BH602" s="215">
        <f>IF(N602="sníž. přenesená",J602,0)</f>
        <v>0</v>
      </c>
      <c r="BI602" s="215">
        <f>IF(N602="nulová",J602,0)</f>
        <v>0</v>
      </c>
      <c r="BJ602" s="16" t="s">
        <v>83</v>
      </c>
      <c r="BK602" s="215">
        <f>ROUND(I602*H602,2)</f>
        <v>0</v>
      </c>
      <c r="BL602" s="16" t="s">
        <v>225</v>
      </c>
      <c r="BM602" s="214" t="s">
        <v>1449</v>
      </c>
    </row>
    <row r="603" s="2" customFormat="1" ht="16.5" customHeight="1">
      <c r="A603" s="37"/>
      <c r="B603" s="38"/>
      <c r="C603" s="203" t="s">
        <v>1450</v>
      </c>
      <c r="D603" s="203" t="s">
        <v>147</v>
      </c>
      <c r="E603" s="204" t="s">
        <v>1451</v>
      </c>
      <c r="F603" s="205" t="s">
        <v>1452</v>
      </c>
      <c r="G603" s="206" t="s">
        <v>910</v>
      </c>
      <c r="H603" s="207">
        <v>1</v>
      </c>
      <c r="I603" s="208"/>
      <c r="J603" s="209">
        <f>ROUND(I603*H603,2)</f>
        <v>0</v>
      </c>
      <c r="K603" s="205" t="s">
        <v>19</v>
      </c>
      <c r="L603" s="43"/>
      <c r="M603" s="210" t="s">
        <v>19</v>
      </c>
      <c r="N603" s="211" t="s">
        <v>46</v>
      </c>
      <c r="O603" s="83"/>
      <c r="P603" s="212">
        <f>O603*H603</f>
        <v>0</v>
      </c>
      <c r="Q603" s="212">
        <v>0</v>
      </c>
      <c r="R603" s="212">
        <f>Q603*H603</f>
        <v>0</v>
      </c>
      <c r="S603" s="212">
        <v>0</v>
      </c>
      <c r="T603" s="213">
        <f>S603*H603</f>
        <v>0</v>
      </c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R603" s="214" t="s">
        <v>225</v>
      </c>
      <c r="AT603" s="214" t="s">
        <v>147</v>
      </c>
      <c r="AU603" s="214" t="s">
        <v>85</v>
      </c>
      <c r="AY603" s="16" t="s">
        <v>145</v>
      </c>
      <c r="BE603" s="215">
        <f>IF(N603="základní",J603,0)</f>
        <v>0</v>
      </c>
      <c r="BF603" s="215">
        <f>IF(N603="snížená",J603,0)</f>
        <v>0</v>
      </c>
      <c r="BG603" s="215">
        <f>IF(N603="zákl. přenesená",J603,0)</f>
        <v>0</v>
      </c>
      <c r="BH603" s="215">
        <f>IF(N603="sníž. přenesená",J603,0)</f>
        <v>0</v>
      </c>
      <c r="BI603" s="215">
        <f>IF(N603="nulová",J603,0)</f>
        <v>0</v>
      </c>
      <c r="BJ603" s="16" t="s">
        <v>83</v>
      </c>
      <c r="BK603" s="215">
        <f>ROUND(I603*H603,2)</f>
        <v>0</v>
      </c>
      <c r="BL603" s="16" t="s">
        <v>225</v>
      </c>
      <c r="BM603" s="214" t="s">
        <v>1453</v>
      </c>
    </row>
    <row r="604" s="2" customFormat="1" ht="16.5" customHeight="1">
      <c r="A604" s="37"/>
      <c r="B604" s="38"/>
      <c r="C604" s="203" t="s">
        <v>1454</v>
      </c>
      <c r="D604" s="203" t="s">
        <v>147</v>
      </c>
      <c r="E604" s="204" t="s">
        <v>1455</v>
      </c>
      <c r="F604" s="205" t="s">
        <v>1456</v>
      </c>
      <c r="G604" s="206" t="s">
        <v>910</v>
      </c>
      <c r="H604" s="207">
        <v>7</v>
      </c>
      <c r="I604" s="208"/>
      <c r="J604" s="209">
        <f>ROUND(I604*H604,2)</f>
        <v>0</v>
      </c>
      <c r="K604" s="205" t="s">
        <v>19</v>
      </c>
      <c r="L604" s="43"/>
      <c r="M604" s="210" t="s">
        <v>19</v>
      </c>
      <c r="N604" s="211" t="s">
        <v>46</v>
      </c>
      <c r="O604" s="83"/>
      <c r="P604" s="212">
        <f>O604*H604</f>
        <v>0</v>
      </c>
      <c r="Q604" s="212">
        <v>0</v>
      </c>
      <c r="R604" s="212">
        <f>Q604*H604</f>
        <v>0</v>
      </c>
      <c r="S604" s="212">
        <v>0</v>
      </c>
      <c r="T604" s="213">
        <f>S604*H604</f>
        <v>0</v>
      </c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R604" s="214" t="s">
        <v>225</v>
      </c>
      <c r="AT604" s="214" t="s">
        <v>147</v>
      </c>
      <c r="AU604" s="214" t="s">
        <v>85</v>
      </c>
      <c r="AY604" s="16" t="s">
        <v>145</v>
      </c>
      <c r="BE604" s="215">
        <f>IF(N604="základní",J604,0)</f>
        <v>0</v>
      </c>
      <c r="BF604" s="215">
        <f>IF(N604="snížená",J604,0)</f>
        <v>0</v>
      </c>
      <c r="BG604" s="215">
        <f>IF(N604="zákl. přenesená",J604,0)</f>
        <v>0</v>
      </c>
      <c r="BH604" s="215">
        <f>IF(N604="sníž. přenesená",J604,0)</f>
        <v>0</v>
      </c>
      <c r="BI604" s="215">
        <f>IF(N604="nulová",J604,0)</f>
        <v>0</v>
      </c>
      <c r="BJ604" s="16" t="s">
        <v>83</v>
      </c>
      <c r="BK604" s="215">
        <f>ROUND(I604*H604,2)</f>
        <v>0</v>
      </c>
      <c r="BL604" s="16" t="s">
        <v>225</v>
      </c>
      <c r="BM604" s="214" t="s">
        <v>1457</v>
      </c>
    </row>
    <row r="605" s="2" customFormat="1" ht="24.15" customHeight="1">
      <c r="A605" s="37"/>
      <c r="B605" s="38"/>
      <c r="C605" s="203" t="s">
        <v>1458</v>
      </c>
      <c r="D605" s="203" t="s">
        <v>147</v>
      </c>
      <c r="E605" s="204" t="s">
        <v>1459</v>
      </c>
      <c r="F605" s="205" t="s">
        <v>1460</v>
      </c>
      <c r="G605" s="206" t="s">
        <v>910</v>
      </c>
      <c r="H605" s="207">
        <v>2</v>
      </c>
      <c r="I605" s="208"/>
      <c r="J605" s="209">
        <f>ROUND(I605*H605,2)</f>
        <v>0</v>
      </c>
      <c r="K605" s="205" t="s">
        <v>747</v>
      </c>
      <c r="L605" s="43"/>
      <c r="M605" s="210" t="s">
        <v>19</v>
      </c>
      <c r="N605" s="211" t="s">
        <v>46</v>
      </c>
      <c r="O605" s="83"/>
      <c r="P605" s="212">
        <f>O605*H605</f>
        <v>0</v>
      </c>
      <c r="Q605" s="212">
        <v>0</v>
      </c>
      <c r="R605" s="212">
        <f>Q605*H605</f>
        <v>0</v>
      </c>
      <c r="S605" s="212">
        <v>0</v>
      </c>
      <c r="T605" s="213">
        <f>S605*H605</f>
        <v>0</v>
      </c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R605" s="214" t="s">
        <v>225</v>
      </c>
      <c r="AT605" s="214" t="s">
        <v>147</v>
      </c>
      <c r="AU605" s="214" t="s">
        <v>85</v>
      </c>
      <c r="AY605" s="16" t="s">
        <v>145</v>
      </c>
      <c r="BE605" s="215">
        <f>IF(N605="základní",J605,0)</f>
        <v>0</v>
      </c>
      <c r="BF605" s="215">
        <f>IF(N605="snížená",J605,0)</f>
        <v>0</v>
      </c>
      <c r="BG605" s="215">
        <f>IF(N605="zákl. přenesená",J605,0)</f>
        <v>0</v>
      </c>
      <c r="BH605" s="215">
        <f>IF(N605="sníž. přenesená",J605,0)</f>
        <v>0</v>
      </c>
      <c r="BI605" s="215">
        <f>IF(N605="nulová",J605,0)</f>
        <v>0</v>
      </c>
      <c r="BJ605" s="16" t="s">
        <v>83</v>
      </c>
      <c r="BK605" s="215">
        <f>ROUND(I605*H605,2)</f>
        <v>0</v>
      </c>
      <c r="BL605" s="16" t="s">
        <v>225</v>
      </c>
      <c r="BM605" s="214" t="s">
        <v>1461</v>
      </c>
    </row>
    <row r="606" s="2" customFormat="1" ht="24.15" customHeight="1">
      <c r="A606" s="37"/>
      <c r="B606" s="38"/>
      <c r="C606" s="203" t="s">
        <v>1462</v>
      </c>
      <c r="D606" s="203" t="s">
        <v>147</v>
      </c>
      <c r="E606" s="204" t="s">
        <v>1463</v>
      </c>
      <c r="F606" s="205" t="s">
        <v>1464</v>
      </c>
      <c r="G606" s="206" t="s">
        <v>910</v>
      </c>
      <c r="H606" s="207">
        <v>4</v>
      </c>
      <c r="I606" s="208"/>
      <c r="J606" s="209">
        <f>ROUND(I606*H606,2)</f>
        <v>0</v>
      </c>
      <c r="K606" s="205" t="s">
        <v>747</v>
      </c>
      <c r="L606" s="43"/>
      <c r="M606" s="210" t="s">
        <v>19</v>
      </c>
      <c r="N606" s="211" t="s">
        <v>46</v>
      </c>
      <c r="O606" s="83"/>
      <c r="P606" s="212">
        <f>O606*H606</f>
        <v>0</v>
      </c>
      <c r="Q606" s="212">
        <v>0</v>
      </c>
      <c r="R606" s="212">
        <f>Q606*H606</f>
        <v>0</v>
      </c>
      <c r="S606" s="212">
        <v>0</v>
      </c>
      <c r="T606" s="213">
        <f>S606*H606</f>
        <v>0</v>
      </c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R606" s="214" t="s">
        <v>225</v>
      </c>
      <c r="AT606" s="214" t="s">
        <v>147</v>
      </c>
      <c r="AU606" s="214" t="s">
        <v>85</v>
      </c>
      <c r="AY606" s="16" t="s">
        <v>145</v>
      </c>
      <c r="BE606" s="215">
        <f>IF(N606="základní",J606,0)</f>
        <v>0</v>
      </c>
      <c r="BF606" s="215">
        <f>IF(N606="snížená",J606,0)</f>
        <v>0</v>
      </c>
      <c r="BG606" s="215">
        <f>IF(N606="zákl. přenesená",J606,0)</f>
        <v>0</v>
      </c>
      <c r="BH606" s="215">
        <f>IF(N606="sníž. přenesená",J606,0)</f>
        <v>0</v>
      </c>
      <c r="BI606" s="215">
        <f>IF(N606="nulová",J606,0)</f>
        <v>0</v>
      </c>
      <c r="BJ606" s="16" t="s">
        <v>83</v>
      </c>
      <c r="BK606" s="215">
        <f>ROUND(I606*H606,2)</f>
        <v>0</v>
      </c>
      <c r="BL606" s="16" t="s">
        <v>225</v>
      </c>
      <c r="BM606" s="214" t="s">
        <v>1465</v>
      </c>
    </row>
    <row r="607" s="2" customFormat="1" ht="21.75" customHeight="1">
      <c r="A607" s="37"/>
      <c r="B607" s="38"/>
      <c r="C607" s="203" t="s">
        <v>1466</v>
      </c>
      <c r="D607" s="203" t="s">
        <v>147</v>
      </c>
      <c r="E607" s="204" t="s">
        <v>1467</v>
      </c>
      <c r="F607" s="205" t="s">
        <v>1468</v>
      </c>
      <c r="G607" s="206" t="s">
        <v>910</v>
      </c>
      <c r="H607" s="207">
        <v>1</v>
      </c>
      <c r="I607" s="208"/>
      <c r="J607" s="209">
        <f>ROUND(I607*H607,2)</f>
        <v>0</v>
      </c>
      <c r="K607" s="205" t="s">
        <v>747</v>
      </c>
      <c r="L607" s="43"/>
      <c r="M607" s="210" t="s">
        <v>19</v>
      </c>
      <c r="N607" s="211" t="s">
        <v>46</v>
      </c>
      <c r="O607" s="83"/>
      <c r="P607" s="212">
        <f>O607*H607</f>
        <v>0</v>
      </c>
      <c r="Q607" s="212">
        <v>0</v>
      </c>
      <c r="R607" s="212">
        <f>Q607*H607</f>
        <v>0</v>
      </c>
      <c r="S607" s="212">
        <v>0</v>
      </c>
      <c r="T607" s="213">
        <f>S607*H607</f>
        <v>0</v>
      </c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R607" s="214" t="s">
        <v>225</v>
      </c>
      <c r="AT607" s="214" t="s">
        <v>147</v>
      </c>
      <c r="AU607" s="214" t="s">
        <v>85</v>
      </c>
      <c r="AY607" s="16" t="s">
        <v>145</v>
      </c>
      <c r="BE607" s="215">
        <f>IF(N607="základní",J607,0)</f>
        <v>0</v>
      </c>
      <c r="BF607" s="215">
        <f>IF(N607="snížená",J607,0)</f>
        <v>0</v>
      </c>
      <c r="BG607" s="215">
        <f>IF(N607="zákl. přenesená",J607,0)</f>
        <v>0</v>
      </c>
      <c r="BH607" s="215">
        <f>IF(N607="sníž. přenesená",J607,0)</f>
        <v>0</v>
      </c>
      <c r="BI607" s="215">
        <f>IF(N607="nulová",J607,0)</f>
        <v>0</v>
      </c>
      <c r="BJ607" s="16" t="s">
        <v>83</v>
      </c>
      <c r="BK607" s="215">
        <f>ROUND(I607*H607,2)</f>
        <v>0</v>
      </c>
      <c r="BL607" s="16" t="s">
        <v>225</v>
      </c>
      <c r="BM607" s="214" t="s">
        <v>1469</v>
      </c>
    </row>
    <row r="608" s="2" customFormat="1">
      <c r="A608" s="37"/>
      <c r="B608" s="38"/>
      <c r="C608" s="39"/>
      <c r="D608" s="231" t="s">
        <v>1071</v>
      </c>
      <c r="E608" s="39"/>
      <c r="F608" s="232" t="s">
        <v>1470</v>
      </c>
      <c r="G608" s="39"/>
      <c r="H608" s="39"/>
      <c r="I608" s="218"/>
      <c r="J608" s="39"/>
      <c r="K608" s="39"/>
      <c r="L608" s="43"/>
      <c r="M608" s="219"/>
      <c r="N608" s="220"/>
      <c r="O608" s="83"/>
      <c r="P608" s="83"/>
      <c r="Q608" s="83"/>
      <c r="R608" s="83"/>
      <c r="S608" s="83"/>
      <c r="T608" s="84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T608" s="16" t="s">
        <v>1071</v>
      </c>
      <c r="AU608" s="16" t="s">
        <v>85</v>
      </c>
    </row>
    <row r="609" s="2" customFormat="1" ht="16.5" customHeight="1">
      <c r="A609" s="37"/>
      <c r="B609" s="38"/>
      <c r="C609" s="203" t="s">
        <v>1471</v>
      </c>
      <c r="D609" s="203" t="s">
        <v>147</v>
      </c>
      <c r="E609" s="204" t="s">
        <v>1472</v>
      </c>
      <c r="F609" s="205" t="s">
        <v>1473</v>
      </c>
      <c r="G609" s="206" t="s">
        <v>746</v>
      </c>
      <c r="H609" s="207">
        <v>1</v>
      </c>
      <c r="I609" s="208"/>
      <c r="J609" s="209">
        <f>ROUND(I609*H609,2)</f>
        <v>0</v>
      </c>
      <c r="K609" s="205" t="s">
        <v>747</v>
      </c>
      <c r="L609" s="43"/>
      <c r="M609" s="210" t="s">
        <v>19</v>
      </c>
      <c r="N609" s="211" t="s">
        <v>46</v>
      </c>
      <c r="O609" s="83"/>
      <c r="P609" s="212">
        <f>O609*H609</f>
        <v>0</v>
      </c>
      <c r="Q609" s="212">
        <v>0</v>
      </c>
      <c r="R609" s="212">
        <f>Q609*H609</f>
        <v>0</v>
      </c>
      <c r="S609" s="212">
        <v>0</v>
      </c>
      <c r="T609" s="213">
        <f>S609*H609</f>
        <v>0</v>
      </c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R609" s="214" t="s">
        <v>225</v>
      </c>
      <c r="AT609" s="214" t="s">
        <v>147</v>
      </c>
      <c r="AU609" s="214" t="s">
        <v>85</v>
      </c>
      <c r="AY609" s="16" t="s">
        <v>145</v>
      </c>
      <c r="BE609" s="215">
        <f>IF(N609="základní",J609,0)</f>
        <v>0</v>
      </c>
      <c r="BF609" s="215">
        <f>IF(N609="snížená",J609,0)</f>
        <v>0</v>
      </c>
      <c r="BG609" s="215">
        <f>IF(N609="zákl. přenesená",J609,0)</f>
        <v>0</v>
      </c>
      <c r="BH609" s="215">
        <f>IF(N609="sníž. přenesená",J609,0)</f>
        <v>0</v>
      </c>
      <c r="BI609" s="215">
        <f>IF(N609="nulová",J609,0)</f>
        <v>0</v>
      </c>
      <c r="BJ609" s="16" t="s">
        <v>83</v>
      </c>
      <c r="BK609" s="215">
        <f>ROUND(I609*H609,2)</f>
        <v>0</v>
      </c>
      <c r="BL609" s="16" t="s">
        <v>225</v>
      </c>
      <c r="BM609" s="214" t="s">
        <v>1474</v>
      </c>
    </row>
    <row r="610" s="2" customFormat="1">
      <c r="A610" s="37"/>
      <c r="B610" s="38"/>
      <c r="C610" s="39"/>
      <c r="D610" s="231" t="s">
        <v>1071</v>
      </c>
      <c r="E610" s="39"/>
      <c r="F610" s="232" t="s">
        <v>1475</v>
      </c>
      <c r="G610" s="39"/>
      <c r="H610" s="39"/>
      <c r="I610" s="218"/>
      <c r="J610" s="39"/>
      <c r="K610" s="39"/>
      <c r="L610" s="43"/>
      <c r="M610" s="219"/>
      <c r="N610" s="220"/>
      <c r="O610" s="83"/>
      <c r="P610" s="83"/>
      <c r="Q610" s="83"/>
      <c r="R610" s="83"/>
      <c r="S610" s="83"/>
      <c r="T610" s="84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T610" s="16" t="s">
        <v>1071</v>
      </c>
      <c r="AU610" s="16" t="s">
        <v>85</v>
      </c>
    </row>
    <row r="611" s="2" customFormat="1" ht="24.15" customHeight="1">
      <c r="A611" s="37"/>
      <c r="B611" s="38"/>
      <c r="C611" s="203" t="s">
        <v>1476</v>
      </c>
      <c r="D611" s="203" t="s">
        <v>147</v>
      </c>
      <c r="E611" s="204" t="s">
        <v>1477</v>
      </c>
      <c r="F611" s="205" t="s">
        <v>1478</v>
      </c>
      <c r="G611" s="206" t="s">
        <v>910</v>
      </c>
      <c r="H611" s="207">
        <v>2</v>
      </c>
      <c r="I611" s="208"/>
      <c r="J611" s="209">
        <f>ROUND(I611*H611,2)</f>
        <v>0</v>
      </c>
      <c r="K611" s="205" t="s">
        <v>747</v>
      </c>
      <c r="L611" s="43"/>
      <c r="M611" s="210" t="s">
        <v>19</v>
      </c>
      <c r="N611" s="211" t="s">
        <v>46</v>
      </c>
      <c r="O611" s="83"/>
      <c r="P611" s="212">
        <f>O611*H611</f>
        <v>0</v>
      </c>
      <c r="Q611" s="212">
        <v>0</v>
      </c>
      <c r="R611" s="212">
        <f>Q611*H611</f>
        <v>0</v>
      </c>
      <c r="S611" s="212">
        <v>0</v>
      </c>
      <c r="T611" s="213">
        <f>S611*H611</f>
        <v>0</v>
      </c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R611" s="214" t="s">
        <v>225</v>
      </c>
      <c r="AT611" s="214" t="s">
        <v>147</v>
      </c>
      <c r="AU611" s="214" t="s">
        <v>85</v>
      </c>
      <c r="AY611" s="16" t="s">
        <v>145</v>
      </c>
      <c r="BE611" s="215">
        <f>IF(N611="základní",J611,0)</f>
        <v>0</v>
      </c>
      <c r="BF611" s="215">
        <f>IF(N611="snížená",J611,0)</f>
        <v>0</v>
      </c>
      <c r="BG611" s="215">
        <f>IF(N611="zákl. přenesená",J611,0)</f>
        <v>0</v>
      </c>
      <c r="BH611" s="215">
        <f>IF(N611="sníž. přenesená",J611,0)</f>
        <v>0</v>
      </c>
      <c r="BI611" s="215">
        <f>IF(N611="nulová",J611,0)</f>
        <v>0</v>
      </c>
      <c r="BJ611" s="16" t="s">
        <v>83</v>
      </c>
      <c r="BK611" s="215">
        <f>ROUND(I611*H611,2)</f>
        <v>0</v>
      </c>
      <c r="BL611" s="16" t="s">
        <v>225</v>
      </c>
      <c r="BM611" s="214" t="s">
        <v>1479</v>
      </c>
    </row>
    <row r="612" s="2" customFormat="1" ht="24.15" customHeight="1">
      <c r="A612" s="37"/>
      <c r="B612" s="38"/>
      <c r="C612" s="203" t="s">
        <v>1480</v>
      </c>
      <c r="D612" s="203" t="s">
        <v>147</v>
      </c>
      <c r="E612" s="204" t="s">
        <v>1481</v>
      </c>
      <c r="F612" s="205" t="s">
        <v>1482</v>
      </c>
      <c r="G612" s="206" t="s">
        <v>178</v>
      </c>
      <c r="H612" s="207">
        <v>38</v>
      </c>
      <c r="I612" s="208"/>
      <c r="J612" s="209">
        <f>ROUND(I612*H612,2)</f>
        <v>0</v>
      </c>
      <c r="K612" s="205" t="s">
        <v>747</v>
      </c>
      <c r="L612" s="43"/>
      <c r="M612" s="210" t="s">
        <v>19</v>
      </c>
      <c r="N612" s="211" t="s">
        <v>46</v>
      </c>
      <c r="O612" s="83"/>
      <c r="P612" s="212">
        <f>O612*H612</f>
        <v>0</v>
      </c>
      <c r="Q612" s="212">
        <v>0</v>
      </c>
      <c r="R612" s="212">
        <f>Q612*H612</f>
        <v>0</v>
      </c>
      <c r="S612" s="212">
        <v>0</v>
      </c>
      <c r="T612" s="213">
        <f>S612*H612</f>
        <v>0</v>
      </c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R612" s="214" t="s">
        <v>225</v>
      </c>
      <c r="AT612" s="214" t="s">
        <v>147</v>
      </c>
      <c r="AU612" s="214" t="s">
        <v>85</v>
      </c>
      <c r="AY612" s="16" t="s">
        <v>145</v>
      </c>
      <c r="BE612" s="215">
        <f>IF(N612="základní",J612,0)</f>
        <v>0</v>
      </c>
      <c r="BF612" s="215">
        <f>IF(N612="snížená",J612,0)</f>
        <v>0</v>
      </c>
      <c r="BG612" s="215">
        <f>IF(N612="zákl. přenesená",J612,0)</f>
        <v>0</v>
      </c>
      <c r="BH612" s="215">
        <f>IF(N612="sníž. přenesená",J612,0)</f>
        <v>0</v>
      </c>
      <c r="BI612" s="215">
        <f>IF(N612="nulová",J612,0)</f>
        <v>0</v>
      </c>
      <c r="BJ612" s="16" t="s">
        <v>83</v>
      </c>
      <c r="BK612" s="215">
        <f>ROUND(I612*H612,2)</f>
        <v>0</v>
      </c>
      <c r="BL612" s="16" t="s">
        <v>225</v>
      </c>
      <c r="BM612" s="214" t="s">
        <v>1483</v>
      </c>
    </row>
    <row r="613" s="2" customFormat="1" ht="24.15" customHeight="1">
      <c r="A613" s="37"/>
      <c r="B613" s="38"/>
      <c r="C613" s="203" t="s">
        <v>1484</v>
      </c>
      <c r="D613" s="203" t="s">
        <v>147</v>
      </c>
      <c r="E613" s="204" t="s">
        <v>1485</v>
      </c>
      <c r="F613" s="205" t="s">
        <v>1486</v>
      </c>
      <c r="G613" s="206" t="s">
        <v>910</v>
      </c>
      <c r="H613" s="207">
        <v>1</v>
      </c>
      <c r="I613" s="208"/>
      <c r="J613" s="209">
        <f>ROUND(I613*H613,2)</f>
        <v>0</v>
      </c>
      <c r="K613" s="205" t="s">
        <v>747</v>
      </c>
      <c r="L613" s="43"/>
      <c r="M613" s="210" t="s">
        <v>19</v>
      </c>
      <c r="N613" s="211" t="s">
        <v>46</v>
      </c>
      <c r="O613" s="83"/>
      <c r="P613" s="212">
        <f>O613*H613</f>
        <v>0</v>
      </c>
      <c r="Q613" s="212">
        <v>0</v>
      </c>
      <c r="R613" s="212">
        <f>Q613*H613</f>
        <v>0</v>
      </c>
      <c r="S613" s="212">
        <v>0</v>
      </c>
      <c r="T613" s="213">
        <f>S613*H613</f>
        <v>0</v>
      </c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R613" s="214" t="s">
        <v>225</v>
      </c>
      <c r="AT613" s="214" t="s">
        <v>147</v>
      </c>
      <c r="AU613" s="214" t="s">
        <v>85</v>
      </c>
      <c r="AY613" s="16" t="s">
        <v>145</v>
      </c>
      <c r="BE613" s="215">
        <f>IF(N613="základní",J613,0)</f>
        <v>0</v>
      </c>
      <c r="BF613" s="215">
        <f>IF(N613="snížená",J613,0)</f>
        <v>0</v>
      </c>
      <c r="BG613" s="215">
        <f>IF(N613="zákl. přenesená",J613,0)</f>
        <v>0</v>
      </c>
      <c r="BH613" s="215">
        <f>IF(N613="sníž. přenesená",J613,0)</f>
        <v>0</v>
      </c>
      <c r="BI613" s="215">
        <f>IF(N613="nulová",J613,0)</f>
        <v>0</v>
      </c>
      <c r="BJ613" s="16" t="s">
        <v>83</v>
      </c>
      <c r="BK613" s="215">
        <f>ROUND(I613*H613,2)</f>
        <v>0</v>
      </c>
      <c r="BL613" s="16" t="s">
        <v>225</v>
      </c>
      <c r="BM613" s="214" t="s">
        <v>1487</v>
      </c>
    </row>
    <row r="614" s="2" customFormat="1" ht="21.75" customHeight="1">
      <c r="A614" s="37"/>
      <c r="B614" s="38"/>
      <c r="C614" s="203" t="s">
        <v>1488</v>
      </c>
      <c r="D614" s="203" t="s">
        <v>147</v>
      </c>
      <c r="E614" s="204" t="s">
        <v>1489</v>
      </c>
      <c r="F614" s="205" t="s">
        <v>1490</v>
      </c>
      <c r="G614" s="206" t="s">
        <v>910</v>
      </c>
      <c r="H614" s="207">
        <v>3</v>
      </c>
      <c r="I614" s="208"/>
      <c r="J614" s="209">
        <f>ROUND(I614*H614,2)</f>
        <v>0</v>
      </c>
      <c r="K614" s="205" t="s">
        <v>747</v>
      </c>
      <c r="L614" s="43"/>
      <c r="M614" s="210" t="s">
        <v>19</v>
      </c>
      <c r="N614" s="211" t="s">
        <v>46</v>
      </c>
      <c r="O614" s="83"/>
      <c r="P614" s="212">
        <f>O614*H614</f>
        <v>0</v>
      </c>
      <c r="Q614" s="212">
        <v>0</v>
      </c>
      <c r="R614" s="212">
        <f>Q614*H614</f>
        <v>0</v>
      </c>
      <c r="S614" s="212">
        <v>0</v>
      </c>
      <c r="T614" s="213">
        <f>S614*H614</f>
        <v>0</v>
      </c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R614" s="214" t="s">
        <v>225</v>
      </c>
      <c r="AT614" s="214" t="s">
        <v>147</v>
      </c>
      <c r="AU614" s="214" t="s">
        <v>85</v>
      </c>
      <c r="AY614" s="16" t="s">
        <v>145</v>
      </c>
      <c r="BE614" s="215">
        <f>IF(N614="základní",J614,0)</f>
        <v>0</v>
      </c>
      <c r="BF614" s="215">
        <f>IF(N614="snížená",J614,0)</f>
        <v>0</v>
      </c>
      <c r="BG614" s="215">
        <f>IF(N614="zákl. přenesená",J614,0)</f>
        <v>0</v>
      </c>
      <c r="BH614" s="215">
        <f>IF(N614="sníž. přenesená",J614,0)</f>
        <v>0</v>
      </c>
      <c r="BI614" s="215">
        <f>IF(N614="nulová",J614,0)</f>
        <v>0</v>
      </c>
      <c r="BJ614" s="16" t="s">
        <v>83</v>
      </c>
      <c r="BK614" s="215">
        <f>ROUND(I614*H614,2)</f>
        <v>0</v>
      </c>
      <c r="BL614" s="16" t="s">
        <v>225</v>
      </c>
      <c r="BM614" s="214" t="s">
        <v>1491</v>
      </c>
    </row>
    <row r="615" s="2" customFormat="1" ht="24.15" customHeight="1">
      <c r="A615" s="37"/>
      <c r="B615" s="38"/>
      <c r="C615" s="203" t="s">
        <v>1492</v>
      </c>
      <c r="D615" s="203" t="s">
        <v>147</v>
      </c>
      <c r="E615" s="204" t="s">
        <v>1493</v>
      </c>
      <c r="F615" s="205" t="s">
        <v>1494</v>
      </c>
      <c r="G615" s="206" t="s">
        <v>910</v>
      </c>
      <c r="H615" s="207">
        <v>3</v>
      </c>
      <c r="I615" s="208"/>
      <c r="J615" s="209">
        <f>ROUND(I615*H615,2)</f>
        <v>0</v>
      </c>
      <c r="K615" s="205" t="s">
        <v>747</v>
      </c>
      <c r="L615" s="43"/>
      <c r="M615" s="210" t="s">
        <v>19</v>
      </c>
      <c r="N615" s="211" t="s">
        <v>46</v>
      </c>
      <c r="O615" s="83"/>
      <c r="P615" s="212">
        <f>O615*H615</f>
        <v>0</v>
      </c>
      <c r="Q615" s="212">
        <v>0</v>
      </c>
      <c r="R615" s="212">
        <f>Q615*H615</f>
        <v>0</v>
      </c>
      <c r="S615" s="212">
        <v>0</v>
      </c>
      <c r="T615" s="213">
        <f>S615*H615</f>
        <v>0</v>
      </c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R615" s="214" t="s">
        <v>225</v>
      </c>
      <c r="AT615" s="214" t="s">
        <v>147</v>
      </c>
      <c r="AU615" s="214" t="s">
        <v>85</v>
      </c>
      <c r="AY615" s="16" t="s">
        <v>145</v>
      </c>
      <c r="BE615" s="215">
        <f>IF(N615="základní",J615,0)</f>
        <v>0</v>
      </c>
      <c r="BF615" s="215">
        <f>IF(N615="snížená",J615,0)</f>
        <v>0</v>
      </c>
      <c r="BG615" s="215">
        <f>IF(N615="zákl. přenesená",J615,0)</f>
        <v>0</v>
      </c>
      <c r="BH615" s="215">
        <f>IF(N615="sníž. přenesená",J615,0)</f>
        <v>0</v>
      </c>
      <c r="BI615" s="215">
        <f>IF(N615="nulová",J615,0)</f>
        <v>0</v>
      </c>
      <c r="BJ615" s="16" t="s">
        <v>83</v>
      </c>
      <c r="BK615" s="215">
        <f>ROUND(I615*H615,2)</f>
        <v>0</v>
      </c>
      <c r="BL615" s="16" t="s">
        <v>225</v>
      </c>
      <c r="BM615" s="214" t="s">
        <v>1495</v>
      </c>
    </row>
    <row r="616" s="2" customFormat="1" ht="16.5" customHeight="1">
      <c r="A616" s="37"/>
      <c r="B616" s="38"/>
      <c r="C616" s="203" t="s">
        <v>1496</v>
      </c>
      <c r="D616" s="203" t="s">
        <v>147</v>
      </c>
      <c r="E616" s="204" t="s">
        <v>1497</v>
      </c>
      <c r="F616" s="205" t="s">
        <v>1498</v>
      </c>
      <c r="G616" s="206" t="s">
        <v>178</v>
      </c>
      <c r="H616" s="207">
        <v>96</v>
      </c>
      <c r="I616" s="208"/>
      <c r="J616" s="209">
        <f>ROUND(I616*H616,2)</f>
        <v>0</v>
      </c>
      <c r="K616" s="205" t="s">
        <v>747</v>
      </c>
      <c r="L616" s="43"/>
      <c r="M616" s="210" t="s">
        <v>19</v>
      </c>
      <c r="N616" s="211" t="s">
        <v>46</v>
      </c>
      <c r="O616" s="83"/>
      <c r="P616" s="212">
        <f>O616*H616</f>
        <v>0</v>
      </c>
      <c r="Q616" s="212">
        <v>0</v>
      </c>
      <c r="R616" s="212">
        <f>Q616*H616</f>
        <v>0</v>
      </c>
      <c r="S616" s="212">
        <v>0</v>
      </c>
      <c r="T616" s="213">
        <f>S616*H616</f>
        <v>0</v>
      </c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R616" s="214" t="s">
        <v>225</v>
      </c>
      <c r="AT616" s="214" t="s">
        <v>147</v>
      </c>
      <c r="AU616" s="214" t="s">
        <v>85</v>
      </c>
      <c r="AY616" s="16" t="s">
        <v>145</v>
      </c>
      <c r="BE616" s="215">
        <f>IF(N616="základní",J616,0)</f>
        <v>0</v>
      </c>
      <c r="BF616" s="215">
        <f>IF(N616="snížená",J616,0)</f>
        <v>0</v>
      </c>
      <c r="BG616" s="215">
        <f>IF(N616="zákl. přenesená",J616,0)</f>
        <v>0</v>
      </c>
      <c r="BH616" s="215">
        <f>IF(N616="sníž. přenesená",J616,0)</f>
        <v>0</v>
      </c>
      <c r="BI616" s="215">
        <f>IF(N616="nulová",J616,0)</f>
        <v>0</v>
      </c>
      <c r="BJ616" s="16" t="s">
        <v>83</v>
      </c>
      <c r="BK616" s="215">
        <f>ROUND(I616*H616,2)</f>
        <v>0</v>
      </c>
      <c r="BL616" s="16" t="s">
        <v>225</v>
      </c>
      <c r="BM616" s="214" t="s">
        <v>1499</v>
      </c>
    </row>
    <row r="617" s="2" customFormat="1" ht="24.15" customHeight="1">
      <c r="A617" s="37"/>
      <c r="B617" s="38"/>
      <c r="C617" s="203" t="s">
        <v>1500</v>
      </c>
      <c r="D617" s="203" t="s">
        <v>147</v>
      </c>
      <c r="E617" s="204" t="s">
        <v>1501</v>
      </c>
      <c r="F617" s="205" t="s">
        <v>1502</v>
      </c>
      <c r="G617" s="206" t="s">
        <v>910</v>
      </c>
      <c r="H617" s="207">
        <v>2</v>
      </c>
      <c r="I617" s="208"/>
      <c r="J617" s="209">
        <f>ROUND(I617*H617,2)</f>
        <v>0</v>
      </c>
      <c r="K617" s="205" t="s">
        <v>747</v>
      </c>
      <c r="L617" s="43"/>
      <c r="M617" s="210" t="s">
        <v>19</v>
      </c>
      <c r="N617" s="211" t="s">
        <v>46</v>
      </c>
      <c r="O617" s="83"/>
      <c r="P617" s="212">
        <f>O617*H617</f>
        <v>0</v>
      </c>
      <c r="Q617" s="212">
        <v>0</v>
      </c>
      <c r="R617" s="212">
        <f>Q617*H617</f>
        <v>0</v>
      </c>
      <c r="S617" s="212">
        <v>0</v>
      </c>
      <c r="T617" s="213">
        <f>S617*H617</f>
        <v>0</v>
      </c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R617" s="214" t="s">
        <v>225</v>
      </c>
      <c r="AT617" s="214" t="s">
        <v>147</v>
      </c>
      <c r="AU617" s="214" t="s">
        <v>85</v>
      </c>
      <c r="AY617" s="16" t="s">
        <v>145</v>
      </c>
      <c r="BE617" s="215">
        <f>IF(N617="základní",J617,0)</f>
        <v>0</v>
      </c>
      <c r="BF617" s="215">
        <f>IF(N617="snížená",J617,0)</f>
        <v>0</v>
      </c>
      <c r="BG617" s="215">
        <f>IF(N617="zákl. přenesená",J617,0)</f>
        <v>0</v>
      </c>
      <c r="BH617" s="215">
        <f>IF(N617="sníž. přenesená",J617,0)</f>
        <v>0</v>
      </c>
      <c r="BI617" s="215">
        <f>IF(N617="nulová",J617,0)</f>
        <v>0</v>
      </c>
      <c r="BJ617" s="16" t="s">
        <v>83</v>
      </c>
      <c r="BK617" s="215">
        <f>ROUND(I617*H617,2)</f>
        <v>0</v>
      </c>
      <c r="BL617" s="16" t="s">
        <v>225</v>
      </c>
      <c r="BM617" s="214" t="s">
        <v>1503</v>
      </c>
    </row>
    <row r="618" s="2" customFormat="1" ht="16.5" customHeight="1">
      <c r="A618" s="37"/>
      <c r="B618" s="38"/>
      <c r="C618" s="203" t="s">
        <v>1504</v>
      </c>
      <c r="D618" s="203" t="s">
        <v>147</v>
      </c>
      <c r="E618" s="204" t="s">
        <v>1505</v>
      </c>
      <c r="F618" s="205" t="s">
        <v>1506</v>
      </c>
      <c r="G618" s="206" t="s">
        <v>910</v>
      </c>
      <c r="H618" s="207">
        <v>5</v>
      </c>
      <c r="I618" s="208"/>
      <c r="J618" s="209">
        <f>ROUND(I618*H618,2)</f>
        <v>0</v>
      </c>
      <c r="K618" s="205" t="s">
        <v>19</v>
      </c>
      <c r="L618" s="43"/>
      <c r="M618" s="210" t="s">
        <v>19</v>
      </c>
      <c r="N618" s="211" t="s">
        <v>46</v>
      </c>
      <c r="O618" s="83"/>
      <c r="P618" s="212">
        <f>O618*H618</f>
        <v>0</v>
      </c>
      <c r="Q618" s="212">
        <v>0</v>
      </c>
      <c r="R618" s="212">
        <f>Q618*H618</f>
        <v>0</v>
      </c>
      <c r="S618" s="212">
        <v>0</v>
      </c>
      <c r="T618" s="213">
        <f>S618*H618</f>
        <v>0</v>
      </c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R618" s="214" t="s">
        <v>225</v>
      </c>
      <c r="AT618" s="214" t="s">
        <v>147</v>
      </c>
      <c r="AU618" s="214" t="s">
        <v>85</v>
      </c>
      <c r="AY618" s="16" t="s">
        <v>145</v>
      </c>
      <c r="BE618" s="215">
        <f>IF(N618="základní",J618,0)</f>
        <v>0</v>
      </c>
      <c r="BF618" s="215">
        <f>IF(N618="snížená",J618,0)</f>
        <v>0</v>
      </c>
      <c r="BG618" s="215">
        <f>IF(N618="zákl. přenesená",J618,0)</f>
        <v>0</v>
      </c>
      <c r="BH618" s="215">
        <f>IF(N618="sníž. přenesená",J618,0)</f>
        <v>0</v>
      </c>
      <c r="BI618" s="215">
        <f>IF(N618="nulová",J618,0)</f>
        <v>0</v>
      </c>
      <c r="BJ618" s="16" t="s">
        <v>83</v>
      </c>
      <c r="BK618" s="215">
        <f>ROUND(I618*H618,2)</f>
        <v>0</v>
      </c>
      <c r="BL618" s="16" t="s">
        <v>225</v>
      </c>
      <c r="BM618" s="214" t="s">
        <v>1507</v>
      </c>
    </row>
    <row r="619" s="2" customFormat="1" ht="24.15" customHeight="1">
      <c r="A619" s="37"/>
      <c r="B619" s="38"/>
      <c r="C619" s="203" t="s">
        <v>1508</v>
      </c>
      <c r="D619" s="203" t="s">
        <v>147</v>
      </c>
      <c r="E619" s="204" t="s">
        <v>1509</v>
      </c>
      <c r="F619" s="205" t="s">
        <v>1510</v>
      </c>
      <c r="G619" s="206" t="s">
        <v>910</v>
      </c>
      <c r="H619" s="207">
        <v>1</v>
      </c>
      <c r="I619" s="208"/>
      <c r="J619" s="209">
        <f>ROUND(I619*H619,2)</f>
        <v>0</v>
      </c>
      <c r="K619" s="205" t="s">
        <v>747</v>
      </c>
      <c r="L619" s="43"/>
      <c r="M619" s="210" t="s">
        <v>19</v>
      </c>
      <c r="N619" s="211" t="s">
        <v>46</v>
      </c>
      <c r="O619" s="83"/>
      <c r="P619" s="212">
        <f>O619*H619</f>
        <v>0</v>
      </c>
      <c r="Q619" s="212">
        <v>0</v>
      </c>
      <c r="R619" s="212">
        <f>Q619*H619</f>
        <v>0</v>
      </c>
      <c r="S619" s="212">
        <v>0</v>
      </c>
      <c r="T619" s="213">
        <f>S619*H619</f>
        <v>0</v>
      </c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R619" s="214" t="s">
        <v>225</v>
      </c>
      <c r="AT619" s="214" t="s">
        <v>147</v>
      </c>
      <c r="AU619" s="214" t="s">
        <v>85</v>
      </c>
      <c r="AY619" s="16" t="s">
        <v>145</v>
      </c>
      <c r="BE619" s="215">
        <f>IF(N619="základní",J619,0)</f>
        <v>0</v>
      </c>
      <c r="BF619" s="215">
        <f>IF(N619="snížená",J619,0)</f>
        <v>0</v>
      </c>
      <c r="BG619" s="215">
        <f>IF(N619="zákl. přenesená",J619,0)</f>
        <v>0</v>
      </c>
      <c r="BH619" s="215">
        <f>IF(N619="sníž. přenesená",J619,0)</f>
        <v>0</v>
      </c>
      <c r="BI619" s="215">
        <f>IF(N619="nulová",J619,0)</f>
        <v>0</v>
      </c>
      <c r="BJ619" s="16" t="s">
        <v>83</v>
      </c>
      <c r="BK619" s="215">
        <f>ROUND(I619*H619,2)</f>
        <v>0</v>
      </c>
      <c r="BL619" s="16" t="s">
        <v>225</v>
      </c>
      <c r="BM619" s="214" t="s">
        <v>1511</v>
      </c>
    </row>
    <row r="620" s="2" customFormat="1" ht="24.15" customHeight="1">
      <c r="A620" s="37"/>
      <c r="B620" s="38"/>
      <c r="C620" s="203" t="s">
        <v>1512</v>
      </c>
      <c r="D620" s="203" t="s">
        <v>147</v>
      </c>
      <c r="E620" s="204" t="s">
        <v>1513</v>
      </c>
      <c r="F620" s="205" t="s">
        <v>1514</v>
      </c>
      <c r="G620" s="206" t="s">
        <v>910</v>
      </c>
      <c r="H620" s="207">
        <v>2</v>
      </c>
      <c r="I620" s="208"/>
      <c r="J620" s="209">
        <f>ROUND(I620*H620,2)</f>
        <v>0</v>
      </c>
      <c r="K620" s="205" t="s">
        <v>747</v>
      </c>
      <c r="L620" s="43"/>
      <c r="M620" s="210" t="s">
        <v>19</v>
      </c>
      <c r="N620" s="211" t="s">
        <v>46</v>
      </c>
      <c r="O620" s="83"/>
      <c r="P620" s="212">
        <f>O620*H620</f>
        <v>0</v>
      </c>
      <c r="Q620" s="212">
        <v>0</v>
      </c>
      <c r="R620" s="212">
        <f>Q620*H620</f>
        <v>0</v>
      </c>
      <c r="S620" s="212">
        <v>0</v>
      </c>
      <c r="T620" s="213">
        <f>S620*H620</f>
        <v>0</v>
      </c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R620" s="214" t="s">
        <v>225</v>
      </c>
      <c r="AT620" s="214" t="s">
        <v>147</v>
      </c>
      <c r="AU620" s="214" t="s">
        <v>85</v>
      </c>
      <c r="AY620" s="16" t="s">
        <v>145</v>
      </c>
      <c r="BE620" s="215">
        <f>IF(N620="základní",J620,0)</f>
        <v>0</v>
      </c>
      <c r="BF620" s="215">
        <f>IF(N620="snížená",J620,0)</f>
        <v>0</v>
      </c>
      <c r="BG620" s="215">
        <f>IF(N620="zákl. přenesená",J620,0)</f>
        <v>0</v>
      </c>
      <c r="BH620" s="215">
        <f>IF(N620="sníž. přenesená",J620,0)</f>
        <v>0</v>
      </c>
      <c r="BI620" s="215">
        <f>IF(N620="nulová",J620,0)</f>
        <v>0</v>
      </c>
      <c r="BJ620" s="16" t="s">
        <v>83</v>
      </c>
      <c r="BK620" s="215">
        <f>ROUND(I620*H620,2)</f>
        <v>0</v>
      </c>
      <c r="BL620" s="16" t="s">
        <v>225</v>
      </c>
      <c r="BM620" s="214" t="s">
        <v>1515</v>
      </c>
    </row>
    <row r="621" s="2" customFormat="1" ht="24.15" customHeight="1">
      <c r="A621" s="37"/>
      <c r="B621" s="38"/>
      <c r="C621" s="203" t="s">
        <v>1516</v>
      </c>
      <c r="D621" s="203" t="s">
        <v>147</v>
      </c>
      <c r="E621" s="204" t="s">
        <v>1517</v>
      </c>
      <c r="F621" s="205" t="s">
        <v>1514</v>
      </c>
      <c r="G621" s="206" t="s">
        <v>910</v>
      </c>
      <c r="H621" s="207">
        <v>2</v>
      </c>
      <c r="I621" s="208"/>
      <c r="J621" s="209">
        <f>ROUND(I621*H621,2)</f>
        <v>0</v>
      </c>
      <c r="K621" s="205" t="s">
        <v>747</v>
      </c>
      <c r="L621" s="43"/>
      <c r="M621" s="210" t="s">
        <v>19</v>
      </c>
      <c r="N621" s="211" t="s">
        <v>46</v>
      </c>
      <c r="O621" s="83"/>
      <c r="P621" s="212">
        <f>O621*H621</f>
        <v>0</v>
      </c>
      <c r="Q621" s="212">
        <v>0</v>
      </c>
      <c r="R621" s="212">
        <f>Q621*H621</f>
        <v>0</v>
      </c>
      <c r="S621" s="212">
        <v>0</v>
      </c>
      <c r="T621" s="213">
        <f>S621*H621</f>
        <v>0</v>
      </c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R621" s="214" t="s">
        <v>225</v>
      </c>
      <c r="AT621" s="214" t="s">
        <v>147</v>
      </c>
      <c r="AU621" s="214" t="s">
        <v>85</v>
      </c>
      <c r="AY621" s="16" t="s">
        <v>145</v>
      </c>
      <c r="BE621" s="215">
        <f>IF(N621="základní",J621,0)</f>
        <v>0</v>
      </c>
      <c r="BF621" s="215">
        <f>IF(N621="snížená",J621,0)</f>
        <v>0</v>
      </c>
      <c r="BG621" s="215">
        <f>IF(N621="zákl. přenesená",J621,0)</f>
        <v>0</v>
      </c>
      <c r="BH621" s="215">
        <f>IF(N621="sníž. přenesená",J621,0)</f>
        <v>0</v>
      </c>
      <c r="BI621" s="215">
        <f>IF(N621="nulová",J621,0)</f>
        <v>0</v>
      </c>
      <c r="BJ621" s="16" t="s">
        <v>83</v>
      </c>
      <c r="BK621" s="215">
        <f>ROUND(I621*H621,2)</f>
        <v>0</v>
      </c>
      <c r="BL621" s="16" t="s">
        <v>225</v>
      </c>
      <c r="BM621" s="214" t="s">
        <v>1518</v>
      </c>
    </row>
    <row r="622" s="2" customFormat="1" ht="16.5" customHeight="1">
      <c r="A622" s="37"/>
      <c r="B622" s="38"/>
      <c r="C622" s="203" t="s">
        <v>1519</v>
      </c>
      <c r="D622" s="203" t="s">
        <v>147</v>
      </c>
      <c r="E622" s="204" t="s">
        <v>1520</v>
      </c>
      <c r="F622" s="205" t="s">
        <v>1521</v>
      </c>
      <c r="G622" s="206" t="s">
        <v>910</v>
      </c>
      <c r="H622" s="207">
        <v>1</v>
      </c>
      <c r="I622" s="208"/>
      <c r="J622" s="209">
        <f>ROUND(I622*H622,2)</f>
        <v>0</v>
      </c>
      <c r="K622" s="205" t="s">
        <v>19</v>
      </c>
      <c r="L622" s="43"/>
      <c r="M622" s="210" t="s">
        <v>19</v>
      </c>
      <c r="N622" s="211" t="s">
        <v>46</v>
      </c>
      <c r="O622" s="83"/>
      <c r="P622" s="212">
        <f>O622*H622</f>
        <v>0</v>
      </c>
      <c r="Q622" s="212">
        <v>0</v>
      </c>
      <c r="R622" s="212">
        <f>Q622*H622</f>
        <v>0</v>
      </c>
      <c r="S622" s="212">
        <v>0</v>
      </c>
      <c r="T622" s="213">
        <f>S622*H622</f>
        <v>0</v>
      </c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R622" s="214" t="s">
        <v>225</v>
      </c>
      <c r="AT622" s="214" t="s">
        <v>147</v>
      </c>
      <c r="AU622" s="214" t="s">
        <v>85</v>
      </c>
      <c r="AY622" s="16" t="s">
        <v>145</v>
      </c>
      <c r="BE622" s="215">
        <f>IF(N622="základní",J622,0)</f>
        <v>0</v>
      </c>
      <c r="BF622" s="215">
        <f>IF(N622="snížená",J622,0)</f>
        <v>0</v>
      </c>
      <c r="BG622" s="215">
        <f>IF(N622="zákl. přenesená",J622,0)</f>
        <v>0</v>
      </c>
      <c r="BH622" s="215">
        <f>IF(N622="sníž. přenesená",J622,0)</f>
        <v>0</v>
      </c>
      <c r="BI622" s="215">
        <f>IF(N622="nulová",J622,0)</f>
        <v>0</v>
      </c>
      <c r="BJ622" s="16" t="s">
        <v>83</v>
      </c>
      <c r="BK622" s="215">
        <f>ROUND(I622*H622,2)</f>
        <v>0</v>
      </c>
      <c r="BL622" s="16" t="s">
        <v>225</v>
      </c>
      <c r="BM622" s="214" t="s">
        <v>1522</v>
      </c>
    </row>
    <row r="623" s="2" customFormat="1" ht="16.5" customHeight="1">
      <c r="A623" s="37"/>
      <c r="B623" s="38"/>
      <c r="C623" s="203" t="s">
        <v>1523</v>
      </c>
      <c r="D623" s="203" t="s">
        <v>147</v>
      </c>
      <c r="E623" s="204" t="s">
        <v>1524</v>
      </c>
      <c r="F623" s="205" t="s">
        <v>1525</v>
      </c>
      <c r="G623" s="206" t="s">
        <v>910</v>
      </c>
      <c r="H623" s="207">
        <v>2</v>
      </c>
      <c r="I623" s="208"/>
      <c r="J623" s="209">
        <f>ROUND(I623*H623,2)</f>
        <v>0</v>
      </c>
      <c r="K623" s="205" t="s">
        <v>747</v>
      </c>
      <c r="L623" s="43"/>
      <c r="M623" s="210" t="s">
        <v>19</v>
      </c>
      <c r="N623" s="211" t="s">
        <v>46</v>
      </c>
      <c r="O623" s="83"/>
      <c r="P623" s="212">
        <f>O623*H623</f>
        <v>0</v>
      </c>
      <c r="Q623" s="212">
        <v>0</v>
      </c>
      <c r="R623" s="212">
        <f>Q623*H623</f>
        <v>0</v>
      </c>
      <c r="S623" s="212">
        <v>0</v>
      </c>
      <c r="T623" s="213">
        <f>S623*H623</f>
        <v>0</v>
      </c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R623" s="214" t="s">
        <v>225</v>
      </c>
      <c r="AT623" s="214" t="s">
        <v>147</v>
      </c>
      <c r="AU623" s="214" t="s">
        <v>85</v>
      </c>
      <c r="AY623" s="16" t="s">
        <v>145</v>
      </c>
      <c r="BE623" s="215">
        <f>IF(N623="základní",J623,0)</f>
        <v>0</v>
      </c>
      <c r="BF623" s="215">
        <f>IF(N623="snížená",J623,0)</f>
        <v>0</v>
      </c>
      <c r="BG623" s="215">
        <f>IF(N623="zákl. přenesená",J623,0)</f>
        <v>0</v>
      </c>
      <c r="BH623" s="215">
        <f>IF(N623="sníž. přenesená",J623,0)</f>
        <v>0</v>
      </c>
      <c r="BI623" s="215">
        <f>IF(N623="nulová",J623,0)</f>
        <v>0</v>
      </c>
      <c r="BJ623" s="16" t="s">
        <v>83</v>
      </c>
      <c r="BK623" s="215">
        <f>ROUND(I623*H623,2)</f>
        <v>0</v>
      </c>
      <c r="BL623" s="16" t="s">
        <v>225</v>
      </c>
      <c r="BM623" s="214" t="s">
        <v>1526</v>
      </c>
    </row>
    <row r="624" s="2" customFormat="1" ht="24.15" customHeight="1">
      <c r="A624" s="37"/>
      <c r="B624" s="38"/>
      <c r="C624" s="203" t="s">
        <v>1527</v>
      </c>
      <c r="D624" s="203" t="s">
        <v>147</v>
      </c>
      <c r="E624" s="204" t="s">
        <v>1528</v>
      </c>
      <c r="F624" s="205" t="s">
        <v>1529</v>
      </c>
      <c r="G624" s="206" t="s">
        <v>1216</v>
      </c>
      <c r="H624" s="233"/>
      <c r="I624" s="208"/>
      <c r="J624" s="209">
        <f>ROUND(I624*H624,2)</f>
        <v>0</v>
      </c>
      <c r="K624" s="205" t="s">
        <v>151</v>
      </c>
      <c r="L624" s="43"/>
      <c r="M624" s="210" t="s">
        <v>19</v>
      </c>
      <c r="N624" s="211" t="s">
        <v>46</v>
      </c>
      <c r="O624" s="83"/>
      <c r="P624" s="212">
        <f>O624*H624</f>
        <v>0</v>
      </c>
      <c r="Q624" s="212">
        <v>0</v>
      </c>
      <c r="R624" s="212">
        <f>Q624*H624</f>
        <v>0</v>
      </c>
      <c r="S624" s="212">
        <v>0</v>
      </c>
      <c r="T624" s="213">
        <f>S624*H624</f>
        <v>0</v>
      </c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R624" s="214" t="s">
        <v>225</v>
      </c>
      <c r="AT624" s="214" t="s">
        <v>147</v>
      </c>
      <c r="AU624" s="214" t="s">
        <v>85</v>
      </c>
      <c r="AY624" s="16" t="s">
        <v>145</v>
      </c>
      <c r="BE624" s="215">
        <f>IF(N624="základní",J624,0)</f>
        <v>0</v>
      </c>
      <c r="BF624" s="215">
        <f>IF(N624="snížená",J624,0)</f>
        <v>0</v>
      </c>
      <c r="BG624" s="215">
        <f>IF(N624="zákl. přenesená",J624,0)</f>
        <v>0</v>
      </c>
      <c r="BH624" s="215">
        <f>IF(N624="sníž. přenesená",J624,0)</f>
        <v>0</v>
      </c>
      <c r="BI624" s="215">
        <f>IF(N624="nulová",J624,0)</f>
        <v>0</v>
      </c>
      <c r="BJ624" s="16" t="s">
        <v>83</v>
      </c>
      <c r="BK624" s="215">
        <f>ROUND(I624*H624,2)</f>
        <v>0</v>
      </c>
      <c r="BL624" s="16" t="s">
        <v>225</v>
      </c>
      <c r="BM624" s="214" t="s">
        <v>1530</v>
      </c>
    </row>
    <row r="625" s="2" customFormat="1">
      <c r="A625" s="37"/>
      <c r="B625" s="38"/>
      <c r="C625" s="39"/>
      <c r="D625" s="216" t="s">
        <v>154</v>
      </c>
      <c r="E625" s="39"/>
      <c r="F625" s="217" t="s">
        <v>1531</v>
      </c>
      <c r="G625" s="39"/>
      <c r="H625" s="39"/>
      <c r="I625" s="218"/>
      <c r="J625" s="39"/>
      <c r="K625" s="39"/>
      <c r="L625" s="43"/>
      <c r="M625" s="219"/>
      <c r="N625" s="220"/>
      <c r="O625" s="83"/>
      <c r="P625" s="83"/>
      <c r="Q625" s="83"/>
      <c r="R625" s="83"/>
      <c r="S625" s="83"/>
      <c r="T625" s="84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T625" s="16" t="s">
        <v>154</v>
      </c>
      <c r="AU625" s="16" t="s">
        <v>85</v>
      </c>
    </row>
    <row r="626" s="12" customFormat="1" ht="22.8" customHeight="1">
      <c r="A626" s="12"/>
      <c r="B626" s="187"/>
      <c r="C626" s="188"/>
      <c r="D626" s="189" t="s">
        <v>74</v>
      </c>
      <c r="E626" s="201" t="s">
        <v>1532</v>
      </c>
      <c r="F626" s="201" t="s">
        <v>1533</v>
      </c>
      <c r="G626" s="188"/>
      <c r="H626" s="188"/>
      <c r="I626" s="191"/>
      <c r="J626" s="202">
        <f>BK626</f>
        <v>0</v>
      </c>
      <c r="K626" s="188"/>
      <c r="L626" s="193"/>
      <c r="M626" s="194"/>
      <c r="N626" s="195"/>
      <c r="O626" s="195"/>
      <c r="P626" s="196">
        <f>SUM(P627:P646)</f>
        <v>0</v>
      </c>
      <c r="Q626" s="195"/>
      <c r="R626" s="196">
        <f>SUM(R627:R646)</f>
        <v>0.26841767</v>
      </c>
      <c r="S626" s="195"/>
      <c r="T626" s="197">
        <f>SUM(T627:T646)</f>
        <v>0</v>
      </c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R626" s="198" t="s">
        <v>85</v>
      </c>
      <c r="AT626" s="199" t="s">
        <v>74</v>
      </c>
      <c r="AU626" s="199" t="s">
        <v>83</v>
      </c>
      <c r="AY626" s="198" t="s">
        <v>145</v>
      </c>
      <c r="BK626" s="200">
        <f>SUM(BK627:BK646)</f>
        <v>0</v>
      </c>
    </row>
    <row r="627" s="2" customFormat="1" ht="16.5" customHeight="1">
      <c r="A627" s="37"/>
      <c r="B627" s="38"/>
      <c r="C627" s="203" t="s">
        <v>1534</v>
      </c>
      <c r="D627" s="203" t="s">
        <v>147</v>
      </c>
      <c r="E627" s="204" t="s">
        <v>1535</v>
      </c>
      <c r="F627" s="205" t="s">
        <v>1536</v>
      </c>
      <c r="G627" s="206" t="s">
        <v>150</v>
      </c>
      <c r="H627" s="207">
        <v>11</v>
      </c>
      <c r="I627" s="208"/>
      <c r="J627" s="209">
        <f>ROUND(I627*H627,2)</f>
        <v>0</v>
      </c>
      <c r="K627" s="205" t="s">
        <v>151</v>
      </c>
      <c r="L627" s="43"/>
      <c r="M627" s="210" t="s">
        <v>19</v>
      </c>
      <c r="N627" s="211" t="s">
        <v>46</v>
      </c>
      <c r="O627" s="83"/>
      <c r="P627" s="212">
        <f>O627*H627</f>
        <v>0</v>
      </c>
      <c r="Q627" s="212">
        <v>0</v>
      </c>
      <c r="R627" s="212">
        <f>Q627*H627</f>
        <v>0</v>
      </c>
      <c r="S627" s="212">
        <v>0</v>
      </c>
      <c r="T627" s="213">
        <f>S627*H627</f>
        <v>0</v>
      </c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R627" s="214" t="s">
        <v>225</v>
      </c>
      <c r="AT627" s="214" t="s">
        <v>147</v>
      </c>
      <c r="AU627" s="214" t="s">
        <v>85</v>
      </c>
      <c r="AY627" s="16" t="s">
        <v>145</v>
      </c>
      <c r="BE627" s="215">
        <f>IF(N627="základní",J627,0)</f>
        <v>0</v>
      </c>
      <c r="BF627" s="215">
        <f>IF(N627="snížená",J627,0)</f>
        <v>0</v>
      </c>
      <c r="BG627" s="215">
        <f>IF(N627="zákl. přenesená",J627,0)</f>
        <v>0</v>
      </c>
      <c r="BH627" s="215">
        <f>IF(N627="sníž. přenesená",J627,0)</f>
        <v>0</v>
      </c>
      <c r="BI627" s="215">
        <f>IF(N627="nulová",J627,0)</f>
        <v>0</v>
      </c>
      <c r="BJ627" s="16" t="s">
        <v>83</v>
      </c>
      <c r="BK627" s="215">
        <f>ROUND(I627*H627,2)</f>
        <v>0</v>
      </c>
      <c r="BL627" s="16" t="s">
        <v>225</v>
      </c>
      <c r="BM627" s="214" t="s">
        <v>1537</v>
      </c>
    </row>
    <row r="628" s="2" customFormat="1">
      <c r="A628" s="37"/>
      <c r="B628" s="38"/>
      <c r="C628" s="39"/>
      <c r="D628" s="216" t="s">
        <v>154</v>
      </c>
      <c r="E628" s="39"/>
      <c r="F628" s="217" t="s">
        <v>1538</v>
      </c>
      <c r="G628" s="39"/>
      <c r="H628" s="39"/>
      <c r="I628" s="218"/>
      <c r="J628" s="39"/>
      <c r="K628" s="39"/>
      <c r="L628" s="43"/>
      <c r="M628" s="219"/>
      <c r="N628" s="220"/>
      <c r="O628" s="83"/>
      <c r="P628" s="83"/>
      <c r="Q628" s="83"/>
      <c r="R628" s="83"/>
      <c r="S628" s="83"/>
      <c r="T628" s="84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T628" s="16" t="s">
        <v>154</v>
      </c>
      <c r="AU628" s="16" t="s">
        <v>85</v>
      </c>
    </row>
    <row r="629" s="2" customFormat="1" ht="21.75" customHeight="1">
      <c r="A629" s="37"/>
      <c r="B629" s="38"/>
      <c r="C629" s="203" t="s">
        <v>1539</v>
      </c>
      <c r="D629" s="203" t="s">
        <v>147</v>
      </c>
      <c r="E629" s="204" t="s">
        <v>1540</v>
      </c>
      <c r="F629" s="205" t="s">
        <v>1541</v>
      </c>
      <c r="G629" s="206" t="s">
        <v>178</v>
      </c>
      <c r="H629" s="207">
        <v>27</v>
      </c>
      <c r="I629" s="208"/>
      <c r="J629" s="209">
        <f>ROUND(I629*H629,2)</f>
        <v>0</v>
      </c>
      <c r="K629" s="205" t="s">
        <v>151</v>
      </c>
      <c r="L629" s="43"/>
      <c r="M629" s="210" t="s">
        <v>19</v>
      </c>
      <c r="N629" s="211" t="s">
        <v>46</v>
      </c>
      <c r="O629" s="83"/>
      <c r="P629" s="212">
        <f>O629*H629</f>
        <v>0</v>
      </c>
      <c r="Q629" s="212">
        <v>2.3249999999999999E-05</v>
      </c>
      <c r="R629" s="212">
        <f>Q629*H629</f>
        <v>0.00062774999999999994</v>
      </c>
      <c r="S629" s="212">
        <v>0</v>
      </c>
      <c r="T629" s="213">
        <f>S629*H629</f>
        <v>0</v>
      </c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R629" s="214" t="s">
        <v>225</v>
      </c>
      <c r="AT629" s="214" t="s">
        <v>147</v>
      </c>
      <c r="AU629" s="214" t="s">
        <v>85</v>
      </c>
      <c r="AY629" s="16" t="s">
        <v>145</v>
      </c>
      <c r="BE629" s="215">
        <f>IF(N629="základní",J629,0)</f>
        <v>0</v>
      </c>
      <c r="BF629" s="215">
        <f>IF(N629="snížená",J629,0)</f>
        <v>0</v>
      </c>
      <c r="BG629" s="215">
        <f>IF(N629="zákl. přenesená",J629,0)</f>
        <v>0</v>
      </c>
      <c r="BH629" s="215">
        <f>IF(N629="sníž. přenesená",J629,0)</f>
        <v>0</v>
      </c>
      <c r="BI629" s="215">
        <f>IF(N629="nulová",J629,0)</f>
        <v>0</v>
      </c>
      <c r="BJ629" s="16" t="s">
        <v>83</v>
      </c>
      <c r="BK629" s="215">
        <f>ROUND(I629*H629,2)</f>
        <v>0</v>
      </c>
      <c r="BL629" s="16" t="s">
        <v>225</v>
      </c>
      <c r="BM629" s="214" t="s">
        <v>1542</v>
      </c>
    </row>
    <row r="630" s="2" customFormat="1">
      <c r="A630" s="37"/>
      <c r="B630" s="38"/>
      <c r="C630" s="39"/>
      <c r="D630" s="216" t="s">
        <v>154</v>
      </c>
      <c r="E630" s="39"/>
      <c r="F630" s="217" t="s">
        <v>1543</v>
      </c>
      <c r="G630" s="39"/>
      <c r="H630" s="39"/>
      <c r="I630" s="218"/>
      <c r="J630" s="39"/>
      <c r="K630" s="39"/>
      <c r="L630" s="43"/>
      <c r="M630" s="219"/>
      <c r="N630" s="220"/>
      <c r="O630" s="83"/>
      <c r="P630" s="83"/>
      <c r="Q630" s="83"/>
      <c r="R630" s="83"/>
      <c r="S630" s="83"/>
      <c r="T630" s="84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16" t="s">
        <v>154</v>
      </c>
      <c r="AU630" s="16" t="s">
        <v>85</v>
      </c>
    </row>
    <row r="631" s="2" customFormat="1" ht="16.5" customHeight="1">
      <c r="A631" s="37"/>
      <c r="B631" s="38"/>
      <c r="C631" s="203" t="s">
        <v>1544</v>
      </c>
      <c r="D631" s="203" t="s">
        <v>147</v>
      </c>
      <c r="E631" s="204" t="s">
        <v>1545</v>
      </c>
      <c r="F631" s="205" t="s">
        <v>1546</v>
      </c>
      <c r="G631" s="206" t="s">
        <v>150</v>
      </c>
      <c r="H631" s="207">
        <v>11</v>
      </c>
      <c r="I631" s="208"/>
      <c r="J631" s="209">
        <f>ROUND(I631*H631,2)</f>
        <v>0</v>
      </c>
      <c r="K631" s="205" t="s">
        <v>151</v>
      </c>
      <c r="L631" s="43"/>
      <c r="M631" s="210" t="s">
        <v>19</v>
      </c>
      <c r="N631" s="211" t="s">
        <v>46</v>
      </c>
      <c r="O631" s="83"/>
      <c r="P631" s="212">
        <f>O631*H631</f>
        <v>0</v>
      </c>
      <c r="Q631" s="212">
        <v>0.0054000000000000003</v>
      </c>
      <c r="R631" s="212">
        <f>Q631*H631</f>
        <v>0.059400000000000001</v>
      </c>
      <c r="S631" s="212">
        <v>0</v>
      </c>
      <c r="T631" s="213">
        <f>S631*H631</f>
        <v>0</v>
      </c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R631" s="214" t="s">
        <v>225</v>
      </c>
      <c r="AT631" s="214" t="s">
        <v>147</v>
      </c>
      <c r="AU631" s="214" t="s">
        <v>85</v>
      </c>
      <c r="AY631" s="16" t="s">
        <v>145</v>
      </c>
      <c r="BE631" s="215">
        <f>IF(N631="základní",J631,0)</f>
        <v>0</v>
      </c>
      <c r="BF631" s="215">
        <f>IF(N631="snížená",J631,0)</f>
        <v>0</v>
      </c>
      <c r="BG631" s="215">
        <f>IF(N631="zákl. přenesená",J631,0)</f>
        <v>0</v>
      </c>
      <c r="BH631" s="215">
        <f>IF(N631="sníž. přenesená",J631,0)</f>
        <v>0</v>
      </c>
      <c r="BI631" s="215">
        <f>IF(N631="nulová",J631,0)</f>
        <v>0</v>
      </c>
      <c r="BJ631" s="16" t="s">
        <v>83</v>
      </c>
      <c r="BK631" s="215">
        <f>ROUND(I631*H631,2)</f>
        <v>0</v>
      </c>
      <c r="BL631" s="16" t="s">
        <v>225</v>
      </c>
      <c r="BM631" s="214" t="s">
        <v>1547</v>
      </c>
    </row>
    <row r="632" s="2" customFormat="1">
      <c r="A632" s="37"/>
      <c r="B632" s="38"/>
      <c r="C632" s="39"/>
      <c r="D632" s="216" t="s">
        <v>154</v>
      </c>
      <c r="E632" s="39"/>
      <c r="F632" s="217" t="s">
        <v>1548</v>
      </c>
      <c r="G632" s="39"/>
      <c r="H632" s="39"/>
      <c r="I632" s="218"/>
      <c r="J632" s="39"/>
      <c r="K632" s="39"/>
      <c r="L632" s="43"/>
      <c r="M632" s="219"/>
      <c r="N632" s="220"/>
      <c r="O632" s="83"/>
      <c r="P632" s="83"/>
      <c r="Q632" s="83"/>
      <c r="R632" s="83"/>
      <c r="S632" s="83"/>
      <c r="T632" s="84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T632" s="16" t="s">
        <v>154</v>
      </c>
      <c r="AU632" s="16" t="s">
        <v>85</v>
      </c>
    </row>
    <row r="633" s="2" customFormat="1" ht="16.5" customHeight="1">
      <c r="A633" s="37"/>
      <c r="B633" s="38"/>
      <c r="C633" s="203" t="s">
        <v>1549</v>
      </c>
      <c r="D633" s="203" t="s">
        <v>147</v>
      </c>
      <c r="E633" s="204" t="s">
        <v>1550</v>
      </c>
      <c r="F633" s="205" t="s">
        <v>1551</v>
      </c>
      <c r="G633" s="206" t="s">
        <v>150</v>
      </c>
      <c r="H633" s="207">
        <v>11</v>
      </c>
      <c r="I633" s="208"/>
      <c r="J633" s="209">
        <f>ROUND(I633*H633,2)</f>
        <v>0</v>
      </c>
      <c r="K633" s="205" t="s">
        <v>151</v>
      </c>
      <c r="L633" s="43"/>
      <c r="M633" s="210" t="s">
        <v>19</v>
      </c>
      <c r="N633" s="211" t="s">
        <v>46</v>
      </c>
      <c r="O633" s="83"/>
      <c r="P633" s="212">
        <f>O633*H633</f>
        <v>0</v>
      </c>
      <c r="Q633" s="212">
        <v>0.00055000000000000003</v>
      </c>
      <c r="R633" s="212">
        <f>Q633*H633</f>
        <v>0.0060500000000000007</v>
      </c>
      <c r="S633" s="212">
        <v>0</v>
      </c>
      <c r="T633" s="213">
        <f>S633*H633</f>
        <v>0</v>
      </c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R633" s="214" t="s">
        <v>225</v>
      </c>
      <c r="AT633" s="214" t="s">
        <v>147</v>
      </c>
      <c r="AU633" s="214" t="s">
        <v>85</v>
      </c>
      <c r="AY633" s="16" t="s">
        <v>145</v>
      </c>
      <c r="BE633" s="215">
        <f>IF(N633="základní",J633,0)</f>
        <v>0</v>
      </c>
      <c r="BF633" s="215">
        <f>IF(N633="snížená",J633,0)</f>
        <v>0</v>
      </c>
      <c r="BG633" s="215">
        <f>IF(N633="zákl. přenesená",J633,0)</f>
        <v>0</v>
      </c>
      <c r="BH633" s="215">
        <f>IF(N633="sníž. přenesená",J633,0)</f>
        <v>0</v>
      </c>
      <c r="BI633" s="215">
        <f>IF(N633="nulová",J633,0)</f>
        <v>0</v>
      </c>
      <c r="BJ633" s="16" t="s">
        <v>83</v>
      </c>
      <c r="BK633" s="215">
        <f>ROUND(I633*H633,2)</f>
        <v>0</v>
      </c>
      <c r="BL633" s="16" t="s">
        <v>225</v>
      </c>
      <c r="BM633" s="214" t="s">
        <v>1552</v>
      </c>
    </row>
    <row r="634" s="2" customFormat="1">
      <c r="A634" s="37"/>
      <c r="B634" s="38"/>
      <c r="C634" s="39"/>
      <c r="D634" s="216" t="s">
        <v>154</v>
      </c>
      <c r="E634" s="39"/>
      <c r="F634" s="217" t="s">
        <v>1553</v>
      </c>
      <c r="G634" s="39"/>
      <c r="H634" s="39"/>
      <c r="I634" s="218"/>
      <c r="J634" s="39"/>
      <c r="K634" s="39"/>
      <c r="L634" s="43"/>
      <c r="M634" s="219"/>
      <c r="N634" s="220"/>
      <c r="O634" s="83"/>
      <c r="P634" s="83"/>
      <c r="Q634" s="83"/>
      <c r="R634" s="83"/>
      <c r="S634" s="83"/>
      <c r="T634" s="84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T634" s="16" t="s">
        <v>154</v>
      </c>
      <c r="AU634" s="16" t="s">
        <v>85</v>
      </c>
    </row>
    <row r="635" s="2" customFormat="1" ht="21.75" customHeight="1">
      <c r="A635" s="37"/>
      <c r="B635" s="38"/>
      <c r="C635" s="203" t="s">
        <v>1554</v>
      </c>
      <c r="D635" s="203" t="s">
        <v>147</v>
      </c>
      <c r="E635" s="204" t="s">
        <v>1555</v>
      </c>
      <c r="F635" s="205" t="s">
        <v>1556</v>
      </c>
      <c r="G635" s="206" t="s">
        <v>150</v>
      </c>
      <c r="H635" s="207">
        <v>3.2000000000000002</v>
      </c>
      <c r="I635" s="208"/>
      <c r="J635" s="209">
        <f>ROUND(I635*H635,2)</f>
        <v>0</v>
      </c>
      <c r="K635" s="205" t="s">
        <v>151</v>
      </c>
      <c r="L635" s="43"/>
      <c r="M635" s="210" t="s">
        <v>19</v>
      </c>
      <c r="N635" s="211" t="s">
        <v>46</v>
      </c>
      <c r="O635" s="83"/>
      <c r="P635" s="212">
        <f>O635*H635</f>
        <v>0</v>
      </c>
      <c r="Q635" s="212">
        <v>0.017708100000000001</v>
      </c>
      <c r="R635" s="212">
        <f>Q635*H635</f>
        <v>0.056665920000000009</v>
      </c>
      <c r="S635" s="212">
        <v>0</v>
      </c>
      <c r="T635" s="213">
        <f>S635*H635</f>
        <v>0</v>
      </c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R635" s="214" t="s">
        <v>225</v>
      </c>
      <c r="AT635" s="214" t="s">
        <v>147</v>
      </c>
      <c r="AU635" s="214" t="s">
        <v>85</v>
      </c>
      <c r="AY635" s="16" t="s">
        <v>145</v>
      </c>
      <c r="BE635" s="215">
        <f>IF(N635="základní",J635,0)</f>
        <v>0</v>
      </c>
      <c r="BF635" s="215">
        <f>IF(N635="snížená",J635,0)</f>
        <v>0</v>
      </c>
      <c r="BG635" s="215">
        <f>IF(N635="zákl. přenesená",J635,0)</f>
        <v>0</v>
      </c>
      <c r="BH635" s="215">
        <f>IF(N635="sníž. přenesená",J635,0)</f>
        <v>0</v>
      </c>
      <c r="BI635" s="215">
        <f>IF(N635="nulová",J635,0)</f>
        <v>0</v>
      </c>
      <c r="BJ635" s="16" t="s">
        <v>83</v>
      </c>
      <c r="BK635" s="215">
        <f>ROUND(I635*H635,2)</f>
        <v>0</v>
      </c>
      <c r="BL635" s="16" t="s">
        <v>225</v>
      </c>
      <c r="BM635" s="214" t="s">
        <v>1557</v>
      </c>
    </row>
    <row r="636" s="2" customFormat="1">
      <c r="A636" s="37"/>
      <c r="B636" s="38"/>
      <c r="C636" s="39"/>
      <c r="D636" s="216" t="s">
        <v>154</v>
      </c>
      <c r="E636" s="39"/>
      <c r="F636" s="217" t="s">
        <v>1558</v>
      </c>
      <c r="G636" s="39"/>
      <c r="H636" s="39"/>
      <c r="I636" s="218"/>
      <c r="J636" s="39"/>
      <c r="K636" s="39"/>
      <c r="L636" s="43"/>
      <c r="M636" s="219"/>
      <c r="N636" s="220"/>
      <c r="O636" s="83"/>
      <c r="P636" s="83"/>
      <c r="Q636" s="83"/>
      <c r="R636" s="83"/>
      <c r="S636" s="83"/>
      <c r="T636" s="84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T636" s="16" t="s">
        <v>154</v>
      </c>
      <c r="AU636" s="16" t="s">
        <v>85</v>
      </c>
    </row>
    <row r="637" s="2" customFormat="1" ht="24.15" customHeight="1">
      <c r="A637" s="37"/>
      <c r="B637" s="38"/>
      <c r="C637" s="203" t="s">
        <v>1559</v>
      </c>
      <c r="D637" s="203" t="s">
        <v>147</v>
      </c>
      <c r="E637" s="204" t="s">
        <v>1560</v>
      </c>
      <c r="F637" s="205" t="s">
        <v>1561</v>
      </c>
      <c r="G637" s="206" t="s">
        <v>150</v>
      </c>
      <c r="H637" s="207">
        <v>11</v>
      </c>
      <c r="I637" s="208"/>
      <c r="J637" s="209">
        <f>ROUND(I637*H637,2)</f>
        <v>0</v>
      </c>
      <c r="K637" s="205" t="s">
        <v>151</v>
      </c>
      <c r="L637" s="43"/>
      <c r="M637" s="210" t="s">
        <v>19</v>
      </c>
      <c r="N637" s="211" t="s">
        <v>46</v>
      </c>
      <c r="O637" s="83"/>
      <c r="P637" s="212">
        <f>O637*H637</f>
        <v>0</v>
      </c>
      <c r="Q637" s="212">
        <v>0.0010499999999999999</v>
      </c>
      <c r="R637" s="212">
        <f>Q637*H637</f>
        <v>0.01155</v>
      </c>
      <c r="S637" s="212">
        <v>0</v>
      </c>
      <c r="T637" s="213">
        <f>S637*H637</f>
        <v>0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R637" s="214" t="s">
        <v>225</v>
      </c>
      <c r="AT637" s="214" t="s">
        <v>147</v>
      </c>
      <c r="AU637" s="214" t="s">
        <v>85</v>
      </c>
      <c r="AY637" s="16" t="s">
        <v>145</v>
      </c>
      <c r="BE637" s="215">
        <f>IF(N637="základní",J637,0)</f>
        <v>0</v>
      </c>
      <c r="BF637" s="215">
        <f>IF(N637="snížená",J637,0)</f>
        <v>0</v>
      </c>
      <c r="BG637" s="215">
        <f>IF(N637="zákl. přenesená",J637,0)</f>
        <v>0</v>
      </c>
      <c r="BH637" s="215">
        <f>IF(N637="sníž. přenesená",J637,0)</f>
        <v>0</v>
      </c>
      <c r="BI637" s="215">
        <f>IF(N637="nulová",J637,0)</f>
        <v>0</v>
      </c>
      <c r="BJ637" s="16" t="s">
        <v>83</v>
      </c>
      <c r="BK637" s="215">
        <f>ROUND(I637*H637,2)</f>
        <v>0</v>
      </c>
      <c r="BL637" s="16" t="s">
        <v>225</v>
      </c>
      <c r="BM637" s="214" t="s">
        <v>1562</v>
      </c>
    </row>
    <row r="638" s="2" customFormat="1">
      <c r="A638" s="37"/>
      <c r="B638" s="38"/>
      <c r="C638" s="39"/>
      <c r="D638" s="216" t="s">
        <v>154</v>
      </c>
      <c r="E638" s="39"/>
      <c r="F638" s="217" t="s">
        <v>1563</v>
      </c>
      <c r="G638" s="39"/>
      <c r="H638" s="39"/>
      <c r="I638" s="218"/>
      <c r="J638" s="39"/>
      <c r="K638" s="39"/>
      <c r="L638" s="43"/>
      <c r="M638" s="219"/>
      <c r="N638" s="220"/>
      <c r="O638" s="83"/>
      <c r="P638" s="83"/>
      <c r="Q638" s="83"/>
      <c r="R638" s="83"/>
      <c r="S638" s="83"/>
      <c r="T638" s="84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T638" s="16" t="s">
        <v>154</v>
      </c>
      <c r="AU638" s="16" t="s">
        <v>85</v>
      </c>
    </row>
    <row r="639" s="2" customFormat="1" ht="24.15" customHeight="1">
      <c r="A639" s="37"/>
      <c r="B639" s="38"/>
      <c r="C639" s="203" t="s">
        <v>1564</v>
      </c>
      <c r="D639" s="203" t="s">
        <v>147</v>
      </c>
      <c r="E639" s="204" t="s">
        <v>1565</v>
      </c>
      <c r="F639" s="205" t="s">
        <v>1566</v>
      </c>
      <c r="G639" s="206" t="s">
        <v>150</v>
      </c>
      <c r="H639" s="207">
        <v>11</v>
      </c>
      <c r="I639" s="208"/>
      <c r="J639" s="209">
        <f>ROUND(I639*H639,2)</f>
        <v>0</v>
      </c>
      <c r="K639" s="205" t="s">
        <v>151</v>
      </c>
      <c r="L639" s="43"/>
      <c r="M639" s="210" t="s">
        <v>19</v>
      </c>
      <c r="N639" s="211" t="s">
        <v>46</v>
      </c>
      <c r="O639" s="83"/>
      <c r="P639" s="212">
        <f>O639*H639</f>
        <v>0</v>
      </c>
      <c r="Q639" s="212">
        <v>0.00025999999999999998</v>
      </c>
      <c r="R639" s="212">
        <f>Q639*H639</f>
        <v>0.0028599999999999997</v>
      </c>
      <c r="S639" s="212">
        <v>0</v>
      </c>
      <c r="T639" s="213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214" t="s">
        <v>225</v>
      </c>
      <c r="AT639" s="214" t="s">
        <v>147</v>
      </c>
      <c r="AU639" s="214" t="s">
        <v>85</v>
      </c>
      <c r="AY639" s="16" t="s">
        <v>145</v>
      </c>
      <c r="BE639" s="215">
        <f>IF(N639="základní",J639,0)</f>
        <v>0</v>
      </c>
      <c r="BF639" s="215">
        <f>IF(N639="snížená",J639,0)</f>
        <v>0</v>
      </c>
      <c r="BG639" s="215">
        <f>IF(N639="zákl. přenesená",J639,0)</f>
        <v>0</v>
      </c>
      <c r="BH639" s="215">
        <f>IF(N639="sníž. přenesená",J639,0)</f>
        <v>0</v>
      </c>
      <c r="BI639" s="215">
        <f>IF(N639="nulová",J639,0)</f>
        <v>0</v>
      </c>
      <c r="BJ639" s="16" t="s">
        <v>83</v>
      </c>
      <c r="BK639" s="215">
        <f>ROUND(I639*H639,2)</f>
        <v>0</v>
      </c>
      <c r="BL639" s="16" t="s">
        <v>225</v>
      </c>
      <c r="BM639" s="214" t="s">
        <v>1567</v>
      </c>
    </row>
    <row r="640" s="2" customFormat="1">
      <c r="A640" s="37"/>
      <c r="B640" s="38"/>
      <c r="C640" s="39"/>
      <c r="D640" s="216" t="s">
        <v>154</v>
      </c>
      <c r="E640" s="39"/>
      <c r="F640" s="217" t="s">
        <v>1568</v>
      </c>
      <c r="G640" s="39"/>
      <c r="H640" s="39"/>
      <c r="I640" s="218"/>
      <c r="J640" s="39"/>
      <c r="K640" s="39"/>
      <c r="L640" s="43"/>
      <c r="M640" s="219"/>
      <c r="N640" s="220"/>
      <c r="O640" s="83"/>
      <c r="P640" s="83"/>
      <c r="Q640" s="83"/>
      <c r="R640" s="83"/>
      <c r="S640" s="83"/>
      <c r="T640" s="84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T640" s="16" t="s">
        <v>154</v>
      </c>
      <c r="AU640" s="16" t="s">
        <v>85</v>
      </c>
    </row>
    <row r="641" s="2" customFormat="1" ht="24.15" customHeight="1">
      <c r="A641" s="37"/>
      <c r="B641" s="38"/>
      <c r="C641" s="203" t="s">
        <v>1569</v>
      </c>
      <c r="D641" s="203" t="s">
        <v>147</v>
      </c>
      <c r="E641" s="204" t="s">
        <v>1570</v>
      </c>
      <c r="F641" s="205" t="s">
        <v>1571</v>
      </c>
      <c r="G641" s="206" t="s">
        <v>178</v>
      </c>
      <c r="H641" s="207">
        <v>16</v>
      </c>
      <c r="I641" s="208"/>
      <c r="J641" s="209">
        <f>ROUND(I641*H641,2)</f>
        <v>0</v>
      </c>
      <c r="K641" s="205" t="s">
        <v>151</v>
      </c>
      <c r="L641" s="43"/>
      <c r="M641" s="210" t="s">
        <v>19</v>
      </c>
      <c r="N641" s="211" t="s">
        <v>46</v>
      </c>
      <c r="O641" s="83"/>
      <c r="P641" s="212">
        <f>O641*H641</f>
        <v>0</v>
      </c>
      <c r="Q641" s="212">
        <v>0.0052859999999999999</v>
      </c>
      <c r="R641" s="212">
        <f>Q641*H641</f>
        <v>0.084575999999999998</v>
      </c>
      <c r="S641" s="212">
        <v>0</v>
      </c>
      <c r="T641" s="213">
        <f>S641*H641</f>
        <v>0</v>
      </c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R641" s="214" t="s">
        <v>225</v>
      </c>
      <c r="AT641" s="214" t="s">
        <v>147</v>
      </c>
      <c r="AU641" s="214" t="s">
        <v>85</v>
      </c>
      <c r="AY641" s="16" t="s">
        <v>145</v>
      </c>
      <c r="BE641" s="215">
        <f>IF(N641="základní",J641,0)</f>
        <v>0</v>
      </c>
      <c r="BF641" s="215">
        <f>IF(N641="snížená",J641,0)</f>
        <v>0</v>
      </c>
      <c r="BG641" s="215">
        <f>IF(N641="zákl. přenesená",J641,0)</f>
        <v>0</v>
      </c>
      <c r="BH641" s="215">
        <f>IF(N641="sníž. přenesená",J641,0)</f>
        <v>0</v>
      </c>
      <c r="BI641" s="215">
        <f>IF(N641="nulová",J641,0)</f>
        <v>0</v>
      </c>
      <c r="BJ641" s="16" t="s">
        <v>83</v>
      </c>
      <c r="BK641" s="215">
        <f>ROUND(I641*H641,2)</f>
        <v>0</v>
      </c>
      <c r="BL641" s="16" t="s">
        <v>225</v>
      </c>
      <c r="BM641" s="214" t="s">
        <v>1572</v>
      </c>
    </row>
    <row r="642" s="2" customFormat="1">
      <c r="A642" s="37"/>
      <c r="B642" s="38"/>
      <c r="C642" s="39"/>
      <c r="D642" s="216" t="s">
        <v>154</v>
      </c>
      <c r="E642" s="39"/>
      <c r="F642" s="217" t="s">
        <v>1573</v>
      </c>
      <c r="G642" s="39"/>
      <c r="H642" s="39"/>
      <c r="I642" s="218"/>
      <c r="J642" s="39"/>
      <c r="K642" s="39"/>
      <c r="L642" s="43"/>
      <c r="M642" s="219"/>
      <c r="N642" s="220"/>
      <c r="O642" s="83"/>
      <c r="P642" s="83"/>
      <c r="Q642" s="83"/>
      <c r="R642" s="83"/>
      <c r="S642" s="83"/>
      <c r="T642" s="84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T642" s="16" t="s">
        <v>154</v>
      </c>
      <c r="AU642" s="16" t="s">
        <v>85</v>
      </c>
    </row>
    <row r="643" s="2" customFormat="1" ht="24.15" customHeight="1">
      <c r="A643" s="37"/>
      <c r="B643" s="38"/>
      <c r="C643" s="203" t="s">
        <v>1574</v>
      </c>
      <c r="D643" s="203" t="s">
        <v>147</v>
      </c>
      <c r="E643" s="204" t="s">
        <v>1575</v>
      </c>
      <c r="F643" s="205" t="s">
        <v>1576</v>
      </c>
      <c r="G643" s="206" t="s">
        <v>178</v>
      </c>
      <c r="H643" s="207">
        <v>16</v>
      </c>
      <c r="I643" s="208"/>
      <c r="J643" s="209">
        <f>ROUND(I643*H643,2)</f>
        <v>0</v>
      </c>
      <c r="K643" s="205" t="s">
        <v>151</v>
      </c>
      <c r="L643" s="43"/>
      <c r="M643" s="210" t="s">
        <v>19</v>
      </c>
      <c r="N643" s="211" t="s">
        <v>46</v>
      </c>
      <c r="O643" s="83"/>
      <c r="P643" s="212">
        <f>O643*H643</f>
        <v>0</v>
      </c>
      <c r="Q643" s="212">
        <v>0.002918</v>
      </c>
      <c r="R643" s="212">
        <f>Q643*H643</f>
        <v>0.046688</v>
      </c>
      <c r="S643" s="212">
        <v>0</v>
      </c>
      <c r="T643" s="213">
        <f>S643*H643</f>
        <v>0</v>
      </c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R643" s="214" t="s">
        <v>225</v>
      </c>
      <c r="AT643" s="214" t="s">
        <v>147</v>
      </c>
      <c r="AU643" s="214" t="s">
        <v>85</v>
      </c>
      <c r="AY643" s="16" t="s">
        <v>145</v>
      </c>
      <c r="BE643" s="215">
        <f>IF(N643="základní",J643,0)</f>
        <v>0</v>
      </c>
      <c r="BF643" s="215">
        <f>IF(N643="snížená",J643,0)</f>
        <v>0</v>
      </c>
      <c r="BG643" s="215">
        <f>IF(N643="zákl. přenesená",J643,0)</f>
        <v>0</v>
      </c>
      <c r="BH643" s="215">
        <f>IF(N643="sníž. přenesená",J643,0)</f>
        <v>0</v>
      </c>
      <c r="BI643" s="215">
        <f>IF(N643="nulová",J643,0)</f>
        <v>0</v>
      </c>
      <c r="BJ643" s="16" t="s">
        <v>83</v>
      </c>
      <c r="BK643" s="215">
        <f>ROUND(I643*H643,2)</f>
        <v>0</v>
      </c>
      <c r="BL643" s="16" t="s">
        <v>225</v>
      </c>
      <c r="BM643" s="214" t="s">
        <v>1577</v>
      </c>
    </row>
    <row r="644" s="2" customFormat="1">
      <c r="A644" s="37"/>
      <c r="B644" s="38"/>
      <c r="C644" s="39"/>
      <c r="D644" s="216" t="s">
        <v>154</v>
      </c>
      <c r="E644" s="39"/>
      <c r="F644" s="217" t="s">
        <v>1578</v>
      </c>
      <c r="G644" s="39"/>
      <c r="H644" s="39"/>
      <c r="I644" s="218"/>
      <c r="J644" s="39"/>
      <c r="K644" s="39"/>
      <c r="L644" s="43"/>
      <c r="M644" s="219"/>
      <c r="N644" s="220"/>
      <c r="O644" s="83"/>
      <c r="P644" s="83"/>
      <c r="Q644" s="83"/>
      <c r="R644" s="83"/>
      <c r="S644" s="83"/>
      <c r="T644" s="84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T644" s="16" t="s">
        <v>154</v>
      </c>
      <c r="AU644" s="16" t="s">
        <v>85</v>
      </c>
    </row>
    <row r="645" s="2" customFormat="1" ht="24.15" customHeight="1">
      <c r="A645" s="37"/>
      <c r="B645" s="38"/>
      <c r="C645" s="203" t="s">
        <v>1579</v>
      </c>
      <c r="D645" s="203" t="s">
        <v>147</v>
      </c>
      <c r="E645" s="204" t="s">
        <v>1580</v>
      </c>
      <c r="F645" s="205" t="s">
        <v>1581</v>
      </c>
      <c r="G645" s="206" t="s">
        <v>1216</v>
      </c>
      <c r="H645" s="233"/>
      <c r="I645" s="208"/>
      <c r="J645" s="209">
        <f>ROUND(I645*H645,2)</f>
        <v>0</v>
      </c>
      <c r="K645" s="205" t="s">
        <v>151</v>
      </c>
      <c r="L645" s="43"/>
      <c r="M645" s="210" t="s">
        <v>19</v>
      </c>
      <c r="N645" s="211" t="s">
        <v>46</v>
      </c>
      <c r="O645" s="83"/>
      <c r="P645" s="212">
        <f>O645*H645</f>
        <v>0</v>
      </c>
      <c r="Q645" s="212">
        <v>0</v>
      </c>
      <c r="R645" s="212">
        <f>Q645*H645</f>
        <v>0</v>
      </c>
      <c r="S645" s="212">
        <v>0</v>
      </c>
      <c r="T645" s="213">
        <f>S645*H645</f>
        <v>0</v>
      </c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R645" s="214" t="s">
        <v>225</v>
      </c>
      <c r="AT645" s="214" t="s">
        <v>147</v>
      </c>
      <c r="AU645" s="214" t="s">
        <v>85</v>
      </c>
      <c r="AY645" s="16" t="s">
        <v>145</v>
      </c>
      <c r="BE645" s="215">
        <f>IF(N645="základní",J645,0)</f>
        <v>0</v>
      </c>
      <c r="BF645" s="215">
        <f>IF(N645="snížená",J645,0)</f>
        <v>0</v>
      </c>
      <c r="BG645" s="215">
        <f>IF(N645="zákl. přenesená",J645,0)</f>
        <v>0</v>
      </c>
      <c r="BH645" s="215">
        <f>IF(N645="sníž. přenesená",J645,0)</f>
        <v>0</v>
      </c>
      <c r="BI645" s="215">
        <f>IF(N645="nulová",J645,0)</f>
        <v>0</v>
      </c>
      <c r="BJ645" s="16" t="s">
        <v>83</v>
      </c>
      <c r="BK645" s="215">
        <f>ROUND(I645*H645,2)</f>
        <v>0</v>
      </c>
      <c r="BL645" s="16" t="s">
        <v>225</v>
      </c>
      <c r="BM645" s="214" t="s">
        <v>1582</v>
      </c>
    </row>
    <row r="646" s="2" customFormat="1">
      <c r="A646" s="37"/>
      <c r="B646" s="38"/>
      <c r="C646" s="39"/>
      <c r="D646" s="216" t="s">
        <v>154</v>
      </c>
      <c r="E646" s="39"/>
      <c r="F646" s="217" t="s">
        <v>1583</v>
      </c>
      <c r="G646" s="39"/>
      <c r="H646" s="39"/>
      <c r="I646" s="218"/>
      <c r="J646" s="39"/>
      <c r="K646" s="39"/>
      <c r="L646" s="43"/>
      <c r="M646" s="219"/>
      <c r="N646" s="220"/>
      <c r="O646" s="83"/>
      <c r="P646" s="83"/>
      <c r="Q646" s="83"/>
      <c r="R646" s="83"/>
      <c r="S646" s="83"/>
      <c r="T646" s="84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T646" s="16" t="s">
        <v>154</v>
      </c>
      <c r="AU646" s="16" t="s">
        <v>85</v>
      </c>
    </row>
    <row r="647" s="12" customFormat="1" ht="22.8" customHeight="1">
      <c r="A647" s="12"/>
      <c r="B647" s="187"/>
      <c r="C647" s="188"/>
      <c r="D647" s="189" t="s">
        <v>74</v>
      </c>
      <c r="E647" s="201" t="s">
        <v>1584</v>
      </c>
      <c r="F647" s="201" t="s">
        <v>1585</v>
      </c>
      <c r="G647" s="188"/>
      <c r="H647" s="188"/>
      <c r="I647" s="191"/>
      <c r="J647" s="202">
        <f>BK647</f>
        <v>0</v>
      </c>
      <c r="K647" s="188"/>
      <c r="L647" s="193"/>
      <c r="M647" s="194"/>
      <c r="N647" s="195"/>
      <c r="O647" s="195"/>
      <c r="P647" s="196">
        <f>SUM(P648:P649)</f>
        <v>0</v>
      </c>
      <c r="Q647" s="195"/>
      <c r="R647" s="196">
        <f>SUM(R648:R649)</f>
        <v>0</v>
      </c>
      <c r="S647" s="195"/>
      <c r="T647" s="197">
        <f>SUM(T648:T649)</f>
        <v>42.156164799999999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R647" s="198" t="s">
        <v>85</v>
      </c>
      <c r="AT647" s="199" t="s">
        <v>74</v>
      </c>
      <c r="AU647" s="199" t="s">
        <v>83</v>
      </c>
      <c r="AY647" s="198" t="s">
        <v>145</v>
      </c>
      <c r="BK647" s="200">
        <f>SUM(BK648:BK649)</f>
        <v>0</v>
      </c>
    </row>
    <row r="648" s="2" customFormat="1" ht="16.5" customHeight="1">
      <c r="A648" s="37"/>
      <c r="B648" s="38"/>
      <c r="C648" s="203" t="s">
        <v>1586</v>
      </c>
      <c r="D648" s="203" t="s">
        <v>147</v>
      </c>
      <c r="E648" s="204" t="s">
        <v>1587</v>
      </c>
      <c r="F648" s="205" t="s">
        <v>1588</v>
      </c>
      <c r="G648" s="206" t="s">
        <v>150</v>
      </c>
      <c r="H648" s="207">
        <v>1549.8589999999999</v>
      </c>
      <c r="I648" s="208"/>
      <c r="J648" s="209">
        <f>ROUND(I648*H648,2)</f>
        <v>0</v>
      </c>
      <c r="K648" s="205" t="s">
        <v>151</v>
      </c>
      <c r="L648" s="43"/>
      <c r="M648" s="210" t="s">
        <v>19</v>
      </c>
      <c r="N648" s="211" t="s">
        <v>46</v>
      </c>
      <c r="O648" s="83"/>
      <c r="P648" s="212">
        <f>O648*H648</f>
        <v>0</v>
      </c>
      <c r="Q648" s="212">
        <v>0</v>
      </c>
      <c r="R648" s="212">
        <f>Q648*H648</f>
        <v>0</v>
      </c>
      <c r="S648" s="212">
        <v>0.027199999999999998</v>
      </c>
      <c r="T648" s="213">
        <f>S648*H648</f>
        <v>42.156164799999999</v>
      </c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R648" s="214" t="s">
        <v>225</v>
      </c>
      <c r="AT648" s="214" t="s">
        <v>147</v>
      </c>
      <c r="AU648" s="214" t="s">
        <v>85</v>
      </c>
      <c r="AY648" s="16" t="s">
        <v>145</v>
      </c>
      <c r="BE648" s="215">
        <f>IF(N648="základní",J648,0)</f>
        <v>0</v>
      </c>
      <c r="BF648" s="215">
        <f>IF(N648="snížená",J648,0)</f>
        <v>0</v>
      </c>
      <c r="BG648" s="215">
        <f>IF(N648="zákl. přenesená",J648,0)</f>
        <v>0</v>
      </c>
      <c r="BH648" s="215">
        <f>IF(N648="sníž. přenesená",J648,0)</f>
        <v>0</v>
      </c>
      <c r="BI648" s="215">
        <f>IF(N648="nulová",J648,0)</f>
        <v>0</v>
      </c>
      <c r="BJ648" s="16" t="s">
        <v>83</v>
      </c>
      <c r="BK648" s="215">
        <f>ROUND(I648*H648,2)</f>
        <v>0</v>
      </c>
      <c r="BL648" s="16" t="s">
        <v>225</v>
      </c>
      <c r="BM648" s="214" t="s">
        <v>1589</v>
      </c>
    </row>
    <row r="649" s="2" customFormat="1">
      <c r="A649" s="37"/>
      <c r="B649" s="38"/>
      <c r="C649" s="39"/>
      <c r="D649" s="216" t="s">
        <v>154</v>
      </c>
      <c r="E649" s="39"/>
      <c r="F649" s="217" t="s">
        <v>1590</v>
      </c>
      <c r="G649" s="39"/>
      <c r="H649" s="39"/>
      <c r="I649" s="218"/>
      <c r="J649" s="39"/>
      <c r="K649" s="39"/>
      <c r="L649" s="43"/>
      <c r="M649" s="219"/>
      <c r="N649" s="220"/>
      <c r="O649" s="83"/>
      <c r="P649" s="83"/>
      <c r="Q649" s="83"/>
      <c r="R649" s="83"/>
      <c r="S649" s="83"/>
      <c r="T649" s="84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T649" s="16" t="s">
        <v>154</v>
      </c>
      <c r="AU649" s="16" t="s">
        <v>85</v>
      </c>
    </row>
    <row r="650" s="12" customFormat="1" ht="22.8" customHeight="1">
      <c r="A650" s="12"/>
      <c r="B650" s="187"/>
      <c r="C650" s="188"/>
      <c r="D650" s="189" t="s">
        <v>74</v>
      </c>
      <c r="E650" s="201" t="s">
        <v>1591</v>
      </c>
      <c r="F650" s="201" t="s">
        <v>1592</v>
      </c>
      <c r="G650" s="188"/>
      <c r="H650" s="188"/>
      <c r="I650" s="191"/>
      <c r="J650" s="202">
        <f>BK650</f>
        <v>0</v>
      </c>
      <c r="K650" s="188"/>
      <c r="L650" s="193"/>
      <c r="M650" s="194"/>
      <c r="N650" s="195"/>
      <c r="O650" s="195"/>
      <c r="P650" s="196">
        <f>SUM(P651:P668)</f>
        <v>0</v>
      </c>
      <c r="Q650" s="195"/>
      <c r="R650" s="196">
        <f>SUM(R651:R668)</f>
        <v>0.12588103249999999</v>
      </c>
      <c r="S650" s="195"/>
      <c r="T650" s="197">
        <f>SUM(T651:T668)</f>
        <v>0</v>
      </c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R650" s="198" t="s">
        <v>85</v>
      </c>
      <c r="AT650" s="199" t="s">
        <v>74</v>
      </c>
      <c r="AU650" s="199" t="s">
        <v>83</v>
      </c>
      <c r="AY650" s="198" t="s">
        <v>145</v>
      </c>
      <c r="BK650" s="200">
        <f>SUM(BK651:BK668)</f>
        <v>0</v>
      </c>
    </row>
    <row r="651" s="2" customFormat="1" ht="16.5" customHeight="1">
      <c r="A651" s="37"/>
      <c r="B651" s="38"/>
      <c r="C651" s="203" t="s">
        <v>1593</v>
      </c>
      <c r="D651" s="203" t="s">
        <v>147</v>
      </c>
      <c r="E651" s="204" t="s">
        <v>1594</v>
      </c>
      <c r="F651" s="205" t="s">
        <v>1595</v>
      </c>
      <c r="G651" s="206" t="s">
        <v>150</v>
      </c>
      <c r="H651" s="207">
        <v>76.709999999999994</v>
      </c>
      <c r="I651" s="208"/>
      <c r="J651" s="209">
        <f>ROUND(I651*H651,2)</f>
        <v>0</v>
      </c>
      <c r="K651" s="205" t="s">
        <v>151</v>
      </c>
      <c r="L651" s="43"/>
      <c r="M651" s="210" t="s">
        <v>19</v>
      </c>
      <c r="N651" s="211" t="s">
        <v>46</v>
      </c>
      <c r="O651" s="83"/>
      <c r="P651" s="212">
        <f>O651*H651</f>
        <v>0</v>
      </c>
      <c r="Q651" s="212">
        <v>0</v>
      </c>
      <c r="R651" s="212">
        <f>Q651*H651</f>
        <v>0</v>
      </c>
      <c r="S651" s="212">
        <v>0</v>
      </c>
      <c r="T651" s="213">
        <f>S651*H651</f>
        <v>0</v>
      </c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R651" s="214" t="s">
        <v>225</v>
      </c>
      <c r="AT651" s="214" t="s">
        <v>147</v>
      </c>
      <c r="AU651" s="214" t="s">
        <v>85</v>
      </c>
      <c r="AY651" s="16" t="s">
        <v>145</v>
      </c>
      <c r="BE651" s="215">
        <f>IF(N651="základní",J651,0)</f>
        <v>0</v>
      </c>
      <c r="BF651" s="215">
        <f>IF(N651="snížená",J651,0)</f>
        <v>0</v>
      </c>
      <c r="BG651" s="215">
        <f>IF(N651="zákl. přenesená",J651,0)</f>
        <v>0</v>
      </c>
      <c r="BH651" s="215">
        <f>IF(N651="sníž. přenesená",J651,0)</f>
        <v>0</v>
      </c>
      <c r="BI651" s="215">
        <f>IF(N651="nulová",J651,0)</f>
        <v>0</v>
      </c>
      <c r="BJ651" s="16" t="s">
        <v>83</v>
      </c>
      <c r="BK651" s="215">
        <f>ROUND(I651*H651,2)</f>
        <v>0</v>
      </c>
      <c r="BL651" s="16" t="s">
        <v>225</v>
      </c>
      <c r="BM651" s="214" t="s">
        <v>1596</v>
      </c>
    </row>
    <row r="652" s="2" customFormat="1">
      <c r="A652" s="37"/>
      <c r="B652" s="38"/>
      <c r="C652" s="39"/>
      <c r="D652" s="216" t="s">
        <v>154</v>
      </c>
      <c r="E652" s="39"/>
      <c r="F652" s="217" t="s">
        <v>1597</v>
      </c>
      <c r="G652" s="39"/>
      <c r="H652" s="39"/>
      <c r="I652" s="218"/>
      <c r="J652" s="39"/>
      <c r="K652" s="39"/>
      <c r="L652" s="43"/>
      <c r="M652" s="219"/>
      <c r="N652" s="220"/>
      <c r="O652" s="83"/>
      <c r="P652" s="83"/>
      <c r="Q652" s="83"/>
      <c r="R652" s="83"/>
      <c r="S652" s="83"/>
      <c r="T652" s="84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T652" s="16" t="s">
        <v>154</v>
      </c>
      <c r="AU652" s="16" t="s">
        <v>85</v>
      </c>
    </row>
    <row r="653" s="2" customFormat="1" ht="16.5" customHeight="1">
      <c r="A653" s="37"/>
      <c r="B653" s="38"/>
      <c r="C653" s="203" t="s">
        <v>1598</v>
      </c>
      <c r="D653" s="203" t="s">
        <v>147</v>
      </c>
      <c r="E653" s="204" t="s">
        <v>1599</v>
      </c>
      <c r="F653" s="205" t="s">
        <v>1600</v>
      </c>
      <c r="G653" s="206" t="s">
        <v>150</v>
      </c>
      <c r="H653" s="207">
        <v>76.709999999999994</v>
      </c>
      <c r="I653" s="208"/>
      <c r="J653" s="209">
        <f>ROUND(I653*H653,2)</f>
        <v>0</v>
      </c>
      <c r="K653" s="205" t="s">
        <v>151</v>
      </c>
      <c r="L653" s="43"/>
      <c r="M653" s="210" t="s">
        <v>19</v>
      </c>
      <c r="N653" s="211" t="s">
        <v>46</v>
      </c>
      <c r="O653" s="83"/>
      <c r="P653" s="212">
        <f>O653*H653</f>
        <v>0</v>
      </c>
      <c r="Q653" s="212">
        <v>0.00014375</v>
      </c>
      <c r="R653" s="212">
        <f>Q653*H653</f>
        <v>0.011027062499999999</v>
      </c>
      <c r="S653" s="212">
        <v>0</v>
      </c>
      <c r="T653" s="213">
        <f>S653*H653</f>
        <v>0</v>
      </c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R653" s="214" t="s">
        <v>225</v>
      </c>
      <c r="AT653" s="214" t="s">
        <v>147</v>
      </c>
      <c r="AU653" s="214" t="s">
        <v>85</v>
      </c>
      <c r="AY653" s="16" t="s">
        <v>145</v>
      </c>
      <c r="BE653" s="215">
        <f>IF(N653="základní",J653,0)</f>
        <v>0</v>
      </c>
      <c r="BF653" s="215">
        <f>IF(N653="snížená",J653,0)</f>
        <v>0</v>
      </c>
      <c r="BG653" s="215">
        <f>IF(N653="zákl. přenesená",J653,0)</f>
        <v>0</v>
      </c>
      <c r="BH653" s="215">
        <f>IF(N653="sníž. přenesená",J653,0)</f>
        <v>0</v>
      </c>
      <c r="BI653" s="215">
        <f>IF(N653="nulová",J653,0)</f>
        <v>0</v>
      </c>
      <c r="BJ653" s="16" t="s">
        <v>83</v>
      </c>
      <c r="BK653" s="215">
        <f>ROUND(I653*H653,2)</f>
        <v>0</v>
      </c>
      <c r="BL653" s="16" t="s">
        <v>225</v>
      </c>
      <c r="BM653" s="214" t="s">
        <v>1601</v>
      </c>
    </row>
    <row r="654" s="2" customFormat="1">
      <c r="A654" s="37"/>
      <c r="B654" s="38"/>
      <c r="C654" s="39"/>
      <c r="D654" s="216" t="s">
        <v>154</v>
      </c>
      <c r="E654" s="39"/>
      <c r="F654" s="217" t="s">
        <v>1602</v>
      </c>
      <c r="G654" s="39"/>
      <c r="H654" s="39"/>
      <c r="I654" s="218"/>
      <c r="J654" s="39"/>
      <c r="K654" s="39"/>
      <c r="L654" s="43"/>
      <c r="M654" s="219"/>
      <c r="N654" s="220"/>
      <c r="O654" s="83"/>
      <c r="P654" s="83"/>
      <c r="Q654" s="83"/>
      <c r="R654" s="83"/>
      <c r="S654" s="83"/>
      <c r="T654" s="84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T654" s="16" t="s">
        <v>154</v>
      </c>
      <c r="AU654" s="16" t="s">
        <v>85</v>
      </c>
    </row>
    <row r="655" s="2" customFormat="1" ht="16.5" customHeight="1">
      <c r="A655" s="37"/>
      <c r="B655" s="38"/>
      <c r="C655" s="203" t="s">
        <v>1603</v>
      </c>
      <c r="D655" s="203" t="s">
        <v>147</v>
      </c>
      <c r="E655" s="204" t="s">
        <v>1604</v>
      </c>
      <c r="F655" s="205" t="s">
        <v>1605</v>
      </c>
      <c r="G655" s="206" t="s">
        <v>150</v>
      </c>
      <c r="H655" s="207">
        <v>76.709999999999994</v>
      </c>
      <c r="I655" s="208"/>
      <c r="J655" s="209">
        <f>ROUND(I655*H655,2)</f>
        <v>0</v>
      </c>
      <c r="K655" s="205" t="s">
        <v>151</v>
      </c>
      <c r="L655" s="43"/>
      <c r="M655" s="210" t="s">
        <v>19</v>
      </c>
      <c r="N655" s="211" t="s">
        <v>46</v>
      </c>
      <c r="O655" s="83"/>
      <c r="P655" s="212">
        <f>O655*H655</f>
        <v>0</v>
      </c>
      <c r="Q655" s="212">
        <v>0.00014999999999999999</v>
      </c>
      <c r="R655" s="212">
        <f>Q655*H655</f>
        <v>0.011506499999999998</v>
      </c>
      <c r="S655" s="212">
        <v>0</v>
      </c>
      <c r="T655" s="213">
        <f>S655*H655</f>
        <v>0</v>
      </c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R655" s="214" t="s">
        <v>225</v>
      </c>
      <c r="AT655" s="214" t="s">
        <v>147</v>
      </c>
      <c r="AU655" s="214" t="s">
        <v>85</v>
      </c>
      <c r="AY655" s="16" t="s">
        <v>145</v>
      </c>
      <c r="BE655" s="215">
        <f>IF(N655="základní",J655,0)</f>
        <v>0</v>
      </c>
      <c r="BF655" s="215">
        <f>IF(N655="snížená",J655,0)</f>
        <v>0</v>
      </c>
      <c r="BG655" s="215">
        <f>IF(N655="zákl. přenesená",J655,0)</f>
        <v>0</v>
      </c>
      <c r="BH655" s="215">
        <f>IF(N655="sníž. přenesená",J655,0)</f>
        <v>0</v>
      </c>
      <c r="BI655" s="215">
        <f>IF(N655="nulová",J655,0)</f>
        <v>0</v>
      </c>
      <c r="BJ655" s="16" t="s">
        <v>83</v>
      </c>
      <c r="BK655" s="215">
        <f>ROUND(I655*H655,2)</f>
        <v>0</v>
      </c>
      <c r="BL655" s="16" t="s">
        <v>225</v>
      </c>
      <c r="BM655" s="214" t="s">
        <v>1606</v>
      </c>
    </row>
    <row r="656" s="2" customFormat="1">
      <c r="A656" s="37"/>
      <c r="B656" s="38"/>
      <c r="C656" s="39"/>
      <c r="D656" s="216" t="s">
        <v>154</v>
      </c>
      <c r="E656" s="39"/>
      <c r="F656" s="217" t="s">
        <v>1607</v>
      </c>
      <c r="G656" s="39"/>
      <c r="H656" s="39"/>
      <c r="I656" s="218"/>
      <c r="J656" s="39"/>
      <c r="K656" s="39"/>
      <c r="L656" s="43"/>
      <c r="M656" s="219"/>
      <c r="N656" s="220"/>
      <c r="O656" s="83"/>
      <c r="P656" s="83"/>
      <c r="Q656" s="83"/>
      <c r="R656" s="83"/>
      <c r="S656" s="83"/>
      <c r="T656" s="84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T656" s="16" t="s">
        <v>154</v>
      </c>
      <c r="AU656" s="16" t="s">
        <v>85</v>
      </c>
    </row>
    <row r="657" s="2" customFormat="1" ht="16.5" customHeight="1">
      <c r="A657" s="37"/>
      <c r="B657" s="38"/>
      <c r="C657" s="203" t="s">
        <v>1608</v>
      </c>
      <c r="D657" s="203" t="s">
        <v>147</v>
      </c>
      <c r="E657" s="204" t="s">
        <v>1609</v>
      </c>
      <c r="F657" s="205" t="s">
        <v>1610</v>
      </c>
      <c r="G657" s="206" t="s">
        <v>150</v>
      </c>
      <c r="H657" s="207">
        <v>17</v>
      </c>
      <c r="I657" s="208"/>
      <c r="J657" s="209">
        <f>ROUND(I657*H657,2)</f>
        <v>0</v>
      </c>
      <c r="K657" s="205" t="s">
        <v>151</v>
      </c>
      <c r="L657" s="43"/>
      <c r="M657" s="210" t="s">
        <v>19</v>
      </c>
      <c r="N657" s="211" t="s">
        <v>46</v>
      </c>
      <c r="O657" s="83"/>
      <c r="P657" s="212">
        <f>O657*H657</f>
        <v>0</v>
      </c>
      <c r="Q657" s="212">
        <v>0</v>
      </c>
      <c r="R657" s="212">
        <f>Q657*H657</f>
        <v>0</v>
      </c>
      <c r="S657" s="212">
        <v>0</v>
      </c>
      <c r="T657" s="213">
        <f>S657*H657</f>
        <v>0</v>
      </c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R657" s="214" t="s">
        <v>225</v>
      </c>
      <c r="AT657" s="214" t="s">
        <v>147</v>
      </c>
      <c r="AU657" s="214" t="s">
        <v>85</v>
      </c>
      <c r="AY657" s="16" t="s">
        <v>145</v>
      </c>
      <c r="BE657" s="215">
        <f>IF(N657="základní",J657,0)</f>
        <v>0</v>
      </c>
      <c r="BF657" s="215">
        <f>IF(N657="snížená",J657,0)</f>
        <v>0</v>
      </c>
      <c r="BG657" s="215">
        <f>IF(N657="zákl. přenesená",J657,0)</f>
        <v>0</v>
      </c>
      <c r="BH657" s="215">
        <f>IF(N657="sníž. přenesená",J657,0)</f>
        <v>0</v>
      </c>
      <c r="BI657" s="215">
        <f>IF(N657="nulová",J657,0)</f>
        <v>0</v>
      </c>
      <c r="BJ657" s="16" t="s">
        <v>83</v>
      </c>
      <c r="BK657" s="215">
        <f>ROUND(I657*H657,2)</f>
        <v>0</v>
      </c>
      <c r="BL657" s="16" t="s">
        <v>225</v>
      </c>
      <c r="BM657" s="214" t="s">
        <v>1611</v>
      </c>
    </row>
    <row r="658" s="2" customFormat="1">
      <c r="A658" s="37"/>
      <c r="B658" s="38"/>
      <c r="C658" s="39"/>
      <c r="D658" s="216" t="s">
        <v>154</v>
      </c>
      <c r="E658" s="39"/>
      <c r="F658" s="217" t="s">
        <v>1612</v>
      </c>
      <c r="G658" s="39"/>
      <c r="H658" s="39"/>
      <c r="I658" s="218"/>
      <c r="J658" s="39"/>
      <c r="K658" s="39"/>
      <c r="L658" s="43"/>
      <c r="M658" s="219"/>
      <c r="N658" s="220"/>
      <c r="O658" s="83"/>
      <c r="P658" s="83"/>
      <c r="Q658" s="83"/>
      <c r="R658" s="83"/>
      <c r="S658" s="83"/>
      <c r="T658" s="84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T658" s="16" t="s">
        <v>154</v>
      </c>
      <c r="AU658" s="16" t="s">
        <v>85</v>
      </c>
    </row>
    <row r="659" s="2" customFormat="1" ht="21.75" customHeight="1">
      <c r="A659" s="37"/>
      <c r="B659" s="38"/>
      <c r="C659" s="203" t="s">
        <v>1613</v>
      </c>
      <c r="D659" s="203" t="s">
        <v>147</v>
      </c>
      <c r="E659" s="204" t="s">
        <v>1614</v>
      </c>
      <c r="F659" s="205" t="s">
        <v>1615</v>
      </c>
      <c r="G659" s="206" t="s">
        <v>150</v>
      </c>
      <c r="H659" s="207">
        <v>17</v>
      </c>
      <c r="I659" s="208"/>
      <c r="J659" s="209">
        <f>ROUND(I659*H659,2)</f>
        <v>0</v>
      </c>
      <c r="K659" s="205" t="s">
        <v>151</v>
      </c>
      <c r="L659" s="43"/>
      <c r="M659" s="210" t="s">
        <v>19</v>
      </c>
      <c r="N659" s="211" t="s">
        <v>46</v>
      </c>
      <c r="O659" s="83"/>
      <c r="P659" s="212">
        <f>O659*H659</f>
        <v>0</v>
      </c>
      <c r="Q659" s="212">
        <v>0.0047999999999999996</v>
      </c>
      <c r="R659" s="212">
        <f>Q659*H659</f>
        <v>0.081599999999999992</v>
      </c>
      <c r="S659" s="212">
        <v>0</v>
      </c>
      <c r="T659" s="213">
        <f>S659*H659</f>
        <v>0</v>
      </c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R659" s="214" t="s">
        <v>225</v>
      </c>
      <c r="AT659" s="214" t="s">
        <v>147</v>
      </c>
      <c r="AU659" s="214" t="s">
        <v>85</v>
      </c>
      <c r="AY659" s="16" t="s">
        <v>145</v>
      </c>
      <c r="BE659" s="215">
        <f>IF(N659="základní",J659,0)</f>
        <v>0</v>
      </c>
      <c r="BF659" s="215">
        <f>IF(N659="snížená",J659,0)</f>
        <v>0</v>
      </c>
      <c r="BG659" s="215">
        <f>IF(N659="zákl. přenesená",J659,0)</f>
        <v>0</v>
      </c>
      <c r="BH659" s="215">
        <f>IF(N659="sníž. přenesená",J659,0)</f>
        <v>0</v>
      </c>
      <c r="BI659" s="215">
        <f>IF(N659="nulová",J659,0)</f>
        <v>0</v>
      </c>
      <c r="BJ659" s="16" t="s">
        <v>83</v>
      </c>
      <c r="BK659" s="215">
        <f>ROUND(I659*H659,2)</f>
        <v>0</v>
      </c>
      <c r="BL659" s="16" t="s">
        <v>225</v>
      </c>
      <c r="BM659" s="214" t="s">
        <v>1616</v>
      </c>
    </row>
    <row r="660" s="2" customFormat="1">
      <c r="A660" s="37"/>
      <c r="B660" s="38"/>
      <c r="C660" s="39"/>
      <c r="D660" s="216" t="s">
        <v>154</v>
      </c>
      <c r="E660" s="39"/>
      <c r="F660" s="217" t="s">
        <v>1617</v>
      </c>
      <c r="G660" s="39"/>
      <c r="H660" s="39"/>
      <c r="I660" s="218"/>
      <c r="J660" s="39"/>
      <c r="K660" s="39"/>
      <c r="L660" s="43"/>
      <c r="M660" s="219"/>
      <c r="N660" s="220"/>
      <c r="O660" s="83"/>
      <c r="P660" s="83"/>
      <c r="Q660" s="83"/>
      <c r="R660" s="83"/>
      <c r="S660" s="83"/>
      <c r="T660" s="84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T660" s="16" t="s">
        <v>154</v>
      </c>
      <c r="AU660" s="16" t="s">
        <v>85</v>
      </c>
    </row>
    <row r="661" s="2" customFormat="1" ht="16.5" customHeight="1">
      <c r="A661" s="37"/>
      <c r="B661" s="38"/>
      <c r="C661" s="203" t="s">
        <v>1618</v>
      </c>
      <c r="D661" s="203" t="s">
        <v>147</v>
      </c>
      <c r="E661" s="204" t="s">
        <v>1619</v>
      </c>
      <c r="F661" s="205" t="s">
        <v>1620</v>
      </c>
      <c r="G661" s="206" t="s">
        <v>150</v>
      </c>
      <c r="H661" s="207">
        <v>7.75</v>
      </c>
      <c r="I661" s="208"/>
      <c r="J661" s="209">
        <f>ROUND(I661*H661,2)</f>
        <v>0</v>
      </c>
      <c r="K661" s="205" t="s">
        <v>151</v>
      </c>
      <c r="L661" s="43"/>
      <c r="M661" s="210" t="s">
        <v>19</v>
      </c>
      <c r="N661" s="211" t="s">
        <v>46</v>
      </c>
      <c r="O661" s="83"/>
      <c r="P661" s="212">
        <f>O661*H661</f>
        <v>0</v>
      </c>
      <c r="Q661" s="212">
        <v>0.000357</v>
      </c>
      <c r="R661" s="212">
        <f>Q661*H661</f>
        <v>0.0027667500000000001</v>
      </c>
      <c r="S661" s="212">
        <v>0</v>
      </c>
      <c r="T661" s="213">
        <f>S661*H661</f>
        <v>0</v>
      </c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R661" s="214" t="s">
        <v>225</v>
      </c>
      <c r="AT661" s="214" t="s">
        <v>147</v>
      </c>
      <c r="AU661" s="214" t="s">
        <v>85</v>
      </c>
      <c r="AY661" s="16" t="s">
        <v>145</v>
      </c>
      <c r="BE661" s="215">
        <f>IF(N661="základní",J661,0)</f>
        <v>0</v>
      </c>
      <c r="BF661" s="215">
        <f>IF(N661="snížená",J661,0)</f>
        <v>0</v>
      </c>
      <c r="BG661" s="215">
        <f>IF(N661="zákl. přenesená",J661,0)</f>
        <v>0</v>
      </c>
      <c r="BH661" s="215">
        <f>IF(N661="sníž. přenesená",J661,0)</f>
        <v>0</v>
      </c>
      <c r="BI661" s="215">
        <f>IF(N661="nulová",J661,0)</f>
        <v>0</v>
      </c>
      <c r="BJ661" s="16" t="s">
        <v>83</v>
      </c>
      <c r="BK661" s="215">
        <f>ROUND(I661*H661,2)</f>
        <v>0</v>
      </c>
      <c r="BL661" s="16" t="s">
        <v>225</v>
      </c>
      <c r="BM661" s="214" t="s">
        <v>1621</v>
      </c>
    </row>
    <row r="662" s="2" customFormat="1">
      <c r="A662" s="37"/>
      <c r="B662" s="38"/>
      <c r="C662" s="39"/>
      <c r="D662" s="216" t="s">
        <v>154</v>
      </c>
      <c r="E662" s="39"/>
      <c r="F662" s="217" t="s">
        <v>1622</v>
      </c>
      <c r="G662" s="39"/>
      <c r="H662" s="39"/>
      <c r="I662" s="218"/>
      <c r="J662" s="39"/>
      <c r="K662" s="39"/>
      <c r="L662" s="43"/>
      <c r="M662" s="219"/>
      <c r="N662" s="220"/>
      <c r="O662" s="83"/>
      <c r="P662" s="83"/>
      <c r="Q662" s="83"/>
      <c r="R662" s="83"/>
      <c r="S662" s="83"/>
      <c r="T662" s="84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T662" s="16" t="s">
        <v>154</v>
      </c>
      <c r="AU662" s="16" t="s">
        <v>85</v>
      </c>
    </row>
    <row r="663" s="2" customFormat="1" ht="16.5" customHeight="1">
      <c r="A663" s="37"/>
      <c r="B663" s="38"/>
      <c r="C663" s="203" t="s">
        <v>1623</v>
      </c>
      <c r="D663" s="203" t="s">
        <v>147</v>
      </c>
      <c r="E663" s="204" t="s">
        <v>1624</v>
      </c>
      <c r="F663" s="205" t="s">
        <v>1625</v>
      </c>
      <c r="G663" s="206" t="s">
        <v>150</v>
      </c>
      <c r="H663" s="207">
        <v>7.75</v>
      </c>
      <c r="I663" s="208"/>
      <c r="J663" s="209">
        <f>ROUND(I663*H663,2)</f>
        <v>0</v>
      </c>
      <c r="K663" s="205" t="s">
        <v>151</v>
      </c>
      <c r="L663" s="43"/>
      <c r="M663" s="210" t="s">
        <v>19</v>
      </c>
      <c r="N663" s="211" t="s">
        <v>46</v>
      </c>
      <c r="O663" s="83"/>
      <c r="P663" s="212">
        <f>O663*H663</f>
        <v>0</v>
      </c>
      <c r="Q663" s="212">
        <v>0.00065680000000000003</v>
      </c>
      <c r="R663" s="212">
        <f>Q663*H663</f>
        <v>0.0050902000000000005</v>
      </c>
      <c r="S663" s="212">
        <v>0</v>
      </c>
      <c r="T663" s="213">
        <f>S663*H663</f>
        <v>0</v>
      </c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R663" s="214" t="s">
        <v>225</v>
      </c>
      <c r="AT663" s="214" t="s">
        <v>147</v>
      </c>
      <c r="AU663" s="214" t="s">
        <v>85</v>
      </c>
      <c r="AY663" s="16" t="s">
        <v>145</v>
      </c>
      <c r="BE663" s="215">
        <f>IF(N663="základní",J663,0)</f>
        <v>0</v>
      </c>
      <c r="BF663" s="215">
        <f>IF(N663="snížená",J663,0)</f>
        <v>0</v>
      </c>
      <c r="BG663" s="215">
        <f>IF(N663="zákl. přenesená",J663,0)</f>
        <v>0</v>
      </c>
      <c r="BH663" s="215">
        <f>IF(N663="sníž. přenesená",J663,0)</f>
        <v>0</v>
      </c>
      <c r="BI663" s="215">
        <f>IF(N663="nulová",J663,0)</f>
        <v>0</v>
      </c>
      <c r="BJ663" s="16" t="s">
        <v>83</v>
      </c>
      <c r="BK663" s="215">
        <f>ROUND(I663*H663,2)</f>
        <v>0</v>
      </c>
      <c r="BL663" s="16" t="s">
        <v>225</v>
      </c>
      <c r="BM663" s="214" t="s">
        <v>1626</v>
      </c>
    </row>
    <row r="664" s="2" customFormat="1">
      <c r="A664" s="37"/>
      <c r="B664" s="38"/>
      <c r="C664" s="39"/>
      <c r="D664" s="216" t="s">
        <v>154</v>
      </c>
      <c r="E664" s="39"/>
      <c r="F664" s="217" t="s">
        <v>1627</v>
      </c>
      <c r="G664" s="39"/>
      <c r="H664" s="39"/>
      <c r="I664" s="218"/>
      <c r="J664" s="39"/>
      <c r="K664" s="39"/>
      <c r="L664" s="43"/>
      <c r="M664" s="219"/>
      <c r="N664" s="220"/>
      <c r="O664" s="83"/>
      <c r="P664" s="83"/>
      <c r="Q664" s="83"/>
      <c r="R664" s="83"/>
      <c r="S664" s="83"/>
      <c r="T664" s="84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T664" s="16" t="s">
        <v>154</v>
      </c>
      <c r="AU664" s="16" t="s">
        <v>85</v>
      </c>
    </row>
    <row r="665" s="2" customFormat="1" ht="21.75" customHeight="1">
      <c r="A665" s="37"/>
      <c r="B665" s="38"/>
      <c r="C665" s="203" t="s">
        <v>1628</v>
      </c>
      <c r="D665" s="203" t="s">
        <v>147</v>
      </c>
      <c r="E665" s="204" t="s">
        <v>1629</v>
      </c>
      <c r="F665" s="205" t="s">
        <v>1630</v>
      </c>
      <c r="G665" s="206" t="s">
        <v>150</v>
      </c>
      <c r="H665" s="207">
        <v>18.649999999999999</v>
      </c>
      <c r="I665" s="208"/>
      <c r="J665" s="209">
        <f>ROUND(I665*H665,2)</f>
        <v>0</v>
      </c>
      <c r="K665" s="205" t="s">
        <v>151</v>
      </c>
      <c r="L665" s="43"/>
      <c r="M665" s="210" t="s">
        <v>19</v>
      </c>
      <c r="N665" s="211" t="s">
        <v>46</v>
      </c>
      <c r="O665" s="83"/>
      <c r="P665" s="212">
        <f>O665*H665</f>
        <v>0</v>
      </c>
      <c r="Q665" s="212">
        <v>0.00025999999999999998</v>
      </c>
      <c r="R665" s="212">
        <f>Q665*H665</f>
        <v>0.0048489999999999991</v>
      </c>
      <c r="S665" s="212">
        <v>0</v>
      </c>
      <c r="T665" s="213">
        <f>S665*H665</f>
        <v>0</v>
      </c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R665" s="214" t="s">
        <v>225</v>
      </c>
      <c r="AT665" s="214" t="s">
        <v>147</v>
      </c>
      <c r="AU665" s="214" t="s">
        <v>85</v>
      </c>
      <c r="AY665" s="16" t="s">
        <v>145</v>
      </c>
      <c r="BE665" s="215">
        <f>IF(N665="základní",J665,0)</f>
        <v>0</v>
      </c>
      <c r="BF665" s="215">
        <f>IF(N665="snížená",J665,0)</f>
        <v>0</v>
      </c>
      <c r="BG665" s="215">
        <f>IF(N665="zákl. přenesená",J665,0)</f>
        <v>0</v>
      </c>
      <c r="BH665" s="215">
        <f>IF(N665="sníž. přenesená",J665,0)</f>
        <v>0</v>
      </c>
      <c r="BI665" s="215">
        <f>IF(N665="nulová",J665,0)</f>
        <v>0</v>
      </c>
      <c r="BJ665" s="16" t="s">
        <v>83</v>
      </c>
      <c r="BK665" s="215">
        <f>ROUND(I665*H665,2)</f>
        <v>0</v>
      </c>
      <c r="BL665" s="16" t="s">
        <v>225</v>
      </c>
      <c r="BM665" s="214" t="s">
        <v>1631</v>
      </c>
    </row>
    <row r="666" s="2" customFormat="1">
      <c r="A666" s="37"/>
      <c r="B666" s="38"/>
      <c r="C666" s="39"/>
      <c r="D666" s="216" t="s">
        <v>154</v>
      </c>
      <c r="E666" s="39"/>
      <c r="F666" s="217" t="s">
        <v>1632</v>
      </c>
      <c r="G666" s="39"/>
      <c r="H666" s="39"/>
      <c r="I666" s="218"/>
      <c r="J666" s="39"/>
      <c r="K666" s="39"/>
      <c r="L666" s="43"/>
      <c r="M666" s="219"/>
      <c r="N666" s="220"/>
      <c r="O666" s="83"/>
      <c r="P666" s="83"/>
      <c r="Q666" s="83"/>
      <c r="R666" s="83"/>
      <c r="S666" s="83"/>
      <c r="T666" s="84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T666" s="16" t="s">
        <v>154</v>
      </c>
      <c r="AU666" s="16" t="s">
        <v>85</v>
      </c>
    </row>
    <row r="667" s="2" customFormat="1" ht="16.5" customHeight="1">
      <c r="A667" s="37"/>
      <c r="B667" s="38"/>
      <c r="C667" s="203" t="s">
        <v>1633</v>
      </c>
      <c r="D667" s="203" t="s">
        <v>147</v>
      </c>
      <c r="E667" s="204" t="s">
        <v>1634</v>
      </c>
      <c r="F667" s="205" t="s">
        <v>1635</v>
      </c>
      <c r="G667" s="206" t="s">
        <v>150</v>
      </c>
      <c r="H667" s="207">
        <v>18.649999999999999</v>
      </c>
      <c r="I667" s="208"/>
      <c r="J667" s="209">
        <f>ROUND(I667*H667,2)</f>
        <v>0</v>
      </c>
      <c r="K667" s="205" t="s">
        <v>151</v>
      </c>
      <c r="L667" s="43"/>
      <c r="M667" s="210" t="s">
        <v>19</v>
      </c>
      <c r="N667" s="211" t="s">
        <v>46</v>
      </c>
      <c r="O667" s="83"/>
      <c r="P667" s="212">
        <f>O667*H667</f>
        <v>0</v>
      </c>
      <c r="Q667" s="212">
        <v>0.00048480000000000002</v>
      </c>
      <c r="R667" s="212">
        <f>Q667*H667</f>
        <v>0.0090415199999999991</v>
      </c>
      <c r="S667" s="212">
        <v>0</v>
      </c>
      <c r="T667" s="213">
        <f>S667*H667</f>
        <v>0</v>
      </c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R667" s="214" t="s">
        <v>225</v>
      </c>
      <c r="AT667" s="214" t="s">
        <v>147</v>
      </c>
      <c r="AU667" s="214" t="s">
        <v>85</v>
      </c>
      <c r="AY667" s="16" t="s">
        <v>145</v>
      </c>
      <c r="BE667" s="215">
        <f>IF(N667="základní",J667,0)</f>
        <v>0</v>
      </c>
      <c r="BF667" s="215">
        <f>IF(N667="snížená",J667,0)</f>
        <v>0</v>
      </c>
      <c r="BG667" s="215">
        <f>IF(N667="zákl. přenesená",J667,0)</f>
        <v>0</v>
      </c>
      <c r="BH667" s="215">
        <f>IF(N667="sníž. přenesená",J667,0)</f>
        <v>0</v>
      </c>
      <c r="BI667" s="215">
        <f>IF(N667="nulová",J667,0)</f>
        <v>0</v>
      </c>
      <c r="BJ667" s="16" t="s">
        <v>83</v>
      </c>
      <c r="BK667" s="215">
        <f>ROUND(I667*H667,2)</f>
        <v>0</v>
      </c>
      <c r="BL667" s="16" t="s">
        <v>225</v>
      </c>
      <c r="BM667" s="214" t="s">
        <v>1636</v>
      </c>
    </row>
    <row r="668" s="2" customFormat="1">
      <c r="A668" s="37"/>
      <c r="B668" s="38"/>
      <c r="C668" s="39"/>
      <c r="D668" s="216" t="s">
        <v>154</v>
      </c>
      <c r="E668" s="39"/>
      <c r="F668" s="217" t="s">
        <v>1637</v>
      </c>
      <c r="G668" s="39"/>
      <c r="H668" s="39"/>
      <c r="I668" s="218"/>
      <c r="J668" s="39"/>
      <c r="K668" s="39"/>
      <c r="L668" s="43"/>
      <c r="M668" s="219"/>
      <c r="N668" s="220"/>
      <c r="O668" s="83"/>
      <c r="P668" s="83"/>
      <c r="Q668" s="83"/>
      <c r="R668" s="83"/>
      <c r="S668" s="83"/>
      <c r="T668" s="84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T668" s="16" t="s">
        <v>154</v>
      </c>
      <c r="AU668" s="16" t="s">
        <v>85</v>
      </c>
    </row>
    <row r="669" s="12" customFormat="1" ht="22.8" customHeight="1">
      <c r="A669" s="12"/>
      <c r="B669" s="187"/>
      <c r="C669" s="188"/>
      <c r="D669" s="189" t="s">
        <v>74</v>
      </c>
      <c r="E669" s="201" t="s">
        <v>1638</v>
      </c>
      <c r="F669" s="201" t="s">
        <v>1639</v>
      </c>
      <c r="G669" s="188"/>
      <c r="H669" s="188"/>
      <c r="I669" s="191"/>
      <c r="J669" s="202">
        <f>BK669</f>
        <v>0</v>
      </c>
      <c r="K669" s="188"/>
      <c r="L669" s="193"/>
      <c r="M669" s="194"/>
      <c r="N669" s="195"/>
      <c r="O669" s="195"/>
      <c r="P669" s="196">
        <f>SUM(P670:P677)</f>
        <v>0</v>
      </c>
      <c r="Q669" s="195"/>
      <c r="R669" s="196">
        <f>SUM(R670:R677)</f>
        <v>0.12540899999999999</v>
      </c>
      <c r="S669" s="195"/>
      <c r="T669" s="197">
        <f>SUM(T670:T677)</f>
        <v>0</v>
      </c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R669" s="198" t="s">
        <v>85</v>
      </c>
      <c r="AT669" s="199" t="s">
        <v>74</v>
      </c>
      <c r="AU669" s="199" t="s">
        <v>83</v>
      </c>
      <c r="AY669" s="198" t="s">
        <v>145</v>
      </c>
      <c r="BK669" s="200">
        <f>SUM(BK670:BK677)</f>
        <v>0</v>
      </c>
    </row>
    <row r="670" s="2" customFormat="1" ht="16.5" customHeight="1">
      <c r="A670" s="37"/>
      <c r="B670" s="38"/>
      <c r="C670" s="203" t="s">
        <v>1640</v>
      </c>
      <c r="D670" s="203" t="s">
        <v>147</v>
      </c>
      <c r="E670" s="204" t="s">
        <v>1641</v>
      </c>
      <c r="F670" s="205" t="s">
        <v>1642</v>
      </c>
      <c r="G670" s="206" t="s">
        <v>150</v>
      </c>
      <c r="H670" s="207">
        <v>39.125</v>
      </c>
      <c r="I670" s="208"/>
      <c r="J670" s="209">
        <f>ROUND(I670*H670,2)</f>
        <v>0</v>
      </c>
      <c r="K670" s="205" t="s">
        <v>151</v>
      </c>
      <c r="L670" s="43"/>
      <c r="M670" s="210" t="s">
        <v>19</v>
      </c>
      <c r="N670" s="211" t="s">
        <v>46</v>
      </c>
      <c r="O670" s="83"/>
      <c r="P670" s="212">
        <f>O670*H670</f>
        <v>0</v>
      </c>
      <c r="Q670" s="212">
        <v>0.00073999999999999999</v>
      </c>
      <c r="R670" s="212">
        <f>Q670*H670</f>
        <v>0.028952499999999999</v>
      </c>
      <c r="S670" s="212">
        <v>0</v>
      </c>
      <c r="T670" s="213">
        <f>S670*H670</f>
        <v>0</v>
      </c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R670" s="214" t="s">
        <v>225</v>
      </c>
      <c r="AT670" s="214" t="s">
        <v>147</v>
      </c>
      <c r="AU670" s="214" t="s">
        <v>85</v>
      </c>
      <c r="AY670" s="16" t="s">
        <v>145</v>
      </c>
      <c r="BE670" s="215">
        <f>IF(N670="základní",J670,0)</f>
        <v>0</v>
      </c>
      <c r="BF670" s="215">
        <f>IF(N670="snížená",J670,0)</f>
        <v>0</v>
      </c>
      <c r="BG670" s="215">
        <f>IF(N670="zákl. přenesená",J670,0)</f>
        <v>0</v>
      </c>
      <c r="BH670" s="215">
        <f>IF(N670="sníž. přenesená",J670,0)</f>
        <v>0</v>
      </c>
      <c r="BI670" s="215">
        <f>IF(N670="nulová",J670,0)</f>
        <v>0</v>
      </c>
      <c r="BJ670" s="16" t="s">
        <v>83</v>
      </c>
      <c r="BK670" s="215">
        <f>ROUND(I670*H670,2)</f>
        <v>0</v>
      </c>
      <c r="BL670" s="16" t="s">
        <v>225</v>
      </c>
      <c r="BM670" s="214" t="s">
        <v>1643</v>
      </c>
    </row>
    <row r="671" s="2" customFormat="1">
      <c r="A671" s="37"/>
      <c r="B671" s="38"/>
      <c r="C671" s="39"/>
      <c r="D671" s="216" t="s">
        <v>154</v>
      </c>
      <c r="E671" s="39"/>
      <c r="F671" s="217" t="s">
        <v>1644</v>
      </c>
      <c r="G671" s="39"/>
      <c r="H671" s="39"/>
      <c r="I671" s="218"/>
      <c r="J671" s="39"/>
      <c r="K671" s="39"/>
      <c r="L671" s="43"/>
      <c r="M671" s="219"/>
      <c r="N671" s="220"/>
      <c r="O671" s="83"/>
      <c r="P671" s="83"/>
      <c r="Q671" s="83"/>
      <c r="R671" s="83"/>
      <c r="S671" s="83"/>
      <c r="T671" s="84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T671" s="16" t="s">
        <v>154</v>
      </c>
      <c r="AU671" s="16" t="s">
        <v>85</v>
      </c>
    </row>
    <row r="672" s="2" customFormat="1" ht="21.75" customHeight="1">
      <c r="A672" s="37"/>
      <c r="B672" s="38"/>
      <c r="C672" s="203" t="s">
        <v>1645</v>
      </c>
      <c r="D672" s="203" t="s">
        <v>147</v>
      </c>
      <c r="E672" s="204" t="s">
        <v>1646</v>
      </c>
      <c r="F672" s="205" t="s">
        <v>1647</v>
      </c>
      <c r="G672" s="206" t="s">
        <v>150</v>
      </c>
      <c r="H672" s="207">
        <v>83.825000000000003</v>
      </c>
      <c r="I672" s="208"/>
      <c r="J672" s="209">
        <f>ROUND(I672*H672,2)</f>
        <v>0</v>
      </c>
      <c r="K672" s="205" t="s">
        <v>151</v>
      </c>
      <c r="L672" s="43"/>
      <c r="M672" s="210" t="s">
        <v>19</v>
      </c>
      <c r="N672" s="211" t="s">
        <v>46</v>
      </c>
      <c r="O672" s="83"/>
      <c r="P672" s="212">
        <f>O672*H672</f>
        <v>0</v>
      </c>
      <c r="Q672" s="212">
        <v>0.00073999999999999999</v>
      </c>
      <c r="R672" s="212">
        <f>Q672*H672</f>
        <v>0.062030500000000002</v>
      </c>
      <c r="S672" s="212">
        <v>0</v>
      </c>
      <c r="T672" s="213">
        <f>S672*H672</f>
        <v>0</v>
      </c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R672" s="214" t="s">
        <v>225</v>
      </c>
      <c r="AT672" s="214" t="s">
        <v>147</v>
      </c>
      <c r="AU672" s="214" t="s">
        <v>85</v>
      </c>
      <c r="AY672" s="16" t="s">
        <v>145</v>
      </c>
      <c r="BE672" s="215">
        <f>IF(N672="základní",J672,0)</f>
        <v>0</v>
      </c>
      <c r="BF672" s="215">
        <f>IF(N672="snížená",J672,0)</f>
        <v>0</v>
      </c>
      <c r="BG672" s="215">
        <f>IF(N672="zákl. přenesená",J672,0)</f>
        <v>0</v>
      </c>
      <c r="BH672" s="215">
        <f>IF(N672="sníž. přenesená",J672,0)</f>
        <v>0</v>
      </c>
      <c r="BI672" s="215">
        <f>IF(N672="nulová",J672,0)</f>
        <v>0</v>
      </c>
      <c r="BJ672" s="16" t="s">
        <v>83</v>
      </c>
      <c r="BK672" s="215">
        <f>ROUND(I672*H672,2)</f>
        <v>0</v>
      </c>
      <c r="BL672" s="16" t="s">
        <v>225</v>
      </c>
      <c r="BM672" s="214" t="s">
        <v>1648</v>
      </c>
    </row>
    <row r="673" s="2" customFormat="1">
      <c r="A673" s="37"/>
      <c r="B673" s="38"/>
      <c r="C673" s="39"/>
      <c r="D673" s="216" t="s">
        <v>154</v>
      </c>
      <c r="E673" s="39"/>
      <c r="F673" s="217" t="s">
        <v>1649</v>
      </c>
      <c r="G673" s="39"/>
      <c r="H673" s="39"/>
      <c r="I673" s="218"/>
      <c r="J673" s="39"/>
      <c r="K673" s="39"/>
      <c r="L673" s="43"/>
      <c r="M673" s="219"/>
      <c r="N673" s="220"/>
      <c r="O673" s="83"/>
      <c r="P673" s="83"/>
      <c r="Q673" s="83"/>
      <c r="R673" s="83"/>
      <c r="S673" s="83"/>
      <c r="T673" s="84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T673" s="16" t="s">
        <v>154</v>
      </c>
      <c r="AU673" s="16" t="s">
        <v>85</v>
      </c>
    </row>
    <row r="674" s="2" customFormat="1" ht="16.5" customHeight="1">
      <c r="A674" s="37"/>
      <c r="B674" s="38"/>
      <c r="C674" s="203" t="s">
        <v>1650</v>
      </c>
      <c r="D674" s="203" t="s">
        <v>147</v>
      </c>
      <c r="E674" s="204" t="s">
        <v>1651</v>
      </c>
      <c r="F674" s="205" t="s">
        <v>1652</v>
      </c>
      <c r="G674" s="206" t="s">
        <v>150</v>
      </c>
      <c r="H674" s="207">
        <v>39.125</v>
      </c>
      <c r="I674" s="208"/>
      <c r="J674" s="209">
        <f>ROUND(I674*H674,2)</f>
        <v>0</v>
      </c>
      <c r="K674" s="205" t="s">
        <v>151</v>
      </c>
      <c r="L674" s="43"/>
      <c r="M674" s="210" t="s">
        <v>19</v>
      </c>
      <c r="N674" s="211" t="s">
        <v>46</v>
      </c>
      <c r="O674" s="83"/>
      <c r="P674" s="212">
        <f>O674*H674</f>
        <v>0</v>
      </c>
      <c r="Q674" s="212">
        <v>0.00027999999999999998</v>
      </c>
      <c r="R674" s="212">
        <f>Q674*H674</f>
        <v>0.010955</v>
      </c>
      <c r="S674" s="212">
        <v>0</v>
      </c>
      <c r="T674" s="213">
        <f>S674*H674</f>
        <v>0</v>
      </c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R674" s="214" t="s">
        <v>225</v>
      </c>
      <c r="AT674" s="214" t="s">
        <v>147</v>
      </c>
      <c r="AU674" s="214" t="s">
        <v>85</v>
      </c>
      <c r="AY674" s="16" t="s">
        <v>145</v>
      </c>
      <c r="BE674" s="215">
        <f>IF(N674="základní",J674,0)</f>
        <v>0</v>
      </c>
      <c r="BF674" s="215">
        <f>IF(N674="snížená",J674,0)</f>
        <v>0</v>
      </c>
      <c r="BG674" s="215">
        <f>IF(N674="zákl. přenesená",J674,0)</f>
        <v>0</v>
      </c>
      <c r="BH674" s="215">
        <f>IF(N674="sníž. přenesená",J674,0)</f>
        <v>0</v>
      </c>
      <c r="BI674" s="215">
        <f>IF(N674="nulová",J674,0)</f>
        <v>0</v>
      </c>
      <c r="BJ674" s="16" t="s">
        <v>83</v>
      </c>
      <c r="BK674" s="215">
        <f>ROUND(I674*H674,2)</f>
        <v>0</v>
      </c>
      <c r="BL674" s="16" t="s">
        <v>225</v>
      </c>
      <c r="BM674" s="214" t="s">
        <v>1653</v>
      </c>
    </row>
    <row r="675" s="2" customFormat="1">
      <c r="A675" s="37"/>
      <c r="B675" s="38"/>
      <c r="C675" s="39"/>
      <c r="D675" s="216" t="s">
        <v>154</v>
      </c>
      <c r="E675" s="39"/>
      <c r="F675" s="217" t="s">
        <v>1654</v>
      </c>
      <c r="G675" s="39"/>
      <c r="H675" s="39"/>
      <c r="I675" s="218"/>
      <c r="J675" s="39"/>
      <c r="K675" s="39"/>
      <c r="L675" s="43"/>
      <c r="M675" s="219"/>
      <c r="N675" s="220"/>
      <c r="O675" s="83"/>
      <c r="P675" s="83"/>
      <c r="Q675" s="83"/>
      <c r="R675" s="83"/>
      <c r="S675" s="83"/>
      <c r="T675" s="84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T675" s="16" t="s">
        <v>154</v>
      </c>
      <c r="AU675" s="16" t="s">
        <v>85</v>
      </c>
    </row>
    <row r="676" s="2" customFormat="1" ht="16.5" customHeight="1">
      <c r="A676" s="37"/>
      <c r="B676" s="38"/>
      <c r="C676" s="203" t="s">
        <v>1655</v>
      </c>
      <c r="D676" s="203" t="s">
        <v>147</v>
      </c>
      <c r="E676" s="204" t="s">
        <v>1656</v>
      </c>
      <c r="F676" s="205" t="s">
        <v>1657</v>
      </c>
      <c r="G676" s="206" t="s">
        <v>150</v>
      </c>
      <c r="H676" s="207">
        <v>83.825000000000003</v>
      </c>
      <c r="I676" s="208"/>
      <c r="J676" s="209">
        <f>ROUND(I676*H676,2)</f>
        <v>0</v>
      </c>
      <c r="K676" s="205" t="s">
        <v>151</v>
      </c>
      <c r="L676" s="43"/>
      <c r="M676" s="210" t="s">
        <v>19</v>
      </c>
      <c r="N676" s="211" t="s">
        <v>46</v>
      </c>
      <c r="O676" s="83"/>
      <c r="P676" s="212">
        <f>O676*H676</f>
        <v>0</v>
      </c>
      <c r="Q676" s="212">
        <v>0.00027999999999999998</v>
      </c>
      <c r="R676" s="212">
        <f>Q676*H676</f>
        <v>0.023470999999999999</v>
      </c>
      <c r="S676" s="212">
        <v>0</v>
      </c>
      <c r="T676" s="213">
        <f>S676*H676</f>
        <v>0</v>
      </c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R676" s="214" t="s">
        <v>225</v>
      </c>
      <c r="AT676" s="214" t="s">
        <v>147</v>
      </c>
      <c r="AU676" s="214" t="s">
        <v>85</v>
      </c>
      <c r="AY676" s="16" t="s">
        <v>145</v>
      </c>
      <c r="BE676" s="215">
        <f>IF(N676="základní",J676,0)</f>
        <v>0</v>
      </c>
      <c r="BF676" s="215">
        <f>IF(N676="snížená",J676,0)</f>
        <v>0</v>
      </c>
      <c r="BG676" s="215">
        <f>IF(N676="zákl. přenesená",J676,0)</f>
        <v>0</v>
      </c>
      <c r="BH676" s="215">
        <f>IF(N676="sníž. přenesená",J676,0)</f>
        <v>0</v>
      </c>
      <c r="BI676" s="215">
        <f>IF(N676="nulová",J676,0)</f>
        <v>0</v>
      </c>
      <c r="BJ676" s="16" t="s">
        <v>83</v>
      </c>
      <c r="BK676" s="215">
        <f>ROUND(I676*H676,2)</f>
        <v>0</v>
      </c>
      <c r="BL676" s="16" t="s">
        <v>225</v>
      </c>
      <c r="BM676" s="214" t="s">
        <v>1658</v>
      </c>
    </row>
    <row r="677" s="2" customFormat="1">
      <c r="A677" s="37"/>
      <c r="B677" s="38"/>
      <c r="C677" s="39"/>
      <c r="D677" s="216" t="s">
        <v>154</v>
      </c>
      <c r="E677" s="39"/>
      <c r="F677" s="217" t="s">
        <v>1659</v>
      </c>
      <c r="G677" s="39"/>
      <c r="H677" s="39"/>
      <c r="I677" s="218"/>
      <c r="J677" s="39"/>
      <c r="K677" s="39"/>
      <c r="L677" s="43"/>
      <c r="M677" s="234"/>
      <c r="N677" s="235"/>
      <c r="O677" s="236"/>
      <c r="P677" s="236"/>
      <c r="Q677" s="236"/>
      <c r="R677" s="236"/>
      <c r="S677" s="236"/>
      <c r="T677" s="2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T677" s="16" t="s">
        <v>154</v>
      </c>
      <c r="AU677" s="16" t="s">
        <v>85</v>
      </c>
    </row>
    <row r="678" s="2" customFormat="1" ht="6.96" customHeight="1">
      <c r="A678" s="37"/>
      <c r="B678" s="58"/>
      <c r="C678" s="59"/>
      <c r="D678" s="59"/>
      <c r="E678" s="59"/>
      <c r="F678" s="59"/>
      <c r="G678" s="59"/>
      <c r="H678" s="59"/>
      <c r="I678" s="59"/>
      <c r="J678" s="59"/>
      <c r="K678" s="59"/>
      <c r="L678" s="43"/>
      <c r="M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</row>
  </sheetData>
  <sheetProtection sheet="1" autoFilter="0" formatColumns="0" formatRows="0" objects="1" scenarios="1" spinCount="100000" saltValue="WM+dDQSvB/WzyusQZQpBH9ZkvVLckXOc1fhO6tLsJcot8rJdbk68bMGqu56xCBLB8z8F+YjTfGBu+uZh7XyqJw==" hashValue="nPEEAL0kNCqNK77BjGoloW2TmFYr+UfjEkCREdoFNI7DMRi+89Jd21f9iGcVKCPgR0+eRfoVa1EJHOxeHIyRFA==" algorithmName="SHA-512" password="CC35"/>
  <autoFilter ref="C103:K677"/>
  <mergeCells count="9">
    <mergeCell ref="E7:H7"/>
    <mergeCell ref="E9:H9"/>
    <mergeCell ref="E18:H18"/>
    <mergeCell ref="E27:H27"/>
    <mergeCell ref="E48:H48"/>
    <mergeCell ref="E50:H50"/>
    <mergeCell ref="E94:H94"/>
    <mergeCell ref="E96:H96"/>
    <mergeCell ref="L2:V2"/>
  </mergeCells>
  <hyperlinks>
    <hyperlink ref="F108" r:id="rId1" display="https://podminky.urs.cz/item/CS_URS_2025_02/113106123"/>
    <hyperlink ref="F110" r:id="rId2" display="https://podminky.urs.cz/item/CS_URS_2025_02/113107222"/>
    <hyperlink ref="F112" r:id="rId3" display="https://podminky.urs.cz/item/CS_URS_2025_02/113107322"/>
    <hyperlink ref="F114" r:id="rId4" display="https://podminky.urs.cz/item/CS_URS_2025_02/113151111"/>
    <hyperlink ref="F116" r:id="rId5" display="https://podminky.urs.cz/item/CS_URS_2025_02/113152112"/>
    <hyperlink ref="F118" r:id="rId6" display="https://podminky.urs.cz/item/CS_URS_2025_02/113202111"/>
    <hyperlink ref="F120" r:id="rId7" display="https://podminky.urs.cz/item/CS_URS_2025_02/113204111"/>
    <hyperlink ref="F122" r:id="rId8" display="https://podminky.urs.cz/item/CS_URS_2025_02/121151115"/>
    <hyperlink ref="F124" r:id="rId9" display="https://podminky.urs.cz/item/CS_URS_2025_02/122211101"/>
    <hyperlink ref="F126" r:id="rId10" display="https://podminky.urs.cz/item/CS_URS_2025_02/122251103"/>
    <hyperlink ref="F128" r:id="rId11" display="https://podminky.urs.cz/item/CS_URS_2025_02/131251105"/>
    <hyperlink ref="F130" r:id="rId12" display="https://podminky.urs.cz/item/CS_URS_2025_02/132212121"/>
    <hyperlink ref="F132" r:id="rId13" display="https://podminky.urs.cz/item/CS_URS_2025_02/132251101"/>
    <hyperlink ref="F134" r:id="rId14" display="https://podminky.urs.cz/item/CS_URS_2025_02/132251104"/>
    <hyperlink ref="F136" r:id="rId15" display="https://podminky.urs.cz/item/CS_URS_2025_02/132251255"/>
    <hyperlink ref="F138" r:id="rId16" display="https://podminky.urs.cz/item/CS_URS_2025_02/133212811"/>
    <hyperlink ref="F140" r:id="rId17" display="https://podminky.urs.cz/item/CS_URS_2025_02/133251101"/>
    <hyperlink ref="F142" r:id="rId18" display="https://podminky.urs.cz/item/CS_URS_2025_02/151101202"/>
    <hyperlink ref="F144" r:id="rId19" display="https://podminky.urs.cz/item/CS_URS_2025_02/151101212"/>
    <hyperlink ref="F146" r:id="rId20" display="https://podminky.urs.cz/item/CS_URS_2025_02/151101302"/>
    <hyperlink ref="F148" r:id="rId21" display="https://podminky.urs.cz/item/CS_URS_2025_02/151101312"/>
    <hyperlink ref="F150" r:id="rId22" display="https://podminky.urs.cz/item/CS_URS_2025_02/162751117"/>
    <hyperlink ref="F152" r:id="rId23" display="https://podminky.urs.cz/item/CS_URS_2025_02/162751119"/>
    <hyperlink ref="F154" r:id="rId24" display="https://podminky.urs.cz/item/CS_URS_2025_02/167151111"/>
    <hyperlink ref="F156" r:id="rId25" display="https://podminky.urs.cz/item/CS_URS_2025_02/171201221"/>
    <hyperlink ref="F158" r:id="rId26" display="https://podminky.urs.cz/item/CS_URS_2025_02/174151101"/>
    <hyperlink ref="F160" r:id="rId27" display="https://podminky.urs.cz/item/CS_URS_2025_02/175111101"/>
    <hyperlink ref="F163" r:id="rId28" display="https://podminky.urs.cz/item/CS_URS_2025_02/175151101"/>
    <hyperlink ref="F166" r:id="rId29" display="https://podminky.urs.cz/item/CS_URS_2025_02/181351103"/>
    <hyperlink ref="F169" r:id="rId30" display="https://podminky.urs.cz/item/CS_URS_2025_02/181411131"/>
    <hyperlink ref="F172" r:id="rId31" display="https://podminky.urs.cz/item/CS_URS_2025_02/181911102"/>
    <hyperlink ref="F174" r:id="rId32" display="https://podminky.urs.cz/item/CS_URS_2025_02/181951112"/>
    <hyperlink ref="F177" r:id="rId33" display="https://podminky.urs.cz/item/CS_URS_2025_02/271562211"/>
    <hyperlink ref="F179" r:id="rId34" display="https://podminky.urs.cz/item/CS_URS_2025_02/271572211"/>
    <hyperlink ref="F181" r:id="rId35" display="https://podminky.urs.cz/item/CS_URS_2025_02/273321411"/>
    <hyperlink ref="F183" r:id="rId36" display="https://podminky.urs.cz/item/CS_URS_2025_02/273321611"/>
    <hyperlink ref="F185" r:id="rId37" display="https://podminky.urs.cz/item/CS_URS_2025_02/273351121"/>
    <hyperlink ref="F187" r:id="rId38" display="https://podminky.urs.cz/item/CS_URS_2025_02/273351122"/>
    <hyperlink ref="F189" r:id="rId39" display="https://podminky.urs.cz/item/CS_URS_2025_02/273362021"/>
    <hyperlink ref="F191" r:id="rId40" display="https://podminky.urs.cz/item/CS_URS_2025_02/274313611"/>
    <hyperlink ref="F193" r:id="rId41" display="https://podminky.urs.cz/item/CS_URS_2025_02/274313711"/>
    <hyperlink ref="F195" r:id="rId42" display="https://podminky.urs.cz/item/CS_URS_2025_02/274351121"/>
    <hyperlink ref="F197" r:id="rId43" display="https://podminky.urs.cz/item/CS_URS_2025_02/274351122"/>
    <hyperlink ref="F199" r:id="rId44" display="https://podminky.urs.cz/item/CS_URS_2025_02/275313911"/>
    <hyperlink ref="F201" r:id="rId45" display="https://podminky.urs.cz/item/CS_URS_2025_02/275351121"/>
    <hyperlink ref="F203" r:id="rId46" display="https://podminky.urs.cz/item/CS_URS_2025_02/275351122"/>
    <hyperlink ref="F205" r:id="rId47" display="https://podminky.urs.cz/item/CS_URS_2025_02/291111111"/>
    <hyperlink ref="F207" r:id="rId48" display="https://podminky.urs.cz/item/CS_URS_2025_02/291211111"/>
    <hyperlink ref="F211" r:id="rId49" display="https://podminky.urs.cz/item/CS_URS_2025_02/310001101"/>
    <hyperlink ref="F214" r:id="rId50" display="https://podminky.urs.cz/item/CS_URS_2025_02/311113141"/>
    <hyperlink ref="F216" r:id="rId51" display="https://podminky.urs.cz/item/CS_URS_2025_02/311113142"/>
    <hyperlink ref="F218" r:id="rId52" display="https://podminky.urs.cz/item/CS_URS_2025_02/311113143"/>
    <hyperlink ref="F220" r:id="rId53" display="https://podminky.urs.cz/item/CS_URS_2025_02/311113144"/>
    <hyperlink ref="F222" r:id="rId54" display="https://podminky.urs.cz/item/CS_URS_2025_02/311321611"/>
    <hyperlink ref="F224" r:id="rId55" display="https://podminky.urs.cz/item/CS_URS_2025_02/311351121"/>
    <hyperlink ref="F226" r:id="rId56" display="https://podminky.urs.cz/item/CS_URS_2025_02/311351122"/>
    <hyperlink ref="F228" r:id="rId57" display="https://podminky.urs.cz/item/CS_URS_2025_02/311361821"/>
    <hyperlink ref="F230" r:id="rId58" display="https://podminky.urs.cz/item/CS_URS_2025_02/342321610"/>
    <hyperlink ref="F232" r:id="rId59" display="https://podminky.urs.cz/item/CS_URS_2025_02/342351311"/>
    <hyperlink ref="F234" r:id="rId60" display="https://podminky.urs.cz/item/CS_URS_2025_02/342351312"/>
    <hyperlink ref="F236" r:id="rId61" display="https://podminky.urs.cz/item/CS_URS_2025_02/342361821"/>
    <hyperlink ref="F238" r:id="rId62" display="https://podminky.urs.cz/item/CS_URS_2025_02/342362021"/>
    <hyperlink ref="F240" r:id="rId63" display="https://podminky.urs.cz/item/CS_URS_2025_02/382413122"/>
    <hyperlink ref="F244" r:id="rId64" display="https://podminky.urs.cz/item/CS_URS_2025_02/417321414"/>
    <hyperlink ref="F246" r:id="rId65" display="https://podminky.urs.cz/item/CS_URS_2025_02/417351115"/>
    <hyperlink ref="F248" r:id="rId66" display="https://podminky.urs.cz/item/CS_URS_2025_02/417351116"/>
    <hyperlink ref="F250" r:id="rId67" display="https://podminky.urs.cz/item/CS_URS_2025_02/430321616"/>
    <hyperlink ref="F252" r:id="rId68" display="https://podminky.urs.cz/item/CS_URS_2025_02/430362021"/>
    <hyperlink ref="F254" r:id="rId69" display="https://podminky.urs.cz/item/CS_URS_2025_02/434311115"/>
    <hyperlink ref="F256" r:id="rId70" display="https://podminky.urs.cz/item/CS_URS_2025_02/434351141"/>
    <hyperlink ref="F258" r:id="rId71" display="https://podminky.urs.cz/item/CS_URS_2025_02/434351142"/>
    <hyperlink ref="F260" r:id="rId72" display="https://podminky.urs.cz/item/CS_URS_2025_02/451573111"/>
    <hyperlink ref="F262" r:id="rId73" display="https://podminky.urs.cz/item/CS_URS_2025_02/452112122"/>
    <hyperlink ref="F265" r:id="rId74" display="https://podminky.urs.cz/item/CS_URS_2025_02/452311141"/>
    <hyperlink ref="F267" r:id="rId75" display="https://podminky.urs.cz/item/CS_URS_2025_02/452351111"/>
    <hyperlink ref="F269" r:id="rId76" display="https://podminky.urs.cz/item/CS_URS_2025_02/452351112"/>
    <hyperlink ref="F272" r:id="rId77" display="https://podminky.urs.cz/item/CS_URS_2025_02/564710001"/>
    <hyperlink ref="F274" r:id="rId78" display="https://podminky.urs.cz/item/CS_URS_2025_02/564750101"/>
    <hyperlink ref="F276" r:id="rId79" display="https://podminky.urs.cz/item/CS_URS_2025_02/596211111"/>
    <hyperlink ref="F280" r:id="rId80" display="https://podminky.urs.cz/item/CS_URS_2025_02/612131121"/>
    <hyperlink ref="F282" r:id="rId81" display="https://podminky.urs.cz/item/CS_URS_2025_02/612142001"/>
    <hyperlink ref="F284" r:id="rId82" display="https://podminky.urs.cz/item/CS_URS_2025_02/622131121"/>
    <hyperlink ref="F286" r:id="rId83" display="https://podminky.urs.cz/item/CS_URS_2025_02/622142001"/>
    <hyperlink ref="F288" r:id="rId84" display="https://podminky.urs.cz/item/CS_URS_2025_02/622143003"/>
    <hyperlink ref="F291" r:id="rId85" display="https://podminky.urs.cz/item/CS_URS_2025_02/622151021"/>
    <hyperlink ref="F293" r:id="rId86" display="https://podminky.urs.cz/item/CS_URS_2025_02/622511112"/>
    <hyperlink ref="F295" r:id="rId87" display="https://podminky.urs.cz/item/CS_URS_2025_02/631311125"/>
    <hyperlink ref="F297" r:id="rId88" display="https://podminky.urs.cz/item/CS_URS_2025_02/631312141"/>
    <hyperlink ref="F299" r:id="rId89" display="https://podminky.urs.cz/item/CS_URS_2025_02/631319012"/>
    <hyperlink ref="F301" r:id="rId90" display="https://podminky.urs.cz/item/CS_URS_2025_02/631319173"/>
    <hyperlink ref="F303" r:id="rId91" display="https://podminky.urs.cz/item/CS_URS_2025_02/631362021"/>
    <hyperlink ref="F305" r:id="rId92" display="https://podminky.urs.cz/item/CS_URS_2025_02/632902221"/>
    <hyperlink ref="F307" r:id="rId93" display="https://podminky.urs.cz/item/CS_URS_2025_02/634662111"/>
    <hyperlink ref="F309" r:id="rId94" display="https://podminky.urs.cz/item/CS_URS_2025_02/635111115"/>
    <hyperlink ref="F312" r:id="rId95" display="https://podminky.urs.cz/item/CS_URS_2025_02/871365811"/>
    <hyperlink ref="F314" r:id="rId96" display="https://podminky.urs.cz/item/CS_URS_2025_02/877260341"/>
    <hyperlink ref="F317" r:id="rId97" display="https://podminky.urs.cz/item/CS_URS_2025_02/890351851"/>
    <hyperlink ref="F319" r:id="rId98" display="https://podminky.urs.cz/item/CS_URS_2025_02/894411311"/>
    <hyperlink ref="F323" r:id="rId99" display="https://podminky.urs.cz/item/CS_URS_2025_02/894414211"/>
    <hyperlink ref="F326" r:id="rId100" display="https://podminky.urs.cz/item/CS_URS_2025_02/899101211"/>
    <hyperlink ref="F328" r:id="rId101" display="https://podminky.urs.cz/item/CS_URS_2025_02/899102112"/>
    <hyperlink ref="F332" r:id="rId102" display="https://podminky.urs.cz/item/CS_URS_2025_02/899501221"/>
    <hyperlink ref="F334" r:id="rId103" display="https://podminky.urs.cz/item/CS_URS_2025_02/460751111"/>
    <hyperlink ref="F339" r:id="rId104" display="https://podminky.urs.cz/item/CS_URS_2025_02/781731810"/>
    <hyperlink ref="F341" r:id="rId105" display="https://podminky.urs.cz/item/CS_URS_2025_02/916231213"/>
    <hyperlink ref="F344" r:id="rId106" display="https://podminky.urs.cz/item/CS_URS_2025_02/916331112"/>
    <hyperlink ref="F347" r:id="rId107" display="https://podminky.urs.cz/item/CS_URS_2025_02/919726122"/>
    <hyperlink ref="F349" r:id="rId108" display="https://podminky.urs.cz/item/CS_URS_2025_02/931945112"/>
    <hyperlink ref="F351" r:id="rId109" display="https://podminky.urs.cz/item/CS_URS_2025_02/935933111"/>
    <hyperlink ref="F353" r:id="rId110" display="https://podminky.urs.cz/item/CS_URS_2025_02/943311111"/>
    <hyperlink ref="F355" r:id="rId111" display="https://podminky.urs.cz/item/CS_URS_2025_02/943311211"/>
    <hyperlink ref="F357" r:id="rId112" display="https://podminky.urs.cz/item/CS_URS_2025_02/943311811"/>
    <hyperlink ref="F359" r:id="rId113" display="https://podminky.urs.cz/item/CS_URS_2025_02/949101111"/>
    <hyperlink ref="F361" r:id="rId114" display="https://podminky.urs.cz/item/CS_URS_2025_02/953171031"/>
    <hyperlink ref="F364" r:id="rId115" display="https://podminky.urs.cz/item/CS_URS_2025_02/953961111"/>
    <hyperlink ref="F366" r:id="rId116" display="https://podminky.urs.cz/item/CS_URS_2025_02/953961112"/>
    <hyperlink ref="F368" r:id="rId117" display="https://podminky.urs.cz/item/CS_URS_2025_02/961044111"/>
    <hyperlink ref="F370" r:id="rId118" display="https://podminky.urs.cz/item/CS_URS_2025_02/961055111"/>
    <hyperlink ref="F372" r:id="rId119" display="https://podminky.urs.cz/item/CS_URS_2025_02/962031133"/>
    <hyperlink ref="F374" r:id="rId120" display="https://podminky.urs.cz/item/CS_URS_2025_02/962032241"/>
    <hyperlink ref="F376" r:id="rId121" display="https://podminky.urs.cz/item/CS_URS_2025_02/962042321"/>
    <hyperlink ref="F378" r:id="rId122" display="https://podminky.urs.cz/item/CS_URS_2025_02/962052211"/>
    <hyperlink ref="F380" r:id="rId123" display="https://podminky.urs.cz/item/CS_URS_2025_02/963023712"/>
    <hyperlink ref="F382" r:id="rId124" display="https://podminky.urs.cz/item/CS_URS_2025_02/963042819"/>
    <hyperlink ref="F384" r:id="rId125" display="https://podminky.urs.cz/item/CS_URS_2025_02/963053935"/>
    <hyperlink ref="F386" r:id="rId126" display="https://podminky.urs.cz/item/CS_URS_2025_02/965042241"/>
    <hyperlink ref="F388" r:id="rId127" display="https://podminky.urs.cz/item/CS_URS_2025_02/965049112"/>
    <hyperlink ref="F390" r:id="rId128" display="https://podminky.urs.cz/item/CS_URS_2025_02/965081213"/>
    <hyperlink ref="F392" r:id="rId129" display="https://podminky.urs.cz/item/CS_URS_2025_02/965081353"/>
    <hyperlink ref="F403" r:id="rId130" display="https://podminky.urs.cz/item/CS_URS_2025_02/968072455"/>
    <hyperlink ref="F405" r:id="rId131" display="https://podminky.urs.cz/item/CS_URS_2025_02/973042251"/>
    <hyperlink ref="F408" r:id="rId132" display="https://podminky.urs.cz/item/CS_URS_2025_02/977151111"/>
    <hyperlink ref="F410" r:id="rId133" display="https://podminky.urs.cz/item/CS_URS_2025_02/977151113"/>
    <hyperlink ref="F412" r:id="rId134" display="https://podminky.urs.cz/item/CS_URS_2025_02/977151114"/>
    <hyperlink ref="F414" r:id="rId135" display="https://podminky.urs.cz/item/CS_URS_2025_02/977151115"/>
    <hyperlink ref="F416" r:id="rId136" display="https://podminky.urs.cz/item/CS_URS_2025_02/977151116"/>
    <hyperlink ref="F418" r:id="rId137" display="https://podminky.urs.cz/item/CS_URS_2025_02/977151119"/>
    <hyperlink ref="F420" r:id="rId138" display="https://podminky.urs.cz/item/CS_URS_2025_02/977151121"/>
    <hyperlink ref="F422" r:id="rId139" display="https://podminky.urs.cz/item/CS_URS_2025_02/977151122"/>
    <hyperlink ref="F424" r:id="rId140" display="https://podminky.urs.cz/item/CS_URS_2025_02/977151124"/>
    <hyperlink ref="F426" r:id="rId141" display="https://podminky.urs.cz/item/CS_URS_2025_02/977151126"/>
    <hyperlink ref="F428" r:id="rId142" display="https://podminky.urs.cz/item/CS_URS_2025_02/977151127"/>
    <hyperlink ref="F430" r:id="rId143" display="https://podminky.urs.cz/item/CS_URS_2025_02/977151128"/>
    <hyperlink ref="F432" r:id="rId144" display="https://podminky.urs.cz/item/CS_URS_2025_02/977151129"/>
    <hyperlink ref="F434" r:id="rId145" display="https://podminky.urs.cz/item/CS_URS_2025_02/977211113"/>
    <hyperlink ref="F436" r:id="rId146" display="https://podminky.urs.cz/item/CS_URS_2025_02/977211114"/>
    <hyperlink ref="F438" r:id="rId147" display="https://podminky.urs.cz/item/CS_URS_2025_02/977312114"/>
    <hyperlink ref="F440" r:id="rId148" display="https://podminky.urs.cz/item/CS_URS_2025_02/978057351"/>
    <hyperlink ref="F442" r:id="rId149" display="https://podminky.urs.cz/item/CS_URS_2025_02/978057361"/>
    <hyperlink ref="F444" r:id="rId150" display="https://podminky.urs.cz/item/CS_URS_2025_02/978059641"/>
    <hyperlink ref="F446" r:id="rId151" display="https://podminky.urs.cz/item/CS_URS_2025_02/985121122"/>
    <hyperlink ref="F448" r:id="rId152" display="https://podminky.urs.cz/item/CS_URS_2025_02/985311113"/>
    <hyperlink ref="F450" r:id="rId153" display="https://podminky.urs.cz/item/CS_URS_2025_02/985311213"/>
    <hyperlink ref="F452" r:id="rId154" display="https://podminky.urs.cz/item/CS_URS_2025_02/985321111"/>
    <hyperlink ref="F454" r:id="rId155" display="https://podminky.urs.cz/item/CS_URS_2025_02/985323111"/>
    <hyperlink ref="F456" r:id="rId156" display="https://podminky.urs.cz/item/CS_URS_2025_02/985331111"/>
    <hyperlink ref="F461" r:id="rId157" display="https://podminky.urs.cz/item/CS_URS_2025_02/997002611"/>
    <hyperlink ref="F463" r:id="rId158" display="https://podminky.urs.cz/item/CS_URS_2025_02/997013501"/>
    <hyperlink ref="F465" r:id="rId159" display="https://podminky.urs.cz/item/CS_URS_2025_02/997013509"/>
    <hyperlink ref="F467" r:id="rId160" display="https://podminky.urs.cz/item/CS_URS_2025_02/997013601"/>
    <hyperlink ref="F469" r:id="rId161" display="https://podminky.urs.cz/item/CS_URS_2025_02/997013602"/>
    <hyperlink ref="F471" r:id="rId162" display="https://podminky.urs.cz/item/CS_URS_2025_02/997013603"/>
    <hyperlink ref="F473" r:id="rId163" display="https://podminky.urs.cz/item/CS_URS_2025_02/997013607"/>
    <hyperlink ref="F475" r:id="rId164" display="https://podminky.urs.cz/item/CS_URS_2025_02/997013631"/>
    <hyperlink ref="F477" r:id="rId165" display="https://podminky.urs.cz/item/CS_URS_2025_02/997013655"/>
    <hyperlink ref="F479" r:id="rId166" display="https://podminky.urs.cz/item/CS_URS_2025_02/997013811"/>
    <hyperlink ref="F482" r:id="rId167" display="https://podminky.urs.cz/item/CS_URS_2025_02/998011001"/>
    <hyperlink ref="F486" r:id="rId168" display="https://podminky.urs.cz/item/CS_URS_2025_02/711111001"/>
    <hyperlink ref="F489" r:id="rId169" display="https://podminky.urs.cz/item/CS_URS_2025_02/711111133"/>
    <hyperlink ref="F492" r:id="rId170" display="https://podminky.urs.cz/item/CS_URS_2025_02/711112001"/>
    <hyperlink ref="F495" r:id="rId171" display="https://podminky.urs.cz/item/CS_URS_2025_02/711112052"/>
    <hyperlink ref="F498" r:id="rId172" display="https://podminky.urs.cz/item/CS_URS_2025_02/711112133"/>
    <hyperlink ref="F501" r:id="rId173" display="https://podminky.urs.cz/item/CS_URS_2025_02/711141559"/>
    <hyperlink ref="F504" r:id="rId174" display="https://podminky.urs.cz/item/CS_URS_2025_02/711142559"/>
    <hyperlink ref="F507" r:id="rId175" display="https://podminky.urs.cz/item/CS_URS_2025_02/711161274"/>
    <hyperlink ref="F510" r:id="rId176" display="https://podminky.urs.cz/item/CS_URS_2025_02/711161383"/>
    <hyperlink ref="F512" r:id="rId177" display="https://podminky.urs.cz/item/CS_URS_2025_02/711747067"/>
    <hyperlink ref="F515" r:id="rId178" display="https://podminky.urs.cz/item/CS_URS_2025_02/998711201"/>
    <hyperlink ref="F518" r:id="rId179" display="https://podminky.urs.cz/item/CS_URS_2025_02/712340832"/>
    <hyperlink ref="F520" r:id="rId180" display="https://podminky.urs.cz/item/CS_URS_2025_02/997013501.1"/>
    <hyperlink ref="F522" r:id="rId181" display="https://podminky.urs.cz/item/CS_URS_2025_02/997013509.1"/>
    <hyperlink ref="F524" r:id="rId182" display="https://podminky.urs.cz/item/CS_URS_2025_02/997013814"/>
    <hyperlink ref="F527" r:id="rId183" display="https://podminky.urs.cz/item/CS_URS_2025_02/715101813"/>
    <hyperlink ref="F530" r:id="rId184" display="https://podminky.urs.cz/item/CS_URS_2025_02/751398012"/>
    <hyperlink ref="F534" r:id="rId185" display="https://podminky.urs.cz/item/CS_URS_2025_02/762083122"/>
    <hyperlink ref="F536" r:id="rId186" display="https://podminky.urs.cz/item/CS_URS_2025_02/762085103"/>
    <hyperlink ref="F539" r:id="rId187" display="https://podminky.urs.cz/item/CS_URS_2025_02/762332641"/>
    <hyperlink ref="F542" r:id="rId188" display="https://podminky.urs.cz/item/CS_URS_2025_02/762332642"/>
    <hyperlink ref="F545" r:id="rId189" display="https://podminky.urs.cz/item/CS_URS_2025_02/762332643"/>
    <hyperlink ref="F548" r:id="rId190" display="https://podminky.urs.cz/item/CS_URS_2025_02/762341027"/>
    <hyperlink ref="F550" r:id="rId191" display="https://podminky.urs.cz/item/CS_URS_2025_02/762395000"/>
    <hyperlink ref="F552" r:id="rId192" display="https://podminky.urs.cz/item/CS_URS_2025_02/998762201"/>
    <hyperlink ref="F557" r:id="rId193" display="https://podminky.urs.cz/item/CS_URS_2025_02/764212634"/>
    <hyperlink ref="F559" r:id="rId194" display="https://podminky.urs.cz/item/CS_URS_2025_02/764212661"/>
    <hyperlink ref="F561" r:id="rId195" display="https://podminky.urs.cz/item/CS_URS_2025_02/764511444"/>
    <hyperlink ref="F563" r:id="rId196" display="https://podminky.urs.cz/item/CS_URS_2025_02/764511602"/>
    <hyperlink ref="F565" r:id="rId197" display="https://podminky.urs.cz/item/CS_URS_2025_02/764518623"/>
    <hyperlink ref="F567" r:id="rId198" display="https://podminky.urs.cz/item/CS_URS_2025_02/998764201"/>
    <hyperlink ref="F570" r:id="rId199" display="https://podminky.urs.cz/item/CS_URS_2025_02/712331101"/>
    <hyperlink ref="F573" r:id="rId200" display="https://podminky.urs.cz/item/CS_URS_2025_02/712391587"/>
    <hyperlink ref="F576" r:id="rId201" display="https://podminky.urs.cz/item/CS_URS_2025_02/765151001"/>
    <hyperlink ref="F579" r:id="rId202" display="https://podminky.urs.cz/item/CS_URS_2025_02/765151021"/>
    <hyperlink ref="F581" r:id="rId203" display="https://podminky.urs.cz/item/CS_URS_2025_02/765151061"/>
    <hyperlink ref="F583" r:id="rId204" display="https://podminky.urs.cz/item/CS_URS_2025_02/998765201"/>
    <hyperlink ref="F586" r:id="rId205" display="https://podminky.urs.cz/item/CS_URS_2025_02/767161813"/>
    <hyperlink ref="F588" r:id="rId206" display="https://podminky.urs.cz/item/CS_URS_2025_02/767161850"/>
    <hyperlink ref="F590" r:id="rId207" display="https://podminky.urs.cz/item/CS_URS_2025_02/767590122"/>
    <hyperlink ref="F593" r:id="rId208" display="https://podminky.urs.cz/item/CS_URS_2025_02/767640111"/>
    <hyperlink ref="F596" r:id="rId209" display="https://podminky.urs.cz/item/CS_URS_2025_02/767691822"/>
    <hyperlink ref="F598" r:id="rId210" display="https://podminky.urs.cz/item/CS_URS_2025_02/767995113"/>
    <hyperlink ref="F601" r:id="rId211" display="https://podminky.urs.cz/item/CS_URS_2025_02/628613611"/>
    <hyperlink ref="F625" r:id="rId212" display="https://podminky.urs.cz/item/CS_URS_2025_02/998767201"/>
    <hyperlink ref="F628" r:id="rId213" display="https://podminky.urs.cz/item/CS_URS_2025_02/777111111"/>
    <hyperlink ref="F630" r:id="rId214" display="https://podminky.urs.cz/item/CS_URS_2025_02/777111121"/>
    <hyperlink ref="F632" r:id="rId215" display="https://podminky.urs.cz/item/CS_URS_2025_02/777121105"/>
    <hyperlink ref="F634" r:id="rId216" display="https://podminky.urs.cz/item/CS_URS_2025_02/777131111"/>
    <hyperlink ref="F636" r:id="rId217" display="https://podminky.urs.cz/item/CS_URS_2025_02/777211011"/>
    <hyperlink ref="F638" r:id="rId218" display="https://podminky.urs.cz/item/CS_URS_2025_02/777211711"/>
    <hyperlink ref="F640" r:id="rId219" display="https://podminky.urs.cz/item/CS_URS_2025_02/777211713"/>
    <hyperlink ref="F642" r:id="rId220" display="https://podminky.urs.cz/item/CS_URS_2025_02/777312013"/>
    <hyperlink ref="F644" r:id="rId221" display="https://podminky.urs.cz/item/CS_URS_2025_02/777312023"/>
    <hyperlink ref="F646" r:id="rId222" display="https://podminky.urs.cz/item/CS_URS_2025_02/998777201"/>
    <hyperlink ref="F649" r:id="rId223" display="https://podminky.urs.cz/item/CS_URS_2025_02/781473810"/>
    <hyperlink ref="F652" r:id="rId224" display="https://podminky.urs.cz/item/CS_URS_2025_02/783201401"/>
    <hyperlink ref="F654" r:id="rId225" display="https://podminky.urs.cz/item/CS_URS_2025_02/783264101"/>
    <hyperlink ref="F656" r:id="rId226" display="https://podminky.urs.cz/item/CS_URS_2025_02/783268111"/>
    <hyperlink ref="F658" r:id="rId227" display="https://podminky.urs.cz/item/CS_URS_2025_02/783901453"/>
    <hyperlink ref="F660" r:id="rId228" display="https://podminky.urs.cz/item/CS_URS_2025_02/783932171"/>
    <hyperlink ref="F662" r:id="rId229" display="https://podminky.urs.cz/item/CS_URS_2025_02/783933161"/>
    <hyperlink ref="F664" r:id="rId230" display="https://podminky.urs.cz/item/CS_URS_2025_02/783937163"/>
    <hyperlink ref="F666" r:id="rId231" display="https://podminky.urs.cz/item/CS_URS_2025_02/783943161"/>
    <hyperlink ref="F668" r:id="rId232" display="https://podminky.urs.cz/item/CS_URS_2025_02/783947161"/>
    <hyperlink ref="F671" r:id="rId233" display="https://podminky.urs.cz/item/CS_URS_2025_02/784181131"/>
    <hyperlink ref="F673" r:id="rId234" display="https://podminky.urs.cz/item/CS_URS_2025_02/784181133"/>
    <hyperlink ref="F675" r:id="rId235" display="https://podminky.urs.cz/item/CS_URS_2025_02/784331001"/>
    <hyperlink ref="F677" r:id="rId236" display="https://podminky.urs.cz/item/CS_URS_2025_02/7843310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3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Technická pomoc na opravu plaveckého bazénu letního koupaliště Litvínov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1660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12. 8. 2025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22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ROUND(J83,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ROUND((SUM(BE83:BE169)),  2)</f>
        <v>0</v>
      </c>
      <c r="G33" s="37"/>
      <c r="H33" s="37"/>
      <c r="I33" s="147">
        <v>0.20999999999999999</v>
      </c>
      <c r="J33" s="146">
        <f>ROUND(((SUM(BE83:BE169))*I33),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ROUND((SUM(BF83:BF169)),  2)</f>
        <v>0</v>
      </c>
      <c r="G34" s="37"/>
      <c r="H34" s="37"/>
      <c r="I34" s="147">
        <v>0.14999999999999999</v>
      </c>
      <c r="J34" s="146">
        <f>ROUND(((SUM(BF83:BF169))*I34),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ROUND((SUM(BG83:BG169)),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ROUND((SUM(BH83:BH169)),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ROUND((SUM(BI83:BI169)),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101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Technická pomoc na opravu plaveckého bazénu letního koupaliště Litvínov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SO02 - Rozvod a dávkování plynného chloru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12. 8. 2025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SPORTaS, s.r.o.</v>
      </c>
      <c r="G54" s="39"/>
      <c r="H54" s="39"/>
      <c r="I54" s="31" t="s">
        <v>33</v>
      </c>
      <c r="J54" s="35" t="str">
        <f>E21</f>
        <v>Michal Pospíšil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102</v>
      </c>
      <c r="D57" s="161"/>
      <c r="E57" s="161"/>
      <c r="F57" s="161"/>
      <c r="G57" s="161"/>
      <c r="H57" s="161"/>
      <c r="I57" s="161"/>
      <c r="J57" s="162" t="s">
        <v>103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J83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104</v>
      </c>
    </row>
    <row r="60" s="9" customFormat="1" ht="24.96" customHeight="1">
      <c r="A60" s="9"/>
      <c r="B60" s="164"/>
      <c r="C60" s="165"/>
      <c r="D60" s="166" t="s">
        <v>1661</v>
      </c>
      <c r="E60" s="167"/>
      <c r="F60" s="167"/>
      <c r="G60" s="167"/>
      <c r="H60" s="167"/>
      <c r="I60" s="167"/>
      <c r="J60" s="168">
        <f>J84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4"/>
      <c r="C61" s="165"/>
      <c r="D61" s="166" t="s">
        <v>1662</v>
      </c>
      <c r="E61" s="167"/>
      <c r="F61" s="167"/>
      <c r="G61" s="167"/>
      <c r="H61" s="167"/>
      <c r="I61" s="167"/>
      <c r="J61" s="168">
        <f>J113</f>
        <v>0</v>
      </c>
      <c r="K61" s="165"/>
      <c r="L61" s="16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4"/>
      <c r="C62" s="165"/>
      <c r="D62" s="166" t="s">
        <v>1663</v>
      </c>
      <c r="E62" s="167"/>
      <c r="F62" s="167"/>
      <c r="G62" s="167"/>
      <c r="H62" s="167"/>
      <c r="I62" s="167"/>
      <c r="J62" s="168">
        <f>J138</f>
        <v>0</v>
      </c>
      <c r="K62" s="165"/>
      <c r="L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4"/>
      <c r="C63" s="165"/>
      <c r="D63" s="166" t="s">
        <v>1664</v>
      </c>
      <c r="E63" s="167"/>
      <c r="F63" s="167"/>
      <c r="G63" s="167"/>
      <c r="H63" s="167"/>
      <c r="I63" s="167"/>
      <c r="J63" s="168">
        <f>J163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7"/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133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 s="2" customFormat="1" ht="6.96" customHeight="1">
      <c r="A65" s="37"/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133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9" s="2" customFormat="1" ht="6.96" customHeight="1">
      <c r="A69" s="37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="2" customFormat="1" ht="24.96" customHeight="1">
      <c r="A70" s="37"/>
      <c r="B70" s="38"/>
      <c r="C70" s="22" t="s">
        <v>130</v>
      </c>
      <c r="D70" s="39"/>
      <c r="E70" s="39"/>
      <c r="F70" s="39"/>
      <c r="G70" s="39"/>
      <c r="H70" s="39"/>
      <c r="I70" s="39"/>
      <c r="J70" s="39"/>
      <c r="K70" s="39"/>
      <c r="L70" s="133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="2" customFormat="1" ht="6.96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12" customHeight="1">
      <c r="A72" s="37"/>
      <c r="B72" s="38"/>
      <c r="C72" s="31" t="s">
        <v>16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16.5" customHeight="1">
      <c r="A73" s="37"/>
      <c r="B73" s="38"/>
      <c r="C73" s="39"/>
      <c r="D73" s="39"/>
      <c r="E73" s="159" t="str">
        <f>E7</f>
        <v>Technická pomoc na opravu plaveckého bazénu letního koupaliště Litvínov</v>
      </c>
      <c r="F73" s="31"/>
      <c r="G73" s="31"/>
      <c r="H73" s="31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99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68" t="str">
        <f>E9</f>
        <v>SO02 - Rozvod a dávkování plynného chloru</v>
      </c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6.96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2" customHeight="1">
      <c r="A77" s="37"/>
      <c r="B77" s="38"/>
      <c r="C77" s="31" t="s">
        <v>21</v>
      </c>
      <c r="D77" s="39"/>
      <c r="E77" s="39"/>
      <c r="F77" s="26" t="str">
        <f>F12</f>
        <v xml:space="preserve"> </v>
      </c>
      <c r="G77" s="39"/>
      <c r="H77" s="39"/>
      <c r="I77" s="31" t="s">
        <v>23</v>
      </c>
      <c r="J77" s="71" t="str">
        <f>IF(J12="","",J12)</f>
        <v>12. 8. 2025</v>
      </c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5.15" customHeight="1">
      <c r="A79" s="37"/>
      <c r="B79" s="38"/>
      <c r="C79" s="31" t="s">
        <v>25</v>
      </c>
      <c r="D79" s="39"/>
      <c r="E79" s="39"/>
      <c r="F79" s="26" t="str">
        <f>E15</f>
        <v>SPORTaS, s.r.o.</v>
      </c>
      <c r="G79" s="39"/>
      <c r="H79" s="39"/>
      <c r="I79" s="31" t="s">
        <v>33</v>
      </c>
      <c r="J79" s="35" t="str">
        <f>E21</f>
        <v>Michal Pospíšil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5.15" customHeight="1">
      <c r="A80" s="37"/>
      <c r="B80" s="38"/>
      <c r="C80" s="31" t="s">
        <v>31</v>
      </c>
      <c r="D80" s="39"/>
      <c r="E80" s="39"/>
      <c r="F80" s="26" t="str">
        <f>IF(E18="","",E18)</f>
        <v>Vyplň údaj</v>
      </c>
      <c r="G80" s="39"/>
      <c r="H80" s="39"/>
      <c r="I80" s="31" t="s">
        <v>38</v>
      </c>
      <c r="J80" s="35" t="str">
        <f>E24</f>
        <v xml:space="preserve"> </v>
      </c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0.32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11" customFormat="1" ht="29.28" customHeight="1">
      <c r="A82" s="176"/>
      <c r="B82" s="177"/>
      <c r="C82" s="178" t="s">
        <v>131</v>
      </c>
      <c r="D82" s="179" t="s">
        <v>60</v>
      </c>
      <c r="E82" s="179" t="s">
        <v>56</v>
      </c>
      <c r="F82" s="179" t="s">
        <v>57</v>
      </c>
      <c r="G82" s="179" t="s">
        <v>132</v>
      </c>
      <c r="H82" s="179" t="s">
        <v>133</v>
      </c>
      <c r="I82" s="179" t="s">
        <v>134</v>
      </c>
      <c r="J82" s="179" t="s">
        <v>103</v>
      </c>
      <c r="K82" s="180" t="s">
        <v>135</v>
      </c>
      <c r="L82" s="181"/>
      <c r="M82" s="91" t="s">
        <v>19</v>
      </c>
      <c r="N82" s="92" t="s">
        <v>45</v>
      </c>
      <c r="O82" s="92" t="s">
        <v>136</v>
      </c>
      <c r="P82" s="92" t="s">
        <v>137</v>
      </c>
      <c r="Q82" s="92" t="s">
        <v>138</v>
      </c>
      <c r="R82" s="92" t="s">
        <v>139</v>
      </c>
      <c r="S82" s="92" t="s">
        <v>140</v>
      </c>
      <c r="T82" s="93" t="s">
        <v>141</v>
      </c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7"/>
      <c r="B83" s="38"/>
      <c r="C83" s="98" t="s">
        <v>142</v>
      </c>
      <c r="D83" s="39"/>
      <c r="E83" s="39"/>
      <c r="F83" s="39"/>
      <c r="G83" s="39"/>
      <c r="H83" s="39"/>
      <c r="I83" s="39"/>
      <c r="J83" s="182">
        <f>BK83</f>
        <v>0</v>
      </c>
      <c r="K83" s="39"/>
      <c r="L83" s="43"/>
      <c r="M83" s="94"/>
      <c r="N83" s="183"/>
      <c r="O83" s="95"/>
      <c r="P83" s="184">
        <f>P84+P113+P138+P163</f>
        <v>0</v>
      </c>
      <c r="Q83" s="95"/>
      <c r="R83" s="184">
        <f>R84+R113+R138+R163</f>
        <v>0</v>
      </c>
      <c r="S83" s="95"/>
      <c r="T83" s="185">
        <f>T84+T113+T138+T163</f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16" t="s">
        <v>74</v>
      </c>
      <c r="AU83" s="16" t="s">
        <v>104</v>
      </c>
      <c r="BK83" s="186">
        <f>BK84+BK113+BK138+BK163</f>
        <v>0</v>
      </c>
    </row>
    <row r="84" s="12" customFormat="1" ht="25.92" customHeight="1">
      <c r="A84" s="12"/>
      <c r="B84" s="187"/>
      <c r="C84" s="188"/>
      <c r="D84" s="189" t="s">
        <v>74</v>
      </c>
      <c r="E84" s="190" t="s">
        <v>1665</v>
      </c>
      <c r="F84" s="190" t="s">
        <v>1666</v>
      </c>
      <c r="G84" s="188"/>
      <c r="H84" s="188"/>
      <c r="I84" s="191"/>
      <c r="J84" s="192">
        <f>BK84</f>
        <v>0</v>
      </c>
      <c r="K84" s="188"/>
      <c r="L84" s="193"/>
      <c r="M84" s="194"/>
      <c r="N84" s="195"/>
      <c r="O84" s="195"/>
      <c r="P84" s="196">
        <f>SUM(P85:P112)</f>
        <v>0</v>
      </c>
      <c r="Q84" s="195"/>
      <c r="R84" s="196">
        <f>SUM(R85:R112)</f>
        <v>0</v>
      </c>
      <c r="S84" s="195"/>
      <c r="T84" s="197">
        <f>SUM(T85:T112)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98" t="s">
        <v>83</v>
      </c>
      <c r="AT84" s="199" t="s">
        <v>74</v>
      </c>
      <c r="AU84" s="199" t="s">
        <v>75</v>
      </c>
      <c r="AY84" s="198" t="s">
        <v>145</v>
      </c>
      <c r="BK84" s="200">
        <f>SUM(BK85:BK112)</f>
        <v>0</v>
      </c>
    </row>
    <row r="85" s="2" customFormat="1" ht="16.5" customHeight="1">
      <c r="A85" s="37"/>
      <c r="B85" s="38"/>
      <c r="C85" s="203" t="s">
        <v>83</v>
      </c>
      <c r="D85" s="203" t="s">
        <v>147</v>
      </c>
      <c r="E85" s="204" t="s">
        <v>1667</v>
      </c>
      <c r="F85" s="205" t="s">
        <v>1668</v>
      </c>
      <c r="G85" s="206" t="s">
        <v>910</v>
      </c>
      <c r="H85" s="207">
        <v>8</v>
      </c>
      <c r="I85" s="208"/>
      <c r="J85" s="209">
        <f>ROUND(I85*H85,2)</f>
        <v>0</v>
      </c>
      <c r="K85" s="205" t="s">
        <v>151</v>
      </c>
      <c r="L85" s="43"/>
      <c r="M85" s="210" t="s">
        <v>19</v>
      </c>
      <c r="N85" s="211" t="s">
        <v>46</v>
      </c>
      <c r="O85" s="83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214" t="s">
        <v>152</v>
      </c>
      <c r="AT85" s="214" t="s">
        <v>147</v>
      </c>
      <c r="AU85" s="214" t="s">
        <v>83</v>
      </c>
      <c r="AY85" s="16" t="s">
        <v>145</v>
      </c>
      <c r="BE85" s="215">
        <f>IF(N85="základní",J85,0)</f>
        <v>0</v>
      </c>
      <c r="BF85" s="215">
        <f>IF(N85="snížená",J85,0)</f>
        <v>0</v>
      </c>
      <c r="BG85" s="215">
        <f>IF(N85="zákl. přenesená",J85,0)</f>
        <v>0</v>
      </c>
      <c r="BH85" s="215">
        <f>IF(N85="sníž. přenesená",J85,0)</f>
        <v>0</v>
      </c>
      <c r="BI85" s="215">
        <f>IF(N85="nulová",J85,0)</f>
        <v>0</v>
      </c>
      <c r="BJ85" s="16" t="s">
        <v>83</v>
      </c>
      <c r="BK85" s="215">
        <f>ROUND(I85*H85,2)</f>
        <v>0</v>
      </c>
      <c r="BL85" s="16" t="s">
        <v>152</v>
      </c>
      <c r="BM85" s="214" t="s">
        <v>1669</v>
      </c>
    </row>
    <row r="86" s="2" customFormat="1">
      <c r="A86" s="37"/>
      <c r="B86" s="38"/>
      <c r="C86" s="39"/>
      <c r="D86" s="216" t="s">
        <v>154</v>
      </c>
      <c r="E86" s="39"/>
      <c r="F86" s="217" t="s">
        <v>1670</v>
      </c>
      <c r="G86" s="39"/>
      <c r="H86" s="39"/>
      <c r="I86" s="218"/>
      <c r="J86" s="39"/>
      <c r="K86" s="39"/>
      <c r="L86" s="43"/>
      <c r="M86" s="219"/>
      <c r="N86" s="220"/>
      <c r="O86" s="83"/>
      <c r="P86" s="83"/>
      <c r="Q86" s="83"/>
      <c r="R86" s="83"/>
      <c r="S86" s="83"/>
      <c r="T86" s="84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16" t="s">
        <v>154</v>
      </c>
      <c r="AU86" s="16" t="s">
        <v>83</v>
      </c>
    </row>
    <row r="87" s="2" customFormat="1">
      <c r="A87" s="37"/>
      <c r="B87" s="38"/>
      <c r="C87" s="39"/>
      <c r="D87" s="231" t="s">
        <v>1071</v>
      </c>
      <c r="E87" s="39"/>
      <c r="F87" s="232" t="s">
        <v>1671</v>
      </c>
      <c r="G87" s="39"/>
      <c r="H87" s="39"/>
      <c r="I87" s="218"/>
      <c r="J87" s="39"/>
      <c r="K87" s="39"/>
      <c r="L87" s="43"/>
      <c r="M87" s="219"/>
      <c r="N87" s="220"/>
      <c r="O87" s="83"/>
      <c r="P87" s="83"/>
      <c r="Q87" s="83"/>
      <c r="R87" s="83"/>
      <c r="S87" s="83"/>
      <c r="T87" s="84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1071</v>
      </c>
      <c r="AU87" s="16" t="s">
        <v>83</v>
      </c>
    </row>
    <row r="88" s="2" customFormat="1" ht="16.5" customHeight="1">
      <c r="A88" s="37"/>
      <c r="B88" s="38"/>
      <c r="C88" s="203" t="s">
        <v>85</v>
      </c>
      <c r="D88" s="203" t="s">
        <v>147</v>
      </c>
      <c r="E88" s="204" t="s">
        <v>1672</v>
      </c>
      <c r="F88" s="205" t="s">
        <v>1673</v>
      </c>
      <c r="G88" s="206" t="s">
        <v>910</v>
      </c>
      <c r="H88" s="207">
        <v>1</v>
      </c>
      <c r="I88" s="208"/>
      <c r="J88" s="209">
        <f>ROUND(I88*H88,2)</f>
        <v>0</v>
      </c>
      <c r="K88" s="205" t="s">
        <v>151</v>
      </c>
      <c r="L88" s="43"/>
      <c r="M88" s="210" t="s">
        <v>19</v>
      </c>
      <c r="N88" s="211" t="s">
        <v>46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152</v>
      </c>
      <c r="AT88" s="214" t="s">
        <v>147</v>
      </c>
      <c r="AU88" s="214" t="s">
        <v>83</v>
      </c>
      <c r="AY88" s="16" t="s">
        <v>145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83</v>
      </c>
      <c r="BK88" s="215">
        <f>ROUND(I88*H88,2)</f>
        <v>0</v>
      </c>
      <c r="BL88" s="16" t="s">
        <v>152</v>
      </c>
      <c r="BM88" s="214" t="s">
        <v>1674</v>
      </c>
    </row>
    <row r="89" s="2" customFormat="1">
      <c r="A89" s="37"/>
      <c r="B89" s="38"/>
      <c r="C89" s="39"/>
      <c r="D89" s="216" t="s">
        <v>154</v>
      </c>
      <c r="E89" s="39"/>
      <c r="F89" s="217" t="s">
        <v>1675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154</v>
      </c>
      <c r="AU89" s="16" t="s">
        <v>83</v>
      </c>
    </row>
    <row r="90" s="2" customFormat="1">
      <c r="A90" s="37"/>
      <c r="B90" s="38"/>
      <c r="C90" s="39"/>
      <c r="D90" s="231" t="s">
        <v>1071</v>
      </c>
      <c r="E90" s="39"/>
      <c r="F90" s="232" t="s">
        <v>1676</v>
      </c>
      <c r="G90" s="39"/>
      <c r="H90" s="39"/>
      <c r="I90" s="218"/>
      <c r="J90" s="39"/>
      <c r="K90" s="39"/>
      <c r="L90" s="43"/>
      <c r="M90" s="219"/>
      <c r="N90" s="220"/>
      <c r="O90" s="83"/>
      <c r="P90" s="83"/>
      <c r="Q90" s="83"/>
      <c r="R90" s="83"/>
      <c r="S90" s="83"/>
      <c r="T90" s="84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T90" s="16" t="s">
        <v>1071</v>
      </c>
      <c r="AU90" s="16" t="s">
        <v>83</v>
      </c>
    </row>
    <row r="91" s="2" customFormat="1" ht="16.5" customHeight="1">
      <c r="A91" s="37"/>
      <c r="B91" s="38"/>
      <c r="C91" s="203" t="s">
        <v>160</v>
      </c>
      <c r="D91" s="203" t="s">
        <v>147</v>
      </c>
      <c r="E91" s="204" t="s">
        <v>1677</v>
      </c>
      <c r="F91" s="205" t="s">
        <v>1678</v>
      </c>
      <c r="G91" s="206" t="s">
        <v>910</v>
      </c>
      <c r="H91" s="207">
        <v>2</v>
      </c>
      <c r="I91" s="208"/>
      <c r="J91" s="209">
        <f>ROUND(I91*H91,2)</f>
        <v>0</v>
      </c>
      <c r="K91" s="205" t="s">
        <v>151</v>
      </c>
      <c r="L91" s="43"/>
      <c r="M91" s="210" t="s">
        <v>19</v>
      </c>
      <c r="N91" s="211" t="s">
        <v>46</v>
      </c>
      <c r="O91" s="83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14" t="s">
        <v>152</v>
      </c>
      <c r="AT91" s="214" t="s">
        <v>147</v>
      </c>
      <c r="AU91" s="214" t="s">
        <v>83</v>
      </c>
      <c r="AY91" s="16" t="s">
        <v>145</v>
      </c>
      <c r="BE91" s="215">
        <f>IF(N91="základní",J91,0)</f>
        <v>0</v>
      </c>
      <c r="BF91" s="215">
        <f>IF(N91="snížená",J91,0)</f>
        <v>0</v>
      </c>
      <c r="BG91" s="215">
        <f>IF(N91="zákl. přenesená",J91,0)</f>
        <v>0</v>
      </c>
      <c r="BH91" s="215">
        <f>IF(N91="sníž. přenesená",J91,0)</f>
        <v>0</v>
      </c>
      <c r="BI91" s="215">
        <f>IF(N91="nulová",J91,0)</f>
        <v>0</v>
      </c>
      <c r="BJ91" s="16" t="s">
        <v>83</v>
      </c>
      <c r="BK91" s="215">
        <f>ROUND(I91*H91,2)</f>
        <v>0</v>
      </c>
      <c r="BL91" s="16" t="s">
        <v>152</v>
      </c>
      <c r="BM91" s="214" t="s">
        <v>1679</v>
      </c>
    </row>
    <row r="92" s="2" customFormat="1">
      <c r="A92" s="37"/>
      <c r="B92" s="38"/>
      <c r="C92" s="39"/>
      <c r="D92" s="216" t="s">
        <v>154</v>
      </c>
      <c r="E92" s="39"/>
      <c r="F92" s="217" t="s">
        <v>1680</v>
      </c>
      <c r="G92" s="39"/>
      <c r="H92" s="39"/>
      <c r="I92" s="218"/>
      <c r="J92" s="39"/>
      <c r="K92" s="39"/>
      <c r="L92" s="43"/>
      <c r="M92" s="219"/>
      <c r="N92" s="220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154</v>
      </c>
      <c r="AU92" s="16" t="s">
        <v>83</v>
      </c>
    </row>
    <row r="93" s="2" customFormat="1" ht="16.5" customHeight="1">
      <c r="A93" s="37"/>
      <c r="B93" s="38"/>
      <c r="C93" s="203" t="s">
        <v>152</v>
      </c>
      <c r="D93" s="203" t="s">
        <v>147</v>
      </c>
      <c r="E93" s="204" t="s">
        <v>1681</v>
      </c>
      <c r="F93" s="205" t="s">
        <v>1682</v>
      </c>
      <c r="G93" s="206" t="s">
        <v>910</v>
      </c>
      <c r="H93" s="207">
        <v>2</v>
      </c>
      <c r="I93" s="208"/>
      <c r="J93" s="209">
        <f>ROUND(I93*H93,2)</f>
        <v>0</v>
      </c>
      <c r="K93" s="205" t="s">
        <v>151</v>
      </c>
      <c r="L93" s="43"/>
      <c r="M93" s="210" t="s">
        <v>19</v>
      </c>
      <c r="N93" s="211" t="s">
        <v>46</v>
      </c>
      <c r="O93" s="83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152</v>
      </c>
      <c r="AT93" s="214" t="s">
        <v>147</v>
      </c>
      <c r="AU93" s="214" t="s">
        <v>83</v>
      </c>
      <c r="AY93" s="16" t="s">
        <v>145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83</v>
      </c>
      <c r="BK93" s="215">
        <f>ROUND(I93*H93,2)</f>
        <v>0</v>
      </c>
      <c r="BL93" s="16" t="s">
        <v>152</v>
      </c>
      <c r="BM93" s="214" t="s">
        <v>1683</v>
      </c>
    </row>
    <row r="94" s="2" customFormat="1">
      <c r="A94" s="37"/>
      <c r="B94" s="38"/>
      <c r="C94" s="39"/>
      <c r="D94" s="216" t="s">
        <v>154</v>
      </c>
      <c r="E94" s="39"/>
      <c r="F94" s="217" t="s">
        <v>1684</v>
      </c>
      <c r="G94" s="39"/>
      <c r="H94" s="39"/>
      <c r="I94" s="218"/>
      <c r="J94" s="39"/>
      <c r="K94" s="39"/>
      <c r="L94" s="43"/>
      <c r="M94" s="219"/>
      <c r="N94" s="220"/>
      <c r="O94" s="83"/>
      <c r="P94" s="83"/>
      <c r="Q94" s="83"/>
      <c r="R94" s="83"/>
      <c r="S94" s="83"/>
      <c r="T94" s="84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16" t="s">
        <v>154</v>
      </c>
      <c r="AU94" s="16" t="s">
        <v>83</v>
      </c>
    </row>
    <row r="95" s="2" customFormat="1">
      <c r="A95" s="37"/>
      <c r="B95" s="38"/>
      <c r="C95" s="39"/>
      <c r="D95" s="231" t="s">
        <v>1071</v>
      </c>
      <c r="E95" s="39"/>
      <c r="F95" s="232" t="s">
        <v>1685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1071</v>
      </c>
      <c r="AU95" s="16" t="s">
        <v>83</v>
      </c>
    </row>
    <row r="96" s="2" customFormat="1" ht="16.5" customHeight="1">
      <c r="A96" s="37"/>
      <c r="B96" s="38"/>
      <c r="C96" s="203" t="s">
        <v>169</v>
      </c>
      <c r="D96" s="203" t="s">
        <v>147</v>
      </c>
      <c r="E96" s="204" t="s">
        <v>1686</v>
      </c>
      <c r="F96" s="205" t="s">
        <v>1687</v>
      </c>
      <c r="G96" s="206" t="s">
        <v>910</v>
      </c>
      <c r="H96" s="207">
        <v>1</v>
      </c>
      <c r="I96" s="208"/>
      <c r="J96" s="209">
        <f>ROUND(I96*H96,2)</f>
        <v>0</v>
      </c>
      <c r="K96" s="205" t="s">
        <v>151</v>
      </c>
      <c r="L96" s="43"/>
      <c r="M96" s="210" t="s">
        <v>19</v>
      </c>
      <c r="N96" s="211" t="s">
        <v>46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152</v>
      </c>
      <c r="AT96" s="214" t="s">
        <v>147</v>
      </c>
      <c r="AU96" s="214" t="s">
        <v>83</v>
      </c>
      <c r="AY96" s="16" t="s">
        <v>145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83</v>
      </c>
      <c r="BK96" s="215">
        <f>ROUND(I96*H96,2)</f>
        <v>0</v>
      </c>
      <c r="BL96" s="16" t="s">
        <v>152</v>
      </c>
      <c r="BM96" s="214" t="s">
        <v>1688</v>
      </c>
    </row>
    <row r="97" s="2" customFormat="1">
      <c r="A97" s="37"/>
      <c r="B97" s="38"/>
      <c r="C97" s="39"/>
      <c r="D97" s="216" t="s">
        <v>154</v>
      </c>
      <c r="E97" s="39"/>
      <c r="F97" s="217" t="s">
        <v>1689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154</v>
      </c>
      <c r="AU97" s="16" t="s">
        <v>83</v>
      </c>
    </row>
    <row r="98" s="2" customFormat="1">
      <c r="A98" s="37"/>
      <c r="B98" s="38"/>
      <c r="C98" s="39"/>
      <c r="D98" s="231" t="s">
        <v>1071</v>
      </c>
      <c r="E98" s="39"/>
      <c r="F98" s="232" t="s">
        <v>1690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1071</v>
      </c>
      <c r="AU98" s="16" t="s">
        <v>83</v>
      </c>
    </row>
    <row r="99" s="2" customFormat="1" ht="16.5" customHeight="1">
      <c r="A99" s="37"/>
      <c r="B99" s="38"/>
      <c r="C99" s="203" t="s">
        <v>175</v>
      </c>
      <c r="D99" s="203" t="s">
        <v>147</v>
      </c>
      <c r="E99" s="204" t="s">
        <v>1691</v>
      </c>
      <c r="F99" s="205" t="s">
        <v>1692</v>
      </c>
      <c r="G99" s="206" t="s">
        <v>910</v>
      </c>
      <c r="H99" s="207">
        <v>8</v>
      </c>
      <c r="I99" s="208"/>
      <c r="J99" s="209">
        <f>ROUND(I99*H99,2)</f>
        <v>0</v>
      </c>
      <c r="K99" s="205" t="s">
        <v>151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152</v>
      </c>
      <c r="AT99" s="214" t="s">
        <v>147</v>
      </c>
      <c r="AU99" s="214" t="s">
        <v>83</v>
      </c>
      <c r="AY99" s="16" t="s">
        <v>145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152</v>
      </c>
      <c r="BM99" s="214" t="s">
        <v>1693</v>
      </c>
    </row>
    <row r="100" s="2" customFormat="1">
      <c r="A100" s="37"/>
      <c r="B100" s="38"/>
      <c r="C100" s="39"/>
      <c r="D100" s="216" t="s">
        <v>154</v>
      </c>
      <c r="E100" s="39"/>
      <c r="F100" s="217" t="s">
        <v>1694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154</v>
      </c>
      <c r="AU100" s="16" t="s">
        <v>83</v>
      </c>
    </row>
    <row r="101" s="2" customFormat="1" ht="21.75" customHeight="1">
      <c r="A101" s="37"/>
      <c r="B101" s="38"/>
      <c r="C101" s="203" t="s">
        <v>181</v>
      </c>
      <c r="D101" s="203" t="s">
        <v>147</v>
      </c>
      <c r="E101" s="204" t="s">
        <v>1695</v>
      </c>
      <c r="F101" s="205" t="s">
        <v>1696</v>
      </c>
      <c r="G101" s="206" t="s">
        <v>746</v>
      </c>
      <c r="H101" s="207">
        <v>1</v>
      </c>
      <c r="I101" s="208"/>
      <c r="J101" s="209">
        <f>ROUND(I101*H101,2)</f>
        <v>0</v>
      </c>
      <c r="K101" s="205" t="s">
        <v>151</v>
      </c>
      <c r="L101" s="43"/>
      <c r="M101" s="210" t="s">
        <v>19</v>
      </c>
      <c r="N101" s="211" t="s">
        <v>46</v>
      </c>
      <c r="O101" s="83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R101" s="214" t="s">
        <v>152</v>
      </c>
      <c r="AT101" s="214" t="s">
        <v>147</v>
      </c>
      <c r="AU101" s="214" t="s">
        <v>83</v>
      </c>
      <c r="AY101" s="16" t="s">
        <v>145</v>
      </c>
      <c r="BE101" s="215">
        <f>IF(N101="základní",J101,0)</f>
        <v>0</v>
      </c>
      <c r="BF101" s="215">
        <f>IF(N101="snížená",J101,0)</f>
        <v>0</v>
      </c>
      <c r="BG101" s="215">
        <f>IF(N101="zákl. přenesená",J101,0)</f>
        <v>0</v>
      </c>
      <c r="BH101" s="215">
        <f>IF(N101="sníž. přenesená",J101,0)</f>
        <v>0</v>
      </c>
      <c r="BI101" s="215">
        <f>IF(N101="nulová",J101,0)</f>
        <v>0</v>
      </c>
      <c r="BJ101" s="16" t="s">
        <v>83</v>
      </c>
      <c r="BK101" s="215">
        <f>ROUND(I101*H101,2)</f>
        <v>0</v>
      </c>
      <c r="BL101" s="16" t="s">
        <v>152</v>
      </c>
      <c r="BM101" s="214" t="s">
        <v>1697</v>
      </c>
    </row>
    <row r="102" s="2" customFormat="1">
      <c r="A102" s="37"/>
      <c r="B102" s="38"/>
      <c r="C102" s="39"/>
      <c r="D102" s="216" t="s">
        <v>154</v>
      </c>
      <c r="E102" s="39"/>
      <c r="F102" s="217" t="s">
        <v>1698</v>
      </c>
      <c r="G102" s="39"/>
      <c r="H102" s="39"/>
      <c r="I102" s="218"/>
      <c r="J102" s="39"/>
      <c r="K102" s="39"/>
      <c r="L102" s="43"/>
      <c r="M102" s="219"/>
      <c r="N102" s="220"/>
      <c r="O102" s="83"/>
      <c r="P102" s="83"/>
      <c r="Q102" s="83"/>
      <c r="R102" s="83"/>
      <c r="S102" s="83"/>
      <c r="T102" s="84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T102" s="16" t="s">
        <v>154</v>
      </c>
      <c r="AU102" s="16" t="s">
        <v>83</v>
      </c>
    </row>
    <row r="103" s="2" customFormat="1" ht="16.5" customHeight="1">
      <c r="A103" s="37"/>
      <c r="B103" s="38"/>
      <c r="C103" s="203" t="s">
        <v>186</v>
      </c>
      <c r="D103" s="203" t="s">
        <v>147</v>
      </c>
      <c r="E103" s="204" t="s">
        <v>1699</v>
      </c>
      <c r="F103" s="205" t="s">
        <v>1700</v>
      </c>
      <c r="G103" s="206" t="s">
        <v>910</v>
      </c>
      <c r="H103" s="207">
        <v>2</v>
      </c>
      <c r="I103" s="208"/>
      <c r="J103" s="209">
        <f>ROUND(I103*H103,2)</f>
        <v>0</v>
      </c>
      <c r="K103" s="205" t="s">
        <v>151</v>
      </c>
      <c r="L103" s="43"/>
      <c r="M103" s="210" t="s">
        <v>19</v>
      </c>
      <c r="N103" s="211" t="s">
        <v>46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152</v>
      </c>
      <c r="AT103" s="214" t="s">
        <v>147</v>
      </c>
      <c r="AU103" s="214" t="s">
        <v>83</v>
      </c>
      <c r="AY103" s="16" t="s">
        <v>145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83</v>
      </c>
      <c r="BK103" s="215">
        <f>ROUND(I103*H103,2)</f>
        <v>0</v>
      </c>
      <c r="BL103" s="16" t="s">
        <v>152</v>
      </c>
      <c r="BM103" s="214" t="s">
        <v>1701</v>
      </c>
    </row>
    <row r="104" s="2" customFormat="1">
      <c r="A104" s="37"/>
      <c r="B104" s="38"/>
      <c r="C104" s="39"/>
      <c r="D104" s="216" t="s">
        <v>154</v>
      </c>
      <c r="E104" s="39"/>
      <c r="F104" s="217" t="s">
        <v>1702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154</v>
      </c>
      <c r="AU104" s="16" t="s">
        <v>83</v>
      </c>
    </row>
    <row r="105" s="2" customFormat="1">
      <c r="A105" s="37"/>
      <c r="B105" s="38"/>
      <c r="C105" s="39"/>
      <c r="D105" s="231" t="s">
        <v>1071</v>
      </c>
      <c r="E105" s="39"/>
      <c r="F105" s="232" t="s">
        <v>1703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1071</v>
      </c>
      <c r="AU105" s="16" t="s">
        <v>83</v>
      </c>
    </row>
    <row r="106" s="2" customFormat="1" ht="16.5" customHeight="1">
      <c r="A106" s="37"/>
      <c r="B106" s="38"/>
      <c r="C106" s="203" t="s">
        <v>191</v>
      </c>
      <c r="D106" s="203" t="s">
        <v>147</v>
      </c>
      <c r="E106" s="204" t="s">
        <v>1704</v>
      </c>
      <c r="F106" s="205" t="s">
        <v>1705</v>
      </c>
      <c r="G106" s="206" t="s">
        <v>178</v>
      </c>
      <c r="H106" s="207">
        <v>20</v>
      </c>
      <c r="I106" s="208"/>
      <c r="J106" s="209">
        <f>ROUND(I106*H106,2)</f>
        <v>0</v>
      </c>
      <c r="K106" s="205" t="s">
        <v>151</v>
      </c>
      <c r="L106" s="43"/>
      <c r="M106" s="210" t="s">
        <v>19</v>
      </c>
      <c r="N106" s="211" t="s">
        <v>46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152</v>
      </c>
      <c r="AT106" s="214" t="s">
        <v>147</v>
      </c>
      <c r="AU106" s="214" t="s">
        <v>83</v>
      </c>
      <c r="AY106" s="16" t="s">
        <v>145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83</v>
      </c>
      <c r="BK106" s="215">
        <f>ROUND(I106*H106,2)</f>
        <v>0</v>
      </c>
      <c r="BL106" s="16" t="s">
        <v>152</v>
      </c>
      <c r="BM106" s="214" t="s">
        <v>1706</v>
      </c>
    </row>
    <row r="107" s="2" customFormat="1">
      <c r="A107" s="37"/>
      <c r="B107" s="38"/>
      <c r="C107" s="39"/>
      <c r="D107" s="216" t="s">
        <v>154</v>
      </c>
      <c r="E107" s="39"/>
      <c r="F107" s="217" t="s">
        <v>1707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154</v>
      </c>
      <c r="AU107" s="16" t="s">
        <v>83</v>
      </c>
    </row>
    <row r="108" s="2" customFormat="1" ht="16.5" customHeight="1">
      <c r="A108" s="37"/>
      <c r="B108" s="38"/>
      <c r="C108" s="203" t="s">
        <v>196</v>
      </c>
      <c r="D108" s="203" t="s">
        <v>147</v>
      </c>
      <c r="E108" s="204" t="s">
        <v>1708</v>
      </c>
      <c r="F108" s="205" t="s">
        <v>1709</v>
      </c>
      <c r="G108" s="206" t="s">
        <v>178</v>
      </c>
      <c r="H108" s="207">
        <v>110</v>
      </c>
      <c r="I108" s="208"/>
      <c r="J108" s="209">
        <f>ROUND(I108*H108,2)</f>
        <v>0</v>
      </c>
      <c r="K108" s="205" t="s">
        <v>151</v>
      </c>
      <c r="L108" s="43"/>
      <c r="M108" s="210" t="s">
        <v>19</v>
      </c>
      <c r="N108" s="211" t="s">
        <v>46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152</v>
      </c>
      <c r="AT108" s="214" t="s">
        <v>147</v>
      </c>
      <c r="AU108" s="214" t="s">
        <v>83</v>
      </c>
      <c r="AY108" s="16" t="s">
        <v>145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83</v>
      </c>
      <c r="BK108" s="215">
        <f>ROUND(I108*H108,2)</f>
        <v>0</v>
      </c>
      <c r="BL108" s="16" t="s">
        <v>152</v>
      </c>
      <c r="BM108" s="214" t="s">
        <v>1710</v>
      </c>
    </row>
    <row r="109" s="2" customFormat="1">
      <c r="A109" s="37"/>
      <c r="B109" s="38"/>
      <c r="C109" s="39"/>
      <c r="D109" s="216" t="s">
        <v>154</v>
      </c>
      <c r="E109" s="39"/>
      <c r="F109" s="217" t="s">
        <v>1711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154</v>
      </c>
      <c r="AU109" s="16" t="s">
        <v>83</v>
      </c>
    </row>
    <row r="110" s="2" customFormat="1" ht="24.15" customHeight="1">
      <c r="A110" s="37"/>
      <c r="B110" s="38"/>
      <c r="C110" s="203" t="s">
        <v>201</v>
      </c>
      <c r="D110" s="203" t="s">
        <v>147</v>
      </c>
      <c r="E110" s="204" t="s">
        <v>1712</v>
      </c>
      <c r="F110" s="205" t="s">
        <v>1713</v>
      </c>
      <c r="G110" s="206" t="s">
        <v>910</v>
      </c>
      <c r="H110" s="207">
        <v>2</v>
      </c>
      <c r="I110" s="208"/>
      <c r="J110" s="209">
        <f>ROUND(I110*H110,2)</f>
        <v>0</v>
      </c>
      <c r="K110" s="205" t="s">
        <v>151</v>
      </c>
      <c r="L110" s="43"/>
      <c r="M110" s="210" t="s">
        <v>19</v>
      </c>
      <c r="N110" s="211" t="s">
        <v>46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152</v>
      </c>
      <c r="AT110" s="214" t="s">
        <v>147</v>
      </c>
      <c r="AU110" s="214" t="s">
        <v>83</v>
      </c>
      <c r="AY110" s="16" t="s">
        <v>145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83</v>
      </c>
      <c r="BK110" s="215">
        <f>ROUND(I110*H110,2)</f>
        <v>0</v>
      </c>
      <c r="BL110" s="16" t="s">
        <v>152</v>
      </c>
      <c r="BM110" s="214" t="s">
        <v>1714</v>
      </c>
    </row>
    <row r="111" s="2" customFormat="1">
      <c r="A111" s="37"/>
      <c r="B111" s="38"/>
      <c r="C111" s="39"/>
      <c r="D111" s="216" t="s">
        <v>154</v>
      </c>
      <c r="E111" s="39"/>
      <c r="F111" s="217" t="s">
        <v>1715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154</v>
      </c>
      <c r="AU111" s="16" t="s">
        <v>83</v>
      </c>
    </row>
    <row r="112" s="2" customFormat="1">
      <c r="A112" s="37"/>
      <c r="B112" s="38"/>
      <c r="C112" s="39"/>
      <c r="D112" s="231" t="s">
        <v>1071</v>
      </c>
      <c r="E112" s="39"/>
      <c r="F112" s="232" t="s">
        <v>1716</v>
      </c>
      <c r="G112" s="39"/>
      <c r="H112" s="39"/>
      <c r="I112" s="218"/>
      <c r="J112" s="39"/>
      <c r="K112" s="39"/>
      <c r="L112" s="43"/>
      <c r="M112" s="219"/>
      <c r="N112" s="220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1071</v>
      </c>
      <c r="AU112" s="16" t="s">
        <v>83</v>
      </c>
    </row>
    <row r="113" s="12" customFormat="1" ht="25.92" customHeight="1">
      <c r="A113" s="12"/>
      <c r="B113" s="187"/>
      <c r="C113" s="188"/>
      <c r="D113" s="189" t="s">
        <v>74</v>
      </c>
      <c r="E113" s="190" t="s">
        <v>1717</v>
      </c>
      <c r="F113" s="190" t="s">
        <v>1718</v>
      </c>
      <c r="G113" s="188"/>
      <c r="H113" s="188"/>
      <c r="I113" s="191"/>
      <c r="J113" s="192">
        <f>BK113</f>
        <v>0</v>
      </c>
      <c r="K113" s="188"/>
      <c r="L113" s="193"/>
      <c r="M113" s="194"/>
      <c r="N113" s="195"/>
      <c r="O113" s="195"/>
      <c r="P113" s="196">
        <f>SUM(P114:P137)</f>
        <v>0</v>
      </c>
      <c r="Q113" s="195"/>
      <c r="R113" s="196">
        <f>SUM(R114:R137)</f>
        <v>0</v>
      </c>
      <c r="S113" s="195"/>
      <c r="T113" s="197">
        <f>SUM(T114:T137)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198" t="s">
        <v>83</v>
      </c>
      <c r="AT113" s="199" t="s">
        <v>74</v>
      </c>
      <c r="AU113" s="199" t="s">
        <v>75</v>
      </c>
      <c r="AY113" s="198" t="s">
        <v>145</v>
      </c>
      <c r="BK113" s="200">
        <f>SUM(BK114:BK137)</f>
        <v>0</v>
      </c>
    </row>
    <row r="114" s="2" customFormat="1" ht="16.5" customHeight="1">
      <c r="A114" s="37"/>
      <c r="B114" s="38"/>
      <c r="C114" s="203" t="s">
        <v>206</v>
      </c>
      <c r="D114" s="203" t="s">
        <v>147</v>
      </c>
      <c r="E114" s="204" t="s">
        <v>1719</v>
      </c>
      <c r="F114" s="205" t="s">
        <v>1720</v>
      </c>
      <c r="G114" s="206" t="s">
        <v>910</v>
      </c>
      <c r="H114" s="207">
        <v>1</v>
      </c>
      <c r="I114" s="208"/>
      <c r="J114" s="209">
        <f>ROUND(I114*H114,2)</f>
        <v>0</v>
      </c>
      <c r="K114" s="205" t="s">
        <v>151</v>
      </c>
      <c r="L114" s="43"/>
      <c r="M114" s="210" t="s">
        <v>19</v>
      </c>
      <c r="N114" s="211" t="s">
        <v>46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152</v>
      </c>
      <c r="AT114" s="214" t="s">
        <v>147</v>
      </c>
      <c r="AU114" s="214" t="s">
        <v>83</v>
      </c>
      <c r="AY114" s="16" t="s">
        <v>145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83</v>
      </c>
      <c r="BK114" s="215">
        <f>ROUND(I114*H114,2)</f>
        <v>0</v>
      </c>
      <c r="BL114" s="16" t="s">
        <v>152</v>
      </c>
      <c r="BM114" s="214" t="s">
        <v>1721</v>
      </c>
    </row>
    <row r="115" s="2" customFormat="1">
      <c r="A115" s="37"/>
      <c r="B115" s="38"/>
      <c r="C115" s="39"/>
      <c r="D115" s="216" t="s">
        <v>154</v>
      </c>
      <c r="E115" s="39"/>
      <c r="F115" s="217" t="s">
        <v>1722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154</v>
      </c>
      <c r="AU115" s="16" t="s">
        <v>83</v>
      </c>
    </row>
    <row r="116" s="2" customFormat="1" ht="16.5" customHeight="1">
      <c r="A116" s="37"/>
      <c r="B116" s="38"/>
      <c r="C116" s="203" t="s">
        <v>211</v>
      </c>
      <c r="D116" s="203" t="s">
        <v>147</v>
      </c>
      <c r="E116" s="204" t="s">
        <v>1723</v>
      </c>
      <c r="F116" s="205" t="s">
        <v>1724</v>
      </c>
      <c r="G116" s="206" t="s">
        <v>910</v>
      </c>
      <c r="H116" s="207">
        <v>1</v>
      </c>
      <c r="I116" s="208"/>
      <c r="J116" s="209">
        <f>ROUND(I116*H116,2)</f>
        <v>0</v>
      </c>
      <c r="K116" s="205" t="s">
        <v>151</v>
      </c>
      <c r="L116" s="43"/>
      <c r="M116" s="210" t="s">
        <v>19</v>
      </c>
      <c r="N116" s="211" t="s">
        <v>46</v>
      </c>
      <c r="O116" s="83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152</v>
      </c>
      <c r="AT116" s="214" t="s">
        <v>147</v>
      </c>
      <c r="AU116" s="214" t="s">
        <v>83</v>
      </c>
      <c r="AY116" s="16" t="s">
        <v>145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83</v>
      </c>
      <c r="BK116" s="215">
        <f>ROUND(I116*H116,2)</f>
        <v>0</v>
      </c>
      <c r="BL116" s="16" t="s">
        <v>152</v>
      </c>
      <c r="BM116" s="214" t="s">
        <v>1725</v>
      </c>
    </row>
    <row r="117" s="2" customFormat="1">
      <c r="A117" s="37"/>
      <c r="B117" s="38"/>
      <c r="C117" s="39"/>
      <c r="D117" s="216" t="s">
        <v>154</v>
      </c>
      <c r="E117" s="39"/>
      <c r="F117" s="217" t="s">
        <v>1726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154</v>
      </c>
      <c r="AU117" s="16" t="s">
        <v>83</v>
      </c>
    </row>
    <row r="118" s="2" customFormat="1">
      <c r="A118" s="37"/>
      <c r="B118" s="38"/>
      <c r="C118" s="39"/>
      <c r="D118" s="231" t="s">
        <v>1071</v>
      </c>
      <c r="E118" s="39"/>
      <c r="F118" s="232" t="s">
        <v>1727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1071</v>
      </c>
      <c r="AU118" s="16" t="s">
        <v>83</v>
      </c>
    </row>
    <row r="119" s="2" customFormat="1" ht="16.5" customHeight="1">
      <c r="A119" s="37"/>
      <c r="B119" s="38"/>
      <c r="C119" s="203" t="s">
        <v>216</v>
      </c>
      <c r="D119" s="203" t="s">
        <v>147</v>
      </c>
      <c r="E119" s="204" t="s">
        <v>1728</v>
      </c>
      <c r="F119" s="205" t="s">
        <v>1729</v>
      </c>
      <c r="G119" s="206" t="s">
        <v>910</v>
      </c>
      <c r="H119" s="207">
        <v>1</v>
      </c>
      <c r="I119" s="208"/>
      <c r="J119" s="209">
        <f>ROUND(I119*H119,2)</f>
        <v>0</v>
      </c>
      <c r="K119" s="205" t="s">
        <v>151</v>
      </c>
      <c r="L119" s="43"/>
      <c r="M119" s="210" t="s">
        <v>19</v>
      </c>
      <c r="N119" s="211" t="s">
        <v>46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152</v>
      </c>
      <c r="AT119" s="214" t="s">
        <v>147</v>
      </c>
      <c r="AU119" s="214" t="s">
        <v>83</v>
      </c>
      <c r="AY119" s="16" t="s">
        <v>145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83</v>
      </c>
      <c r="BK119" s="215">
        <f>ROUND(I119*H119,2)</f>
        <v>0</v>
      </c>
      <c r="BL119" s="16" t="s">
        <v>152</v>
      </c>
      <c r="BM119" s="214" t="s">
        <v>1730</v>
      </c>
    </row>
    <row r="120" s="2" customFormat="1">
      <c r="A120" s="37"/>
      <c r="B120" s="38"/>
      <c r="C120" s="39"/>
      <c r="D120" s="216" t="s">
        <v>154</v>
      </c>
      <c r="E120" s="39"/>
      <c r="F120" s="217" t="s">
        <v>1731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154</v>
      </c>
      <c r="AU120" s="16" t="s">
        <v>83</v>
      </c>
    </row>
    <row r="121" s="2" customFormat="1" ht="16.5" customHeight="1">
      <c r="A121" s="37"/>
      <c r="B121" s="38"/>
      <c r="C121" s="203" t="s">
        <v>8</v>
      </c>
      <c r="D121" s="203" t="s">
        <v>147</v>
      </c>
      <c r="E121" s="204" t="s">
        <v>1732</v>
      </c>
      <c r="F121" s="205" t="s">
        <v>1733</v>
      </c>
      <c r="G121" s="206" t="s">
        <v>910</v>
      </c>
      <c r="H121" s="207">
        <v>1</v>
      </c>
      <c r="I121" s="208"/>
      <c r="J121" s="209">
        <f>ROUND(I121*H121,2)</f>
        <v>0</v>
      </c>
      <c r="K121" s="205" t="s">
        <v>151</v>
      </c>
      <c r="L121" s="43"/>
      <c r="M121" s="210" t="s">
        <v>19</v>
      </c>
      <c r="N121" s="211" t="s">
        <v>46</v>
      </c>
      <c r="O121" s="83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152</v>
      </c>
      <c r="AT121" s="214" t="s">
        <v>147</v>
      </c>
      <c r="AU121" s="214" t="s">
        <v>83</v>
      </c>
      <c r="AY121" s="16" t="s">
        <v>145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83</v>
      </c>
      <c r="BK121" s="215">
        <f>ROUND(I121*H121,2)</f>
        <v>0</v>
      </c>
      <c r="BL121" s="16" t="s">
        <v>152</v>
      </c>
      <c r="BM121" s="214" t="s">
        <v>1734</v>
      </c>
    </row>
    <row r="122" s="2" customFormat="1">
      <c r="A122" s="37"/>
      <c r="B122" s="38"/>
      <c r="C122" s="39"/>
      <c r="D122" s="216" t="s">
        <v>154</v>
      </c>
      <c r="E122" s="39"/>
      <c r="F122" s="217" t="s">
        <v>1735</v>
      </c>
      <c r="G122" s="39"/>
      <c r="H122" s="39"/>
      <c r="I122" s="218"/>
      <c r="J122" s="39"/>
      <c r="K122" s="39"/>
      <c r="L122" s="43"/>
      <c r="M122" s="219"/>
      <c r="N122" s="220"/>
      <c r="O122" s="83"/>
      <c r="P122" s="83"/>
      <c r="Q122" s="83"/>
      <c r="R122" s="83"/>
      <c r="S122" s="83"/>
      <c r="T122" s="84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6" t="s">
        <v>154</v>
      </c>
      <c r="AU122" s="16" t="s">
        <v>83</v>
      </c>
    </row>
    <row r="123" s="2" customFormat="1" ht="16.5" customHeight="1">
      <c r="A123" s="37"/>
      <c r="B123" s="38"/>
      <c r="C123" s="203" t="s">
        <v>225</v>
      </c>
      <c r="D123" s="203" t="s">
        <v>147</v>
      </c>
      <c r="E123" s="204" t="s">
        <v>1736</v>
      </c>
      <c r="F123" s="205" t="s">
        <v>1737</v>
      </c>
      <c r="G123" s="206" t="s">
        <v>910</v>
      </c>
      <c r="H123" s="207">
        <v>1</v>
      </c>
      <c r="I123" s="208"/>
      <c r="J123" s="209">
        <f>ROUND(I123*H123,2)</f>
        <v>0</v>
      </c>
      <c r="K123" s="205" t="s">
        <v>151</v>
      </c>
      <c r="L123" s="43"/>
      <c r="M123" s="210" t="s">
        <v>19</v>
      </c>
      <c r="N123" s="211" t="s">
        <v>46</v>
      </c>
      <c r="O123" s="83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14" t="s">
        <v>152</v>
      </c>
      <c r="AT123" s="214" t="s">
        <v>147</v>
      </c>
      <c r="AU123" s="214" t="s">
        <v>83</v>
      </c>
      <c r="AY123" s="16" t="s">
        <v>145</v>
      </c>
      <c r="BE123" s="215">
        <f>IF(N123="základní",J123,0)</f>
        <v>0</v>
      </c>
      <c r="BF123" s="215">
        <f>IF(N123="snížená",J123,0)</f>
        <v>0</v>
      </c>
      <c r="BG123" s="215">
        <f>IF(N123="zákl. přenesená",J123,0)</f>
        <v>0</v>
      </c>
      <c r="BH123" s="215">
        <f>IF(N123="sníž. přenesená",J123,0)</f>
        <v>0</v>
      </c>
      <c r="BI123" s="215">
        <f>IF(N123="nulová",J123,0)</f>
        <v>0</v>
      </c>
      <c r="BJ123" s="16" t="s">
        <v>83</v>
      </c>
      <c r="BK123" s="215">
        <f>ROUND(I123*H123,2)</f>
        <v>0</v>
      </c>
      <c r="BL123" s="16" t="s">
        <v>152</v>
      </c>
      <c r="BM123" s="214" t="s">
        <v>1738</v>
      </c>
    </row>
    <row r="124" s="2" customFormat="1">
      <c r="A124" s="37"/>
      <c r="B124" s="38"/>
      <c r="C124" s="39"/>
      <c r="D124" s="216" t="s">
        <v>154</v>
      </c>
      <c r="E124" s="39"/>
      <c r="F124" s="217" t="s">
        <v>1739</v>
      </c>
      <c r="G124" s="39"/>
      <c r="H124" s="39"/>
      <c r="I124" s="218"/>
      <c r="J124" s="39"/>
      <c r="K124" s="39"/>
      <c r="L124" s="43"/>
      <c r="M124" s="219"/>
      <c r="N124" s="220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154</v>
      </c>
      <c r="AU124" s="16" t="s">
        <v>83</v>
      </c>
    </row>
    <row r="125" s="2" customFormat="1">
      <c r="A125" s="37"/>
      <c r="B125" s="38"/>
      <c r="C125" s="39"/>
      <c r="D125" s="231" t="s">
        <v>1071</v>
      </c>
      <c r="E125" s="39"/>
      <c r="F125" s="232" t="s">
        <v>1740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1071</v>
      </c>
      <c r="AU125" s="16" t="s">
        <v>83</v>
      </c>
    </row>
    <row r="126" s="2" customFormat="1" ht="16.5" customHeight="1">
      <c r="A126" s="37"/>
      <c r="B126" s="38"/>
      <c r="C126" s="203" t="s">
        <v>230</v>
      </c>
      <c r="D126" s="203" t="s">
        <v>147</v>
      </c>
      <c r="E126" s="204" t="s">
        <v>1741</v>
      </c>
      <c r="F126" s="205" t="s">
        <v>1742</v>
      </c>
      <c r="G126" s="206" t="s">
        <v>910</v>
      </c>
      <c r="H126" s="207">
        <v>1</v>
      </c>
      <c r="I126" s="208"/>
      <c r="J126" s="209">
        <f>ROUND(I126*H126,2)</f>
        <v>0</v>
      </c>
      <c r="K126" s="205" t="s">
        <v>151</v>
      </c>
      <c r="L126" s="43"/>
      <c r="M126" s="210" t="s">
        <v>19</v>
      </c>
      <c r="N126" s="211" t="s">
        <v>46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152</v>
      </c>
      <c r="AT126" s="214" t="s">
        <v>147</v>
      </c>
      <c r="AU126" s="214" t="s">
        <v>83</v>
      </c>
      <c r="AY126" s="16" t="s">
        <v>145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83</v>
      </c>
      <c r="BK126" s="215">
        <f>ROUND(I126*H126,2)</f>
        <v>0</v>
      </c>
      <c r="BL126" s="16" t="s">
        <v>152</v>
      </c>
      <c r="BM126" s="214" t="s">
        <v>1743</v>
      </c>
    </row>
    <row r="127" s="2" customFormat="1">
      <c r="A127" s="37"/>
      <c r="B127" s="38"/>
      <c r="C127" s="39"/>
      <c r="D127" s="216" t="s">
        <v>154</v>
      </c>
      <c r="E127" s="39"/>
      <c r="F127" s="217" t="s">
        <v>1744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154</v>
      </c>
      <c r="AU127" s="16" t="s">
        <v>83</v>
      </c>
    </row>
    <row r="128" s="2" customFormat="1" ht="16.5" customHeight="1">
      <c r="A128" s="37"/>
      <c r="B128" s="38"/>
      <c r="C128" s="203" t="s">
        <v>235</v>
      </c>
      <c r="D128" s="203" t="s">
        <v>147</v>
      </c>
      <c r="E128" s="204" t="s">
        <v>1745</v>
      </c>
      <c r="F128" s="205" t="s">
        <v>1746</v>
      </c>
      <c r="G128" s="206" t="s">
        <v>910</v>
      </c>
      <c r="H128" s="207">
        <v>1</v>
      </c>
      <c r="I128" s="208"/>
      <c r="J128" s="209">
        <f>ROUND(I128*H128,2)</f>
        <v>0</v>
      </c>
      <c r="K128" s="205" t="s">
        <v>151</v>
      </c>
      <c r="L128" s="43"/>
      <c r="M128" s="210" t="s">
        <v>19</v>
      </c>
      <c r="N128" s="211" t="s">
        <v>46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152</v>
      </c>
      <c r="AT128" s="214" t="s">
        <v>147</v>
      </c>
      <c r="AU128" s="214" t="s">
        <v>83</v>
      </c>
      <c r="AY128" s="16" t="s">
        <v>145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83</v>
      </c>
      <c r="BK128" s="215">
        <f>ROUND(I128*H128,2)</f>
        <v>0</v>
      </c>
      <c r="BL128" s="16" t="s">
        <v>152</v>
      </c>
      <c r="BM128" s="214" t="s">
        <v>1747</v>
      </c>
    </row>
    <row r="129" s="2" customFormat="1">
      <c r="A129" s="37"/>
      <c r="B129" s="38"/>
      <c r="C129" s="39"/>
      <c r="D129" s="216" t="s">
        <v>154</v>
      </c>
      <c r="E129" s="39"/>
      <c r="F129" s="217" t="s">
        <v>1748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154</v>
      </c>
      <c r="AU129" s="16" t="s">
        <v>83</v>
      </c>
    </row>
    <row r="130" s="2" customFormat="1" ht="16.5" customHeight="1">
      <c r="A130" s="37"/>
      <c r="B130" s="38"/>
      <c r="C130" s="203" t="s">
        <v>240</v>
      </c>
      <c r="D130" s="203" t="s">
        <v>147</v>
      </c>
      <c r="E130" s="204" t="s">
        <v>1749</v>
      </c>
      <c r="F130" s="205" t="s">
        <v>1750</v>
      </c>
      <c r="G130" s="206" t="s">
        <v>910</v>
      </c>
      <c r="H130" s="207">
        <v>20</v>
      </c>
      <c r="I130" s="208"/>
      <c r="J130" s="209">
        <f>ROUND(I130*H130,2)</f>
        <v>0</v>
      </c>
      <c r="K130" s="205" t="s">
        <v>151</v>
      </c>
      <c r="L130" s="43"/>
      <c r="M130" s="210" t="s">
        <v>19</v>
      </c>
      <c r="N130" s="211" t="s">
        <v>46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152</v>
      </c>
      <c r="AT130" s="214" t="s">
        <v>147</v>
      </c>
      <c r="AU130" s="214" t="s">
        <v>83</v>
      </c>
      <c r="AY130" s="16" t="s">
        <v>145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83</v>
      </c>
      <c r="BK130" s="215">
        <f>ROUND(I130*H130,2)</f>
        <v>0</v>
      </c>
      <c r="BL130" s="16" t="s">
        <v>152</v>
      </c>
      <c r="BM130" s="214" t="s">
        <v>1751</v>
      </c>
    </row>
    <row r="131" s="2" customFormat="1">
      <c r="A131" s="37"/>
      <c r="B131" s="38"/>
      <c r="C131" s="39"/>
      <c r="D131" s="216" t="s">
        <v>154</v>
      </c>
      <c r="E131" s="39"/>
      <c r="F131" s="217" t="s">
        <v>1752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154</v>
      </c>
      <c r="AU131" s="16" t="s">
        <v>83</v>
      </c>
    </row>
    <row r="132" s="2" customFormat="1" ht="21.75" customHeight="1">
      <c r="A132" s="37"/>
      <c r="B132" s="38"/>
      <c r="C132" s="203" t="s">
        <v>245</v>
      </c>
      <c r="D132" s="203" t="s">
        <v>147</v>
      </c>
      <c r="E132" s="204" t="s">
        <v>1753</v>
      </c>
      <c r="F132" s="205" t="s">
        <v>1754</v>
      </c>
      <c r="G132" s="206" t="s">
        <v>910</v>
      </c>
      <c r="H132" s="207">
        <v>1</v>
      </c>
      <c r="I132" s="208"/>
      <c r="J132" s="209">
        <f>ROUND(I132*H132,2)</f>
        <v>0</v>
      </c>
      <c r="K132" s="205" t="s">
        <v>151</v>
      </c>
      <c r="L132" s="43"/>
      <c r="M132" s="210" t="s">
        <v>19</v>
      </c>
      <c r="N132" s="211" t="s">
        <v>46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152</v>
      </c>
      <c r="AT132" s="214" t="s">
        <v>147</v>
      </c>
      <c r="AU132" s="214" t="s">
        <v>83</v>
      </c>
      <c r="AY132" s="16" t="s">
        <v>145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83</v>
      </c>
      <c r="BK132" s="215">
        <f>ROUND(I132*H132,2)</f>
        <v>0</v>
      </c>
      <c r="BL132" s="16" t="s">
        <v>152</v>
      </c>
      <c r="BM132" s="214" t="s">
        <v>1755</v>
      </c>
    </row>
    <row r="133" s="2" customFormat="1">
      <c r="A133" s="37"/>
      <c r="B133" s="38"/>
      <c r="C133" s="39"/>
      <c r="D133" s="216" t="s">
        <v>154</v>
      </c>
      <c r="E133" s="39"/>
      <c r="F133" s="217" t="s">
        <v>1756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154</v>
      </c>
      <c r="AU133" s="16" t="s">
        <v>83</v>
      </c>
    </row>
    <row r="134" s="2" customFormat="1">
      <c r="A134" s="37"/>
      <c r="B134" s="38"/>
      <c r="C134" s="39"/>
      <c r="D134" s="231" t="s">
        <v>1071</v>
      </c>
      <c r="E134" s="39"/>
      <c r="F134" s="232" t="s">
        <v>1757</v>
      </c>
      <c r="G134" s="39"/>
      <c r="H134" s="39"/>
      <c r="I134" s="218"/>
      <c r="J134" s="39"/>
      <c r="K134" s="39"/>
      <c r="L134" s="43"/>
      <c r="M134" s="219"/>
      <c r="N134" s="220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1071</v>
      </c>
      <c r="AU134" s="16" t="s">
        <v>83</v>
      </c>
    </row>
    <row r="135" s="2" customFormat="1" ht="24.15" customHeight="1">
      <c r="A135" s="37"/>
      <c r="B135" s="38"/>
      <c r="C135" s="203" t="s">
        <v>7</v>
      </c>
      <c r="D135" s="203" t="s">
        <v>147</v>
      </c>
      <c r="E135" s="204" t="s">
        <v>1758</v>
      </c>
      <c r="F135" s="205" t="s">
        <v>1759</v>
      </c>
      <c r="G135" s="206" t="s">
        <v>910</v>
      </c>
      <c r="H135" s="207">
        <v>1</v>
      </c>
      <c r="I135" s="208"/>
      <c r="J135" s="209">
        <f>ROUND(I135*H135,2)</f>
        <v>0</v>
      </c>
      <c r="K135" s="205" t="s">
        <v>151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152</v>
      </c>
      <c r="AT135" s="214" t="s">
        <v>147</v>
      </c>
      <c r="AU135" s="214" t="s">
        <v>83</v>
      </c>
      <c r="AY135" s="16" t="s">
        <v>145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152</v>
      </c>
      <c r="BM135" s="214" t="s">
        <v>1760</v>
      </c>
    </row>
    <row r="136" s="2" customFormat="1">
      <c r="A136" s="37"/>
      <c r="B136" s="38"/>
      <c r="C136" s="39"/>
      <c r="D136" s="216" t="s">
        <v>154</v>
      </c>
      <c r="E136" s="39"/>
      <c r="F136" s="217" t="s">
        <v>1761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154</v>
      </c>
      <c r="AU136" s="16" t="s">
        <v>83</v>
      </c>
    </row>
    <row r="137" s="2" customFormat="1">
      <c r="A137" s="37"/>
      <c r="B137" s="38"/>
      <c r="C137" s="39"/>
      <c r="D137" s="231" t="s">
        <v>1071</v>
      </c>
      <c r="E137" s="39"/>
      <c r="F137" s="232" t="s">
        <v>1762</v>
      </c>
      <c r="G137" s="39"/>
      <c r="H137" s="39"/>
      <c r="I137" s="218"/>
      <c r="J137" s="39"/>
      <c r="K137" s="39"/>
      <c r="L137" s="43"/>
      <c r="M137" s="219"/>
      <c r="N137" s="220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1071</v>
      </c>
      <c r="AU137" s="16" t="s">
        <v>83</v>
      </c>
    </row>
    <row r="138" s="12" customFormat="1" ht="25.92" customHeight="1">
      <c r="A138" s="12"/>
      <c r="B138" s="187"/>
      <c r="C138" s="188"/>
      <c r="D138" s="189" t="s">
        <v>74</v>
      </c>
      <c r="E138" s="190" t="s">
        <v>1763</v>
      </c>
      <c r="F138" s="190" t="s">
        <v>1764</v>
      </c>
      <c r="G138" s="188"/>
      <c r="H138" s="188"/>
      <c r="I138" s="191"/>
      <c r="J138" s="192">
        <f>BK138</f>
        <v>0</v>
      </c>
      <c r="K138" s="188"/>
      <c r="L138" s="193"/>
      <c r="M138" s="194"/>
      <c r="N138" s="195"/>
      <c r="O138" s="195"/>
      <c r="P138" s="196">
        <f>SUM(P139:P162)</f>
        <v>0</v>
      </c>
      <c r="Q138" s="195"/>
      <c r="R138" s="196">
        <f>SUM(R139:R162)</f>
        <v>0</v>
      </c>
      <c r="S138" s="195"/>
      <c r="T138" s="197">
        <f>SUM(T139:T162)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98" t="s">
        <v>83</v>
      </c>
      <c r="AT138" s="199" t="s">
        <v>74</v>
      </c>
      <c r="AU138" s="199" t="s">
        <v>75</v>
      </c>
      <c r="AY138" s="198" t="s">
        <v>145</v>
      </c>
      <c r="BK138" s="200">
        <f>SUM(BK139:BK162)</f>
        <v>0</v>
      </c>
    </row>
    <row r="139" s="2" customFormat="1" ht="16.5" customHeight="1">
      <c r="A139" s="37"/>
      <c r="B139" s="38"/>
      <c r="C139" s="203" t="s">
        <v>254</v>
      </c>
      <c r="D139" s="203" t="s">
        <v>147</v>
      </c>
      <c r="E139" s="204" t="s">
        <v>1765</v>
      </c>
      <c r="F139" s="205" t="s">
        <v>1766</v>
      </c>
      <c r="G139" s="206" t="s">
        <v>910</v>
      </c>
      <c r="H139" s="207">
        <v>1</v>
      </c>
      <c r="I139" s="208"/>
      <c r="J139" s="209">
        <f>ROUND(I139*H139,2)</f>
        <v>0</v>
      </c>
      <c r="K139" s="205" t="s">
        <v>151</v>
      </c>
      <c r="L139" s="43"/>
      <c r="M139" s="210" t="s">
        <v>19</v>
      </c>
      <c r="N139" s="211" t="s">
        <v>46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152</v>
      </c>
      <c r="AT139" s="214" t="s">
        <v>147</v>
      </c>
      <c r="AU139" s="214" t="s">
        <v>83</v>
      </c>
      <c r="AY139" s="16" t="s">
        <v>145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83</v>
      </c>
      <c r="BK139" s="215">
        <f>ROUND(I139*H139,2)</f>
        <v>0</v>
      </c>
      <c r="BL139" s="16" t="s">
        <v>152</v>
      </c>
      <c r="BM139" s="214" t="s">
        <v>1767</v>
      </c>
    </row>
    <row r="140" s="2" customFormat="1">
      <c r="A140" s="37"/>
      <c r="B140" s="38"/>
      <c r="C140" s="39"/>
      <c r="D140" s="216" t="s">
        <v>154</v>
      </c>
      <c r="E140" s="39"/>
      <c r="F140" s="217" t="s">
        <v>1768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154</v>
      </c>
      <c r="AU140" s="16" t="s">
        <v>83</v>
      </c>
    </row>
    <row r="141" s="2" customFormat="1" ht="16.5" customHeight="1">
      <c r="A141" s="37"/>
      <c r="B141" s="38"/>
      <c r="C141" s="203" t="s">
        <v>259</v>
      </c>
      <c r="D141" s="203" t="s">
        <v>147</v>
      </c>
      <c r="E141" s="204" t="s">
        <v>1723</v>
      </c>
      <c r="F141" s="205" t="s">
        <v>1724</v>
      </c>
      <c r="G141" s="206" t="s">
        <v>910</v>
      </c>
      <c r="H141" s="207">
        <v>1</v>
      </c>
      <c r="I141" s="208"/>
      <c r="J141" s="209">
        <f>ROUND(I141*H141,2)</f>
        <v>0</v>
      </c>
      <c r="K141" s="205" t="s">
        <v>151</v>
      </c>
      <c r="L141" s="43"/>
      <c r="M141" s="210" t="s">
        <v>19</v>
      </c>
      <c r="N141" s="211" t="s">
        <v>46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152</v>
      </c>
      <c r="AT141" s="214" t="s">
        <v>147</v>
      </c>
      <c r="AU141" s="214" t="s">
        <v>83</v>
      </c>
      <c r="AY141" s="16" t="s">
        <v>145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83</v>
      </c>
      <c r="BK141" s="215">
        <f>ROUND(I141*H141,2)</f>
        <v>0</v>
      </c>
      <c r="BL141" s="16" t="s">
        <v>152</v>
      </c>
      <c r="BM141" s="214" t="s">
        <v>1769</v>
      </c>
    </row>
    <row r="142" s="2" customFormat="1">
      <c r="A142" s="37"/>
      <c r="B142" s="38"/>
      <c r="C142" s="39"/>
      <c r="D142" s="216" t="s">
        <v>154</v>
      </c>
      <c r="E142" s="39"/>
      <c r="F142" s="217" t="s">
        <v>1726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154</v>
      </c>
      <c r="AU142" s="16" t="s">
        <v>83</v>
      </c>
    </row>
    <row r="143" s="2" customFormat="1">
      <c r="A143" s="37"/>
      <c r="B143" s="38"/>
      <c r="C143" s="39"/>
      <c r="D143" s="231" t="s">
        <v>1071</v>
      </c>
      <c r="E143" s="39"/>
      <c r="F143" s="232" t="s">
        <v>1727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1071</v>
      </c>
      <c r="AU143" s="16" t="s">
        <v>83</v>
      </c>
    </row>
    <row r="144" s="2" customFormat="1" ht="16.5" customHeight="1">
      <c r="A144" s="37"/>
      <c r="B144" s="38"/>
      <c r="C144" s="203" t="s">
        <v>264</v>
      </c>
      <c r="D144" s="203" t="s">
        <v>147</v>
      </c>
      <c r="E144" s="204" t="s">
        <v>1728</v>
      </c>
      <c r="F144" s="205" t="s">
        <v>1729</v>
      </c>
      <c r="G144" s="206" t="s">
        <v>910</v>
      </c>
      <c r="H144" s="207">
        <v>1</v>
      </c>
      <c r="I144" s="208"/>
      <c r="J144" s="209">
        <f>ROUND(I144*H144,2)</f>
        <v>0</v>
      </c>
      <c r="K144" s="205" t="s">
        <v>151</v>
      </c>
      <c r="L144" s="43"/>
      <c r="M144" s="210" t="s">
        <v>19</v>
      </c>
      <c r="N144" s="211" t="s">
        <v>46</v>
      </c>
      <c r="O144" s="83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152</v>
      </c>
      <c r="AT144" s="214" t="s">
        <v>147</v>
      </c>
      <c r="AU144" s="214" t="s">
        <v>83</v>
      </c>
      <c r="AY144" s="16" t="s">
        <v>145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83</v>
      </c>
      <c r="BK144" s="215">
        <f>ROUND(I144*H144,2)</f>
        <v>0</v>
      </c>
      <c r="BL144" s="16" t="s">
        <v>152</v>
      </c>
      <c r="BM144" s="214" t="s">
        <v>1770</v>
      </c>
    </row>
    <row r="145" s="2" customFormat="1">
      <c r="A145" s="37"/>
      <c r="B145" s="38"/>
      <c r="C145" s="39"/>
      <c r="D145" s="216" t="s">
        <v>154</v>
      </c>
      <c r="E145" s="39"/>
      <c r="F145" s="217" t="s">
        <v>1731</v>
      </c>
      <c r="G145" s="39"/>
      <c r="H145" s="39"/>
      <c r="I145" s="218"/>
      <c r="J145" s="39"/>
      <c r="K145" s="39"/>
      <c r="L145" s="43"/>
      <c r="M145" s="219"/>
      <c r="N145" s="220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154</v>
      </c>
      <c r="AU145" s="16" t="s">
        <v>83</v>
      </c>
    </row>
    <row r="146" s="2" customFormat="1" ht="16.5" customHeight="1">
      <c r="A146" s="37"/>
      <c r="B146" s="38"/>
      <c r="C146" s="203" t="s">
        <v>269</v>
      </c>
      <c r="D146" s="203" t="s">
        <v>147</v>
      </c>
      <c r="E146" s="204" t="s">
        <v>1771</v>
      </c>
      <c r="F146" s="205" t="s">
        <v>1772</v>
      </c>
      <c r="G146" s="206" t="s">
        <v>910</v>
      </c>
      <c r="H146" s="207">
        <v>1</v>
      </c>
      <c r="I146" s="208"/>
      <c r="J146" s="209">
        <f>ROUND(I146*H146,2)</f>
        <v>0</v>
      </c>
      <c r="K146" s="205" t="s">
        <v>151</v>
      </c>
      <c r="L146" s="43"/>
      <c r="M146" s="210" t="s">
        <v>19</v>
      </c>
      <c r="N146" s="211" t="s">
        <v>46</v>
      </c>
      <c r="O146" s="83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14" t="s">
        <v>152</v>
      </c>
      <c r="AT146" s="214" t="s">
        <v>147</v>
      </c>
      <c r="AU146" s="214" t="s">
        <v>83</v>
      </c>
      <c r="AY146" s="16" t="s">
        <v>145</v>
      </c>
      <c r="BE146" s="215">
        <f>IF(N146="základní",J146,0)</f>
        <v>0</v>
      </c>
      <c r="BF146" s="215">
        <f>IF(N146="snížená",J146,0)</f>
        <v>0</v>
      </c>
      <c r="BG146" s="215">
        <f>IF(N146="zákl. přenesená",J146,0)</f>
        <v>0</v>
      </c>
      <c r="BH146" s="215">
        <f>IF(N146="sníž. přenesená",J146,0)</f>
        <v>0</v>
      </c>
      <c r="BI146" s="215">
        <f>IF(N146="nulová",J146,0)</f>
        <v>0</v>
      </c>
      <c r="BJ146" s="16" t="s">
        <v>83</v>
      </c>
      <c r="BK146" s="215">
        <f>ROUND(I146*H146,2)</f>
        <v>0</v>
      </c>
      <c r="BL146" s="16" t="s">
        <v>152</v>
      </c>
      <c r="BM146" s="214" t="s">
        <v>1773</v>
      </c>
    </row>
    <row r="147" s="2" customFormat="1">
      <c r="A147" s="37"/>
      <c r="B147" s="38"/>
      <c r="C147" s="39"/>
      <c r="D147" s="216" t="s">
        <v>154</v>
      </c>
      <c r="E147" s="39"/>
      <c r="F147" s="217" t="s">
        <v>1774</v>
      </c>
      <c r="G147" s="39"/>
      <c r="H147" s="39"/>
      <c r="I147" s="218"/>
      <c r="J147" s="39"/>
      <c r="K147" s="39"/>
      <c r="L147" s="43"/>
      <c r="M147" s="219"/>
      <c r="N147" s="220"/>
      <c r="O147" s="83"/>
      <c r="P147" s="83"/>
      <c r="Q147" s="83"/>
      <c r="R147" s="83"/>
      <c r="S147" s="83"/>
      <c r="T147" s="84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6" t="s">
        <v>154</v>
      </c>
      <c r="AU147" s="16" t="s">
        <v>83</v>
      </c>
    </row>
    <row r="148" s="2" customFormat="1" ht="16.5" customHeight="1">
      <c r="A148" s="37"/>
      <c r="B148" s="38"/>
      <c r="C148" s="203" t="s">
        <v>275</v>
      </c>
      <c r="D148" s="203" t="s">
        <v>147</v>
      </c>
      <c r="E148" s="204" t="s">
        <v>1775</v>
      </c>
      <c r="F148" s="205" t="s">
        <v>1776</v>
      </c>
      <c r="G148" s="206" t="s">
        <v>910</v>
      </c>
      <c r="H148" s="207">
        <v>1</v>
      </c>
      <c r="I148" s="208"/>
      <c r="J148" s="209">
        <f>ROUND(I148*H148,2)</f>
        <v>0</v>
      </c>
      <c r="K148" s="205" t="s">
        <v>151</v>
      </c>
      <c r="L148" s="43"/>
      <c r="M148" s="210" t="s">
        <v>19</v>
      </c>
      <c r="N148" s="211" t="s">
        <v>46</v>
      </c>
      <c r="O148" s="83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14" t="s">
        <v>152</v>
      </c>
      <c r="AT148" s="214" t="s">
        <v>147</v>
      </c>
      <c r="AU148" s="214" t="s">
        <v>83</v>
      </c>
      <c r="AY148" s="16" t="s">
        <v>145</v>
      </c>
      <c r="BE148" s="215">
        <f>IF(N148="základní",J148,0)</f>
        <v>0</v>
      </c>
      <c r="BF148" s="215">
        <f>IF(N148="snížená",J148,0)</f>
        <v>0</v>
      </c>
      <c r="BG148" s="215">
        <f>IF(N148="zákl. přenesená",J148,0)</f>
        <v>0</v>
      </c>
      <c r="BH148" s="215">
        <f>IF(N148="sníž. přenesená",J148,0)</f>
        <v>0</v>
      </c>
      <c r="BI148" s="215">
        <f>IF(N148="nulová",J148,0)</f>
        <v>0</v>
      </c>
      <c r="BJ148" s="16" t="s">
        <v>83</v>
      </c>
      <c r="BK148" s="215">
        <f>ROUND(I148*H148,2)</f>
        <v>0</v>
      </c>
      <c r="BL148" s="16" t="s">
        <v>152</v>
      </c>
      <c r="BM148" s="214" t="s">
        <v>1777</v>
      </c>
    </row>
    <row r="149" s="2" customFormat="1">
      <c r="A149" s="37"/>
      <c r="B149" s="38"/>
      <c r="C149" s="39"/>
      <c r="D149" s="216" t="s">
        <v>154</v>
      </c>
      <c r="E149" s="39"/>
      <c r="F149" s="217" t="s">
        <v>1778</v>
      </c>
      <c r="G149" s="39"/>
      <c r="H149" s="39"/>
      <c r="I149" s="218"/>
      <c r="J149" s="39"/>
      <c r="K149" s="39"/>
      <c r="L149" s="43"/>
      <c r="M149" s="219"/>
      <c r="N149" s="220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154</v>
      </c>
      <c r="AU149" s="16" t="s">
        <v>83</v>
      </c>
    </row>
    <row r="150" s="2" customFormat="1">
      <c r="A150" s="37"/>
      <c r="B150" s="38"/>
      <c r="C150" s="39"/>
      <c r="D150" s="231" t="s">
        <v>1071</v>
      </c>
      <c r="E150" s="39"/>
      <c r="F150" s="232" t="s">
        <v>1740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1071</v>
      </c>
      <c r="AU150" s="16" t="s">
        <v>83</v>
      </c>
    </row>
    <row r="151" s="2" customFormat="1" ht="16.5" customHeight="1">
      <c r="A151" s="37"/>
      <c r="B151" s="38"/>
      <c r="C151" s="203" t="s">
        <v>280</v>
      </c>
      <c r="D151" s="203" t="s">
        <v>147</v>
      </c>
      <c r="E151" s="204" t="s">
        <v>1741</v>
      </c>
      <c r="F151" s="205" t="s">
        <v>1742</v>
      </c>
      <c r="G151" s="206" t="s">
        <v>910</v>
      </c>
      <c r="H151" s="207">
        <v>1</v>
      </c>
      <c r="I151" s="208"/>
      <c r="J151" s="209">
        <f>ROUND(I151*H151,2)</f>
        <v>0</v>
      </c>
      <c r="K151" s="205" t="s">
        <v>151</v>
      </c>
      <c r="L151" s="43"/>
      <c r="M151" s="210" t="s">
        <v>19</v>
      </c>
      <c r="N151" s="211" t="s">
        <v>46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152</v>
      </c>
      <c r="AT151" s="214" t="s">
        <v>147</v>
      </c>
      <c r="AU151" s="214" t="s">
        <v>83</v>
      </c>
      <c r="AY151" s="16" t="s">
        <v>145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83</v>
      </c>
      <c r="BK151" s="215">
        <f>ROUND(I151*H151,2)</f>
        <v>0</v>
      </c>
      <c r="BL151" s="16" t="s">
        <v>152</v>
      </c>
      <c r="BM151" s="214" t="s">
        <v>1779</v>
      </c>
    </row>
    <row r="152" s="2" customFormat="1">
      <c r="A152" s="37"/>
      <c r="B152" s="38"/>
      <c r="C152" s="39"/>
      <c r="D152" s="216" t="s">
        <v>154</v>
      </c>
      <c r="E152" s="39"/>
      <c r="F152" s="217" t="s">
        <v>1744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154</v>
      </c>
      <c r="AU152" s="16" t="s">
        <v>83</v>
      </c>
    </row>
    <row r="153" s="2" customFormat="1" ht="16.5" customHeight="1">
      <c r="A153" s="37"/>
      <c r="B153" s="38"/>
      <c r="C153" s="203" t="s">
        <v>285</v>
      </c>
      <c r="D153" s="203" t="s">
        <v>147</v>
      </c>
      <c r="E153" s="204" t="s">
        <v>1780</v>
      </c>
      <c r="F153" s="205" t="s">
        <v>1781</v>
      </c>
      <c r="G153" s="206" t="s">
        <v>910</v>
      </c>
      <c r="H153" s="207">
        <v>1</v>
      </c>
      <c r="I153" s="208"/>
      <c r="J153" s="209">
        <f>ROUND(I153*H153,2)</f>
        <v>0</v>
      </c>
      <c r="K153" s="205" t="s">
        <v>151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152</v>
      </c>
      <c r="AT153" s="214" t="s">
        <v>147</v>
      </c>
      <c r="AU153" s="214" t="s">
        <v>83</v>
      </c>
      <c r="AY153" s="16" t="s">
        <v>145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152</v>
      </c>
      <c r="BM153" s="214" t="s">
        <v>1782</v>
      </c>
    </row>
    <row r="154" s="2" customFormat="1">
      <c r="A154" s="37"/>
      <c r="B154" s="38"/>
      <c r="C154" s="39"/>
      <c r="D154" s="216" t="s">
        <v>154</v>
      </c>
      <c r="E154" s="39"/>
      <c r="F154" s="217" t="s">
        <v>1783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154</v>
      </c>
      <c r="AU154" s="16" t="s">
        <v>83</v>
      </c>
    </row>
    <row r="155" s="2" customFormat="1" ht="16.5" customHeight="1">
      <c r="A155" s="37"/>
      <c r="B155" s="38"/>
      <c r="C155" s="203" t="s">
        <v>290</v>
      </c>
      <c r="D155" s="203" t="s">
        <v>147</v>
      </c>
      <c r="E155" s="204" t="s">
        <v>1749</v>
      </c>
      <c r="F155" s="205" t="s">
        <v>1750</v>
      </c>
      <c r="G155" s="206" t="s">
        <v>910</v>
      </c>
      <c r="H155" s="207">
        <v>20</v>
      </c>
      <c r="I155" s="208"/>
      <c r="J155" s="209">
        <f>ROUND(I155*H155,2)</f>
        <v>0</v>
      </c>
      <c r="K155" s="205" t="s">
        <v>151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152</v>
      </c>
      <c r="AT155" s="214" t="s">
        <v>147</v>
      </c>
      <c r="AU155" s="214" t="s">
        <v>83</v>
      </c>
      <c r="AY155" s="16" t="s">
        <v>145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152</v>
      </c>
      <c r="BM155" s="214" t="s">
        <v>1784</v>
      </c>
    </row>
    <row r="156" s="2" customFormat="1">
      <c r="A156" s="37"/>
      <c r="B156" s="38"/>
      <c r="C156" s="39"/>
      <c r="D156" s="216" t="s">
        <v>154</v>
      </c>
      <c r="E156" s="39"/>
      <c r="F156" s="217" t="s">
        <v>1752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154</v>
      </c>
      <c r="AU156" s="16" t="s">
        <v>83</v>
      </c>
    </row>
    <row r="157" s="2" customFormat="1" ht="21.75" customHeight="1">
      <c r="A157" s="37"/>
      <c r="B157" s="38"/>
      <c r="C157" s="203" t="s">
        <v>295</v>
      </c>
      <c r="D157" s="203" t="s">
        <v>147</v>
      </c>
      <c r="E157" s="204" t="s">
        <v>1753</v>
      </c>
      <c r="F157" s="205" t="s">
        <v>1754</v>
      </c>
      <c r="G157" s="206" t="s">
        <v>910</v>
      </c>
      <c r="H157" s="207">
        <v>1</v>
      </c>
      <c r="I157" s="208"/>
      <c r="J157" s="209">
        <f>ROUND(I157*H157,2)</f>
        <v>0</v>
      </c>
      <c r="K157" s="205" t="s">
        <v>151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152</v>
      </c>
      <c r="AT157" s="214" t="s">
        <v>147</v>
      </c>
      <c r="AU157" s="214" t="s">
        <v>83</v>
      </c>
      <c r="AY157" s="16" t="s">
        <v>145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152</v>
      </c>
      <c r="BM157" s="214" t="s">
        <v>1785</v>
      </c>
    </row>
    <row r="158" s="2" customFormat="1">
      <c r="A158" s="37"/>
      <c r="B158" s="38"/>
      <c r="C158" s="39"/>
      <c r="D158" s="216" t="s">
        <v>154</v>
      </c>
      <c r="E158" s="39"/>
      <c r="F158" s="217" t="s">
        <v>1756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154</v>
      </c>
      <c r="AU158" s="16" t="s">
        <v>83</v>
      </c>
    </row>
    <row r="159" s="2" customFormat="1">
      <c r="A159" s="37"/>
      <c r="B159" s="38"/>
      <c r="C159" s="39"/>
      <c r="D159" s="231" t="s">
        <v>1071</v>
      </c>
      <c r="E159" s="39"/>
      <c r="F159" s="232" t="s">
        <v>1757</v>
      </c>
      <c r="G159" s="39"/>
      <c r="H159" s="39"/>
      <c r="I159" s="218"/>
      <c r="J159" s="39"/>
      <c r="K159" s="39"/>
      <c r="L159" s="43"/>
      <c r="M159" s="219"/>
      <c r="N159" s="220"/>
      <c r="O159" s="83"/>
      <c r="P159" s="83"/>
      <c r="Q159" s="83"/>
      <c r="R159" s="83"/>
      <c r="S159" s="83"/>
      <c r="T159" s="84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6" t="s">
        <v>1071</v>
      </c>
      <c r="AU159" s="16" t="s">
        <v>83</v>
      </c>
    </row>
    <row r="160" s="2" customFormat="1" ht="24.15" customHeight="1">
      <c r="A160" s="37"/>
      <c r="B160" s="38"/>
      <c r="C160" s="203" t="s">
        <v>299</v>
      </c>
      <c r="D160" s="203" t="s">
        <v>147</v>
      </c>
      <c r="E160" s="204" t="s">
        <v>1786</v>
      </c>
      <c r="F160" s="205" t="s">
        <v>1787</v>
      </c>
      <c r="G160" s="206" t="s">
        <v>910</v>
      </c>
      <c r="H160" s="207">
        <v>1</v>
      </c>
      <c r="I160" s="208"/>
      <c r="J160" s="209">
        <f>ROUND(I160*H160,2)</f>
        <v>0</v>
      </c>
      <c r="K160" s="205" t="s">
        <v>151</v>
      </c>
      <c r="L160" s="43"/>
      <c r="M160" s="210" t="s">
        <v>19</v>
      </c>
      <c r="N160" s="211" t="s">
        <v>46</v>
      </c>
      <c r="O160" s="83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14" t="s">
        <v>152</v>
      </c>
      <c r="AT160" s="214" t="s">
        <v>147</v>
      </c>
      <c r="AU160" s="214" t="s">
        <v>83</v>
      </c>
      <c r="AY160" s="16" t="s">
        <v>145</v>
      </c>
      <c r="BE160" s="215">
        <f>IF(N160="základní",J160,0)</f>
        <v>0</v>
      </c>
      <c r="BF160" s="215">
        <f>IF(N160="snížená",J160,0)</f>
        <v>0</v>
      </c>
      <c r="BG160" s="215">
        <f>IF(N160="zákl. přenesená",J160,0)</f>
        <v>0</v>
      </c>
      <c r="BH160" s="215">
        <f>IF(N160="sníž. přenesená",J160,0)</f>
        <v>0</v>
      </c>
      <c r="BI160" s="215">
        <f>IF(N160="nulová",J160,0)</f>
        <v>0</v>
      </c>
      <c r="BJ160" s="16" t="s">
        <v>83</v>
      </c>
      <c r="BK160" s="215">
        <f>ROUND(I160*H160,2)</f>
        <v>0</v>
      </c>
      <c r="BL160" s="16" t="s">
        <v>152</v>
      </c>
      <c r="BM160" s="214" t="s">
        <v>1788</v>
      </c>
    </row>
    <row r="161" s="2" customFormat="1">
      <c r="A161" s="37"/>
      <c r="B161" s="38"/>
      <c r="C161" s="39"/>
      <c r="D161" s="216" t="s">
        <v>154</v>
      </c>
      <c r="E161" s="39"/>
      <c r="F161" s="217" t="s">
        <v>1789</v>
      </c>
      <c r="G161" s="39"/>
      <c r="H161" s="39"/>
      <c r="I161" s="218"/>
      <c r="J161" s="39"/>
      <c r="K161" s="39"/>
      <c r="L161" s="43"/>
      <c r="M161" s="219"/>
      <c r="N161" s="220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154</v>
      </c>
      <c r="AU161" s="16" t="s">
        <v>83</v>
      </c>
    </row>
    <row r="162" s="2" customFormat="1">
      <c r="A162" s="37"/>
      <c r="B162" s="38"/>
      <c r="C162" s="39"/>
      <c r="D162" s="231" t="s">
        <v>1071</v>
      </c>
      <c r="E162" s="39"/>
      <c r="F162" s="232" t="s">
        <v>1790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1071</v>
      </c>
      <c r="AU162" s="16" t="s">
        <v>83</v>
      </c>
    </row>
    <row r="163" s="12" customFormat="1" ht="25.92" customHeight="1">
      <c r="A163" s="12"/>
      <c r="B163" s="187"/>
      <c r="C163" s="188"/>
      <c r="D163" s="189" t="s">
        <v>74</v>
      </c>
      <c r="E163" s="190" t="s">
        <v>1791</v>
      </c>
      <c r="F163" s="190" t="s">
        <v>1792</v>
      </c>
      <c r="G163" s="188"/>
      <c r="H163" s="188"/>
      <c r="I163" s="191"/>
      <c r="J163" s="192">
        <f>BK163</f>
        <v>0</v>
      </c>
      <c r="K163" s="188"/>
      <c r="L163" s="193"/>
      <c r="M163" s="194"/>
      <c r="N163" s="195"/>
      <c r="O163" s="195"/>
      <c r="P163" s="196">
        <f>SUM(P164:P169)</f>
        <v>0</v>
      </c>
      <c r="Q163" s="195"/>
      <c r="R163" s="196">
        <f>SUM(R164:R169)</f>
        <v>0</v>
      </c>
      <c r="S163" s="195"/>
      <c r="T163" s="197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98" t="s">
        <v>83</v>
      </c>
      <c r="AT163" s="199" t="s">
        <v>74</v>
      </c>
      <c r="AU163" s="199" t="s">
        <v>75</v>
      </c>
      <c r="AY163" s="198" t="s">
        <v>145</v>
      </c>
      <c r="BK163" s="200">
        <f>SUM(BK164:BK169)</f>
        <v>0</v>
      </c>
    </row>
    <row r="164" s="2" customFormat="1" ht="16.5" customHeight="1">
      <c r="A164" s="37"/>
      <c r="B164" s="38"/>
      <c r="C164" s="203" t="s">
        <v>304</v>
      </c>
      <c r="D164" s="203" t="s">
        <v>147</v>
      </c>
      <c r="E164" s="204" t="s">
        <v>1793</v>
      </c>
      <c r="F164" s="205" t="s">
        <v>1794</v>
      </c>
      <c r="G164" s="206" t="s">
        <v>746</v>
      </c>
      <c r="H164" s="207">
        <v>1</v>
      </c>
      <c r="I164" s="208"/>
      <c r="J164" s="209">
        <f>ROUND(I164*H164,2)</f>
        <v>0</v>
      </c>
      <c r="K164" s="205" t="s">
        <v>151</v>
      </c>
      <c r="L164" s="43"/>
      <c r="M164" s="210" t="s">
        <v>19</v>
      </c>
      <c r="N164" s="211" t="s">
        <v>46</v>
      </c>
      <c r="O164" s="83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152</v>
      </c>
      <c r="AT164" s="214" t="s">
        <v>147</v>
      </c>
      <c r="AU164" s="214" t="s">
        <v>83</v>
      </c>
      <c r="AY164" s="16" t="s">
        <v>145</v>
      </c>
      <c r="BE164" s="215">
        <f>IF(N164="základní",J164,0)</f>
        <v>0</v>
      </c>
      <c r="BF164" s="215">
        <f>IF(N164="snížená",J164,0)</f>
        <v>0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83</v>
      </c>
      <c r="BK164" s="215">
        <f>ROUND(I164*H164,2)</f>
        <v>0</v>
      </c>
      <c r="BL164" s="16" t="s">
        <v>152</v>
      </c>
      <c r="BM164" s="214" t="s">
        <v>1795</v>
      </c>
    </row>
    <row r="165" s="2" customFormat="1">
      <c r="A165" s="37"/>
      <c r="B165" s="38"/>
      <c r="C165" s="39"/>
      <c r="D165" s="216" t="s">
        <v>154</v>
      </c>
      <c r="E165" s="39"/>
      <c r="F165" s="217" t="s">
        <v>1796</v>
      </c>
      <c r="G165" s="39"/>
      <c r="H165" s="39"/>
      <c r="I165" s="218"/>
      <c r="J165" s="39"/>
      <c r="K165" s="39"/>
      <c r="L165" s="43"/>
      <c r="M165" s="219"/>
      <c r="N165" s="220"/>
      <c r="O165" s="83"/>
      <c r="P165" s="83"/>
      <c r="Q165" s="83"/>
      <c r="R165" s="83"/>
      <c r="S165" s="83"/>
      <c r="T165" s="84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154</v>
      </c>
      <c r="AU165" s="16" t="s">
        <v>83</v>
      </c>
    </row>
    <row r="166" s="2" customFormat="1" ht="16.5" customHeight="1">
      <c r="A166" s="37"/>
      <c r="B166" s="38"/>
      <c r="C166" s="203" t="s">
        <v>308</v>
      </c>
      <c r="D166" s="203" t="s">
        <v>147</v>
      </c>
      <c r="E166" s="204" t="s">
        <v>1797</v>
      </c>
      <c r="F166" s="205" t="s">
        <v>1798</v>
      </c>
      <c r="G166" s="206" t="s">
        <v>746</v>
      </c>
      <c r="H166" s="207">
        <v>1</v>
      </c>
      <c r="I166" s="208"/>
      <c r="J166" s="209">
        <f>ROUND(I166*H166,2)</f>
        <v>0</v>
      </c>
      <c r="K166" s="205" t="s">
        <v>151</v>
      </c>
      <c r="L166" s="43"/>
      <c r="M166" s="210" t="s">
        <v>19</v>
      </c>
      <c r="N166" s="211" t="s">
        <v>46</v>
      </c>
      <c r="O166" s="83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14" t="s">
        <v>152</v>
      </c>
      <c r="AT166" s="214" t="s">
        <v>147</v>
      </c>
      <c r="AU166" s="214" t="s">
        <v>83</v>
      </c>
      <c r="AY166" s="16" t="s">
        <v>145</v>
      </c>
      <c r="BE166" s="215">
        <f>IF(N166="základní",J166,0)</f>
        <v>0</v>
      </c>
      <c r="BF166" s="215">
        <f>IF(N166="snížená",J166,0)</f>
        <v>0</v>
      </c>
      <c r="BG166" s="215">
        <f>IF(N166="zákl. přenesená",J166,0)</f>
        <v>0</v>
      </c>
      <c r="BH166" s="215">
        <f>IF(N166="sníž. přenesená",J166,0)</f>
        <v>0</v>
      </c>
      <c r="BI166" s="215">
        <f>IF(N166="nulová",J166,0)</f>
        <v>0</v>
      </c>
      <c r="BJ166" s="16" t="s">
        <v>83</v>
      </c>
      <c r="BK166" s="215">
        <f>ROUND(I166*H166,2)</f>
        <v>0</v>
      </c>
      <c r="BL166" s="16" t="s">
        <v>152</v>
      </c>
      <c r="BM166" s="214" t="s">
        <v>1799</v>
      </c>
    </row>
    <row r="167" s="2" customFormat="1">
      <c r="A167" s="37"/>
      <c r="B167" s="38"/>
      <c r="C167" s="39"/>
      <c r="D167" s="216" t="s">
        <v>154</v>
      </c>
      <c r="E167" s="39"/>
      <c r="F167" s="217" t="s">
        <v>1800</v>
      </c>
      <c r="G167" s="39"/>
      <c r="H167" s="39"/>
      <c r="I167" s="218"/>
      <c r="J167" s="39"/>
      <c r="K167" s="39"/>
      <c r="L167" s="43"/>
      <c r="M167" s="219"/>
      <c r="N167" s="220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154</v>
      </c>
      <c r="AU167" s="16" t="s">
        <v>83</v>
      </c>
    </row>
    <row r="168" s="2" customFormat="1" ht="16.5" customHeight="1">
      <c r="A168" s="37"/>
      <c r="B168" s="38"/>
      <c r="C168" s="203" t="s">
        <v>313</v>
      </c>
      <c r="D168" s="203" t="s">
        <v>147</v>
      </c>
      <c r="E168" s="204" t="s">
        <v>1801</v>
      </c>
      <c r="F168" s="205" t="s">
        <v>1802</v>
      </c>
      <c r="G168" s="206" t="s">
        <v>746</v>
      </c>
      <c r="H168" s="207">
        <v>1</v>
      </c>
      <c r="I168" s="208"/>
      <c r="J168" s="209">
        <f>ROUND(I168*H168,2)</f>
        <v>0</v>
      </c>
      <c r="K168" s="205" t="s">
        <v>151</v>
      </c>
      <c r="L168" s="43"/>
      <c r="M168" s="210" t="s">
        <v>19</v>
      </c>
      <c r="N168" s="211" t="s">
        <v>46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152</v>
      </c>
      <c r="AT168" s="214" t="s">
        <v>147</v>
      </c>
      <c r="AU168" s="214" t="s">
        <v>83</v>
      </c>
      <c r="AY168" s="16" t="s">
        <v>145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83</v>
      </c>
      <c r="BK168" s="215">
        <f>ROUND(I168*H168,2)</f>
        <v>0</v>
      </c>
      <c r="BL168" s="16" t="s">
        <v>152</v>
      </c>
      <c r="BM168" s="214" t="s">
        <v>1803</v>
      </c>
    </row>
    <row r="169" s="2" customFormat="1">
      <c r="A169" s="37"/>
      <c r="B169" s="38"/>
      <c r="C169" s="39"/>
      <c r="D169" s="216" t="s">
        <v>154</v>
      </c>
      <c r="E169" s="39"/>
      <c r="F169" s="217" t="s">
        <v>1804</v>
      </c>
      <c r="G169" s="39"/>
      <c r="H169" s="39"/>
      <c r="I169" s="218"/>
      <c r="J169" s="39"/>
      <c r="K169" s="39"/>
      <c r="L169" s="43"/>
      <c r="M169" s="234"/>
      <c r="N169" s="235"/>
      <c r="O169" s="236"/>
      <c r="P169" s="236"/>
      <c r="Q169" s="236"/>
      <c r="R169" s="236"/>
      <c r="S169" s="236"/>
      <c r="T169" s="2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154</v>
      </c>
      <c r="AU169" s="16" t="s">
        <v>83</v>
      </c>
    </row>
    <row r="170" s="2" customFormat="1" ht="6.96" customHeight="1">
      <c r="A170" s="37"/>
      <c r="B170" s="58"/>
      <c r="C170" s="59"/>
      <c r="D170" s="59"/>
      <c r="E170" s="59"/>
      <c r="F170" s="59"/>
      <c r="G170" s="59"/>
      <c r="H170" s="59"/>
      <c r="I170" s="59"/>
      <c r="J170" s="59"/>
      <c r="K170" s="59"/>
      <c r="L170" s="43"/>
      <c r="M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</row>
  </sheetData>
  <sheetProtection sheet="1" autoFilter="0" formatColumns="0" formatRows="0" objects="1" scenarios="1" spinCount="100000" saltValue="PfTFWqgwaeHreOquI8YqV3iNltD6MC1ql+JNodVl6U89Q5VHtBBU9k1QyNgDkRUOO+WgJUY1BNZOwRiz0xynzA==" hashValue="ezWLEMgIKmS6ywNSzBZ0QpPSaH58aGnuRgMulJPe7W7Qf6bxdPtLnT47bDnGTVJyBzbuSXS6EQqKvXdmxBUOYQ==" algorithmName="SHA-512" password="CC35"/>
  <autoFilter ref="C82:K169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6" r:id="rId1" display="https://podminky.urs.cz/item/CS_URS_2025_02/Pol1"/>
    <hyperlink ref="F89" r:id="rId2" display="https://podminky.urs.cz/item/CS_URS_2025_02/Pol2"/>
    <hyperlink ref="F92" r:id="rId3" display="https://podminky.urs.cz/item/CS_URS_2025_02/Pol3"/>
    <hyperlink ref="F94" r:id="rId4" display="https://podminky.urs.cz/item/CS_URS_2025_02/Pol4"/>
    <hyperlink ref="F97" r:id="rId5" display="https://podminky.urs.cz/item/CS_URS_2025_02/Pol5"/>
    <hyperlink ref="F100" r:id="rId6" display="https://podminky.urs.cz/item/CS_URS_2025_02/Pol6"/>
    <hyperlink ref="F102" r:id="rId7" display="https://podminky.urs.cz/item/CS_URS_2025_02/Pol7"/>
    <hyperlink ref="F104" r:id="rId8" display="https://podminky.urs.cz/item/CS_URS_2025_02/Pol8"/>
    <hyperlink ref="F107" r:id="rId9" display="https://podminky.urs.cz/item/CS_URS_2025_02/Pol9"/>
    <hyperlink ref="F109" r:id="rId10" display="https://podminky.urs.cz/item/CS_URS_2025_02/Pol10"/>
    <hyperlink ref="F111" r:id="rId11" display="https://podminky.urs.cz/item/CS_URS_2025_02/Pol11"/>
    <hyperlink ref="F115" r:id="rId12" display="https://podminky.urs.cz/item/CS_URS_2025_02/Pol12"/>
    <hyperlink ref="F117" r:id="rId13" display="https://podminky.urs.cz/item/CS_URS_2025_02/Pol13"/>
    <hyperlink ref="F120" r:id="rId14" display="https://podminky.urs.cz/item/CS_URS_2025_02/Pol14"/>
    <hyperlink ref="F122" r:id="rId15" display="https://podminky.urs.cz/item/CS_URS_2025_02/Pol15"/>
    <hyperlink ref="F124" r:id="rId16" display="https://podminky.urs.cz/item/CS_URS_2025_02/Pol16"/>
    <hyperlink ref="F127" r:id="rId17" display="https://podminky.urs.cz/item/CS_URS_2025_02/Pol17"/>
    <hyperlink ref="F129" r:id="rId18" display="https://podminky.urs.cz/item/CS_URS_2025_02/Pol18"/>
    <hyperlink ref="F131" r:id="rId19" display="https://podminky.urs.cz/item/CS_URS_2025_02/Pol19"/>
    <hyperlink ref="F133" r:id="rId20" display="https://podminky.urs.cz/item/CS_URS_2025_02/Pol20"/>
    <hyperlink ref="F136" r:id="rId21" display="https://podminky.urs.cz/item/CS_URS_2025_02/Pol21"/>
    <hyperlink ref="F140" r:id="rId22" display="https://podminky.urs.cz/item/CS_URS_2025_02/Pol22"/>
    <hyperlink ref="F142" r:id="rId23" display="https://podminky.urs.cz/item/CS_URS_2025_02/Pol13"/>
    <hyperlink ref="F145" r:id="rId24" display="https://podminky.urs.cz/item/CS_URS_2025_02/Pol14"/>
    <hyperlink ref="F147" r:id="rId25" display="https://podminky.urs.cz/item/CS_URS_2025_02/Pol23"/>
    <hyperlink ref="F149" r:id="rId26" display="https://podminky.urs.cz/item/CS_URS_2025_02/Pol24"/>
    <hyperlink ref="F152" r:id="rId27" display="https://podminky.urs.cz/item/CS_URS_2025_02/Pol17"/>
    <hyperlink ref="F154" r:id="rId28" display="https://podminky.urs.cz/item/CS_URS_2025_02/Pol25"/>
    <hyperlink ref="F156" r:id="rId29" display="https://podminky.urs.cz/item/CS_URS_2025_02/Pol19"/>
    <hyperlink ref="F158" r:id="rId30" display="https://podminky.urs.cz/item/CS_URS_2025_02/Pol20"/>
    <hyperlink ref="F161" r:id="rId31" display="https://podminky.urs.cz/item/CS_URS_2025_02/Pol26"/>
    <hyperlink ref="F165" r:id="rId32" display="https://podminky.urs.cz/item/CS_URS_2025_02/OST1"/>
    <hyperlink ref="F167" r:id="rId33" display="https://podminky.urs.cz/item/CS_URS_2025_02/OST2"/>
    <hyperlink ref="F169" r:id="rId34" display="https://podminky.urs.cz/item/CS_URS_2025_02/OST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91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Technická pomoc na opravu plaveckého bazénu letního koupaliště Litvínov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1805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12. 8. 2025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22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ROUND(J85,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ROUND((SUM(BE85:BE321)),  2)</f>
        <v>0</v>
      </c>
      <c r="G33" s="37"/>
      <c r="H33" s="37"/>
      <c r="I33" s="147">
        <v>0.20999999999999999</v>
      </c>
      <c r="J33" s="146">
        <f>ROUND(((SUM(BE85:BE321))*I33),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ROUND((SUM(BF85:BF321)),  2)</f>
        <v>0</v>
      </c>
      <c r="G34" s="37"/>
      <c r="H34" s="37"/>
      <c r="I34" s="147">
        <v>0.14999999999999999</v>
      </c>
      <c r="J34" s="146">
        <f>ROUND(((SUM(BF85:BF321))*I34),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ROUND((SUM(BG85:BG321)),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ROUND((SUM(BH85:BH321)),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ROUND((SUM(BI85:BI321)),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101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Technická pomoc na opravu plaveckého bazénu letního koupaliště Litvínov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SO03 - Silnoproudá elektrotechnika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12. 8. 2025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SPORTaS, s.r.o.</v>
      </c>
      <c r="G54" s="39"/>
      <c r="H54" s="39"/>
      <c r="I54" s="31" t="s">
        <v>33</v>
      </c>
      <c r="J54" s="35" t="str">
        <f>E21</f>
        <v>Michal Pospíšil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102</v>
      </c>
      <c r="D57" s="161"/>
      <c r="E57" s="161"/>
      <c r="F57" s="161"/>
      <c r="G57" s="161"/>
      <c r="H57" s="161"/>
      <c r="I57" s="161"/>
      <c r="J57" s="162" t="s">
        <v>103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J85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104</v>
      </c>
    </row>
    <row r="60" s="9" customFormat="1" ht="24.96" customHeight="1">
      <c r="A60" s="9"/>
      <c r="B60" s="164"/>
      <c r="C60" s="165"/>
      <c r="D60" s="166" t="s">
        <v>116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1806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1807</v>
      </c>
      <c r="E62" s="173"/>
      <c r="F62" s="173"/>
      <c r="G62" s="173"/>
      <c r="H62" s="173"/>
      <c r="I62" s="173"/>
      <c r="J62" s="174">
        <f>J215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4"/>
      <c r="C63" s="165"/>
      <c r="D63" s="166" t="s">
        <v>1808</v>
      </c>
      <c r="E63" s="167"/>
      <c r="F63" s="167"/>
      <c r="G63" s="167"/>
      <c r="H63" s="167"/>
      <c r="I63" s="167"/>
      <c r="J63" s="168">
        <f>J247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0"/>
      <c r="C64" s="171"/>
      <c r="D64" s="172" t="s">
        <v>1809</v>
      </c>
      <c r="E64" s="173"/>
      <c r="F64" s="173"/>
      <c r="G64" s="173"/>
      <c r="H64" s="173"/>
      <c r="I64" s="173"/>
      <c r="J64" s="174">
        <f>J248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1810</v>
      </c>
      <c r="E65" s="173"/>
      <c r="F65" s="173"/>
      <c r="G65" s="173"/>
      <c r="H65" s="173"/>
      <c r="I65" s="173"/>
      <c r="J65" s="174">
        <f>J282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130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59" t="str">
        <f>E7</f>
        <v>Technická pomoc na opravu plaveckého bazénu letního koupaliště Litvínov</v>
      </c>
      <c r="F75" s="31"/>
      <c r="G75" s="31"/>
      <c r="H75" s="31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99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68" t="str">
        <f>E9</f>
        <v>SO03 - Silnoproudá elektrotechnika</v>
      </c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21</v>
      </c>
      <c r="D79" s="39"/>
      <c r="E79" s="39"/>
      <c r="F79" s="26" t="str">
        <f>F12</f>
        <v xml:space="preserve"> </v>
      </c>
      <c r="G79" s="39"/>
      <c r="H79" s="39"/>
      <c r="I79" s="31" t="s">
        <v>23</v>
      </c>
      <c r="J79" s="71" t="str">
        <f>IF(J12="","",J12)</f>
        <v>12. 8. 2025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25</v>
      </c>
      <c r="D81" s="39"/>
      <c r="E81" s="39"/>
      <c r="F81" s="26" t="str">
        <f>E15</f>
        <v>SPORTaS, s.r.o.</v>
      </c>
      <c r="G81" s="39"/>
      <c r="H81" s="39"/>
      <c r="I81" s="31" t="s">
        <v>33</v>
      </c>
      <c r="J81" s="35" t="str">
        <f>E21</f>
        <v>Michal Pospíšil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31</v>
      </c>
      <c r="D82" s="39"/>
      <c r="E82" s="39"/>
      <c r="F82" s="26" t="str">
        <f>IF(E18="","",E18)</f>
        <v>Vyplň údaj</v>
      </c>
      <c r="G82" s="39"/>
      <c r="H82" s="39"/>
      <c r="I82" s="31" t="s">
        <v>38</v>
      </c>
      <c r="J82" s="35" t="str">
        <f>E24</f>
        <v xml:space="preserve"> 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0.32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1" customFormat="1" ht="29.28" customHeight="1">
      <c r="A84" s="176"/>
      <c r="B84" s="177"/>
      <c r="C84" s="178" t="s">
        <v>131</v>
      </c>
      <c r="D84" s="179" t="s">
        <v>60</v>
      </c>
      <c r="E84" s="179" t="s">
        <v>56</v>
      </c>
      <c r="F84" s="179" t="s">
        <v>57</v>
      </c>
      <c r="G84" s="179" t="s">
        <v>132</v>
      </c>
      <c r="H84" s="179" t="s">
        <v>133</v>
      </c>
      <c r="I84" s="179" t="s">
        <v>134</v>
      </c>
      <c r="J84" s="179" t="s">
        <v>103</v>
      </c>
      <c r="K84" s="180" t="s">
        <v>135</v>
      </c>
      <c r="L84" s="181"/>
      <c r="M84" s="91" t="s">
        <v>19</v>
      </c>
      <c r="N84" s="92" t="s">
        <v>45</v>
      </c>
      <c r="O84" s="92" t="s">
        <v>136</v>
      </c>
      <c r="P84" s="92" t="s">
        <v>137</v>
      </c>
      <c r="Q84" s="92" t="s">
        <v>138</v>
      </c>
      <c r="R84" s="92" t="s">
        <v>139</v>
      </c>
      <c r="S84" s="92" t="s">
        <v>140</v>
      </c>
      <c r="T84" s="93" t="s">
        <v>141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7"/>
      <c r="B85" s="38"/>
      <c r="C85" s="98" t="s">
        <v>142</v>
      </c>
      <c r="D85" s="39"/>
      <c r="E85" s="39"/>
      <c r="F85" s="39"/>
      <c r="G85" s="39"/>
      <c r="H85" s="39"/>
      <c r="I85" s="39"/>
      <c r="J85" s="182">
        <f>BK85</f>
        <v>0</v>
      </c>
      <c r="K85" s="39"/>
      <c r="L85" s="43"/>
      <c r="M85" s="94"/>
      <c r="N85" s="183"/>
      <c r="O85" s="95"/>
      <c r="P85" s="184">
        <f>P86+P247</f>
        <v>0</v>
      </c>
      <c r="Q85" s="95"/>
      <c r="R85" s="184">
        <f>R86+R247</f>
        <v>67.007419999999996</v>
      </c>
      <c r="S85" s="95"/>
      <c r="T85" s="185">
        <f>T86+T247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74</v>
      </c>
      <c r="AU85" s="16" t="s">
        <v>104</v>
      </c>
      <c r="BK85" s="186">
        <f>BK86+BK247</f>
        <v>0</v>
      </c>
    </row>
    <row r="86" s="12" customFormat="1" ht="25.92" customHeight="1">
      <c r="A86" s="12"/>
      <c r="B86" s="187"/>
      <c r="C86" s="188"/>
      <c r="D86" s="189" t="s">
        <v>74</v>
      </c>
      <c r="E86" s="190" t="s">
        <v>1131</v>
      </c>
      <c r="F86" s="190" t="s">
        <v>1132</v>
      </c>
      <c r="G86" s="188"/>
      <c r="H86" s="188"/>
      <c r="I86" s="191"/>
      <c r="J86" s="192">
        <f>BK86</f>
        <v>0</v>
      </c>
      <c r="K86" s="188"/>
      <c r="L86" s="193"/>
      <c r="M86" s="194"/>
      <c r="N86" s="195"/>
      <c r="O86" s="195"/>
      <c r="P86" s="196">
        <f>P87+P215</f>
        <v>0</v>
      </c>
      <c r="Q86" s="195"/>
      <c r="R86" s="196">
        <f>R87+R215</f>
        <v>3.9306399999999999</v>
      </c>
      <c r="S86" s="195"/>
      <c r="T86" s="197">
        <f>T87+T215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85</v>
      </c>
      <c r="AT86" s="199" t="s">
        <v>74</v>
      </c>
      <c r="AU86" s="199" t="s">
        <v>75</v>
      </c>
      <c r="AY86" s="198" t="s">
        <v>145</v>
      </c>
      <c r="BK86" s="200">
        <f>BK87+BK215</f>
        <v>0</v>
      </c>
    </row>
    <row r="87" s="12" customFormat="1" ht="22.8" customHeight="1">
      <c r="A87" s="12"/>
      <c r="B87" s="187"/>
      <c r="C87" s="188"/>
      <c r="D87" s="189" t="s">
        <v>74</v>
      </c>
      <c r="E87" s="201" t="s">
        <v>1811</v>
      </c>
      <c r="F87" s="201" t="s">
        <v>1812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SUM(P88:P214)</f>
        <v>0</v>
      </c>
      <c r="Q87" s="195"/>
      <c r="R87" s="196">
        <f>SUM(R88:R214)</f>
        <v>2.9977399999999998</v>
      </c>
      <c r="S87" s="195"/>
      <c r="T87" s="197">
        <f>SUM(T88:T214)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85</v>
      </c>
      <c r="AT87" s="199" t="s">
        <v>74</v>
      </c>
      <c r="AU87" s="199" t="s">
        <v>83</v>
      </c>
      <c r="AY87" s="198" t="s">
        <v>145</v>
      </c>
      <c r="BK87" s="200">
        <f>SUM(BK88:BK214)</f>
        <v>0</v>
      </c>
    </row>
    <row r="88" s="2" customFormat="1" ht="16.5" customHeight="1">
      <c r="A88" s="37"/>
      <c r="B88" s="38"/>
      <c r="C88" s="203" t="s">
        <v>83</v>
      </c>
      <c r="D88" s="203" t="s">
        <v>147</v>
      </c>
      <c r="E88" s="204" t="s">
        <v>1813</v>
      </c>
      <c r="F88" s="205" t="s">
        <v>1814</v>
      </c>
      <c r="G88" s="206" t="s">
        <v>178</v>
      </c>
      <c r="H88" s="207">
        <v>680</v>
      </c>
      <c r="I88" s="208"/>
      <c r="J88" s="209">
        <f>ROUND(I88*H88,2)</f>
        <v>0</v>
      </c>
      <c r="K88" s="205" t="s">
        <v>151</v>
      </c>
      <c r="L88" s="43"/>
      <c r="M88" s="210" t="s">
        <v>19</v>
      </c>
      <c r="N88" s="211" t="s">
        <v>46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225</v>
      </c>
      <c r="AT88" s="214" t="s">
        <v>147</v>
      </c>
      <c r="AU88" s="214" t="s">
        <v>85</v>
      </c>
      <c r="AY88" s="16" t="s">
        <v>145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83</v>
      </c>
      <c r="BK88" s="215">
        <f>ROUND(I88*H88,2)</f>
        <v>0</v>
      </c>
      <c r="BL88" s="16" t="s">
        <v>225</v>
      </c>
      <c r="BM88" s="214" t="s">
        <v>1815</v>
      </c>
    </row>
    <row r="89" s="2" customFormat="1">
      <c r="A89" s="37"/>
      <c r="B89" s="38"/>
      <c r="C89" s="39"/>
      <c r="D89" s="216" t="s">
        <v>154</v>
      </c>
      <c r="E89" s="39"/>
      <c r="F89" s="217" t="s">
        <v>1816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154</v>
      </c>
      <c r="AU89" s="16" t="s">
        <v>85</v>
      </c>
    </row>
    <row r="90" s="2" customFormat="1" ht="16.5" customHeight="1">
      <c r="A90" s="37"/>
      <c r="B90" s="38"/>
      <c r="C90" s="203" t="s">
        <v>85</v>
      </c>
      <c r="D90" s="203" t="s">
        <v>147</v>
      </c>
      <c r="E90" s="204" t="s">
        <v>1817</v>
      </c>
      <c r="F90" s="205" t="s">
        <v>1818</v>
      </c>
      <c r="G90" s="206" t="s">
        <v>412</v>
      </c>
      <c r="H90" s="207">
        <v>1</v>
      </c>
      <c r="I90" s="208"/>
      <c r="J90" s="209">
        <f>ROUND(I90*H90,2)</f>
        <v>0</v>
      </c>
      <c r="K90" s="205" t="s">
        <v>151</v>
      </c>
      <c r="L90" s="43"/>
      <c r="M90" s="210" t="s">
        <v>19</v>
      </c>
      <c r="N90" s="211" t="s">
        <v>46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225</v>
      </c>
      <c r="AT90" s="214" t="s">
        <v>147</v>
      </c>
      <c r="AU90" s="214" t="s">
        <v>85</v>
      </c>
      <c r="AY90" s="16" t="s">
        <v>145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83</v>
      </c>
      <c r="BK90" s="215">
        <f>ROUND(I90*H90,2)</f>
        <v>0</v>
      </c>
      <c r="BL90" s="16" t="s">
        <v>225</v>
      </c>
      <c r="BM90" s="214" t="s">
        <v>1819</v>
      </c>
    </row>
    <row r="91" s="2" customFormat="1">
      <c r="A91" s="37"/>
      <c r="B91" s="38"/>
      <c r="C91" s="39"/>
      <c r="D91" s="216" t="s">
        <v>154</v>
      </c>
      <c r="E91" s="39"/>
      <c r="F91" s="217" t="s">
        <v>1820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154</v>
      </c>
      <c r="AU91" s="16" t="s">
        <v>85</v>
      </c>
    </row>
    <row r="92" s="2" customFormat="1" ht="24.15" customHeight="1">
      <c r="A92" s="37"/>
      <c r="B92" s="38"/>
      <c r="C92" s="221" t="s">
        <v>160</v>
      </c>
      <c r="D92" s="221" t="s">
        <v>286</v>
      </c>
      <c r="E92" s="222" t="s">
        <v>1821</v>
      </c>
      <c r="F92" s="223" t="s">
        <v>1822</v>
      </c>
      <c r="G92" s="224" t="s">
        <v>412</v>
      </c>
      <c r="H92" s="225">
        <v>1</v>
      </c>
      <c r="I92" s="226"/>
      <c r="J92" s="227">
        <f>ROUND(I92*H92,2)</f>
        <v>0</v>
      </c>
      <c r="K92" s="223" t="s">
        <v>151</v>
      </c>
      <c r="L92" s="228"/>
      <c r="M92" s="229" t="s">
        <v>19</v>
      </c>
      <c r="N92" s="230" t="s">
        <v>46</v>
      </c>
      <c r="O92" s="83"/>
      <c r="P92" s="212">
        <f>O92*H92</f>
        <v>0</v>
      </c>
      <c r="Q92" s="212">
        <v>0.0030100000000000001</v>
      </c>
      <c r="R92" s="212">
        <f>Q92*H92</f>
        <v>0.0030100000000000001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304</v>
      </c>
      <c r="AT92" s="214" t="s">
        <v>286</v>
      </c>
      <c r="AU92" s="214" t="s">
        <v>85</v>
      </c>
      <c r="AY92" s="16" t="s">
        <v>145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83</v>
      </c>
      <c r="BK92" s="215">
        <f>ROUND(I92*H92,2)</f>
        <v>0</v>
      </c>
      <c r="BL92" s="16" t="s">
        <v>225</v>
      </c>
      <c r="BM92" s="214" t="s">
        <v>1823</v>
      </c>
    </row>
    <row r="93" s="2" customFormat="1" ht="24.15" customHeight="1">
      <c r="A93" s="37"/>
      <c r="B93" s="38"/>
      <c r="C93" s="221" t="s">
        <v>152</v>
      </c>
      <c r="D93" s="221" t="s">
        <v>286</v>
      </c>
      <c r="E93" s="222" t="s">
        <v>1824</v>
      </c>
      <c r="F93" s="223" t="s">
        <v>1825</v>
      </c>
      <c r="G93" s="224" t="s">
        <v>412</v>
      </c>
      <c r="H93" s="225">
        <v>3</v>
      </c>
      <c r="I93" s="226"/>
      <c r="J93" s="227">
        <f>ROUND(I93*H93,2)</f>
        <v>0</v>
      </c>
      <c r="K93" s="223" t="s">
        <v>151</v>
      </c>
      <c r="L93" s="228"/>
      <c r="M93" s="229" t="s">
        <v>19</v>
      </c>
      <c r="N93" s="230" t="s">
        <v>46</v>
      </c>
      <c r="O93" s="83"/>
      <c r="P93" s="212">
        <f>O93*H93</f>
        <v>0</v>
      </c>
      <c r="Q93" s="212">
        <v>0.0030100000000000001</v>
      </c>
      <c r="R93" s="212">
        <f>Q93*H93</f>
        <v>0.0090299999999999998</v>
      </c>
      <c r="S93" s="212">
        <v>0</v>
      </c>
      <c r="T93" s="213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214" t="s">
        <v>304</v>
      </c>
      <c r="AT93" s="214" t="s">
        <v>286</v>
      </c>
      <c r="AU93" s="214" t="s">
        <v>85</v>
      </c>
      <c r="AY93" s="16" t="s">
        <v>145</v>
      </c>
      <c r="BE93" s="215">
        <f>IF(N93="základní",J93,0)</f>
        <v>0</v>
      </c>
      <c r="BF93" s="215">
        <f>IF(N93="snížená",J93,0)</f>
        <v>0</v>
      </c>
      <c r="BG93" s="215">
        <f>IF(N93="zákl. přenesená",J93,0)</f>
        <v>0</v>
      </c>
      <c r="BH93" s="215">
        <f>IF(N93="sníž. přenesená",J93,0)</f>
        <v>0</v>
      </c>
      <c r="BI93" s="215">
        <f>IF(N93="nulová",J93,0)</f>
        <v>0</v>
      </c>
      <c r="BJ93" s="16" t="s">
        <v>83</v>
      </c>
      <c r="BK93" s="215">
        <f>ROUND(I93*H93,2)</f>
        <v>0</v>
      </c>
      <c r="BL93" s="16" t="s">
        <v>225</v>
      </c>
      <c r="BM93" s="214" t="s">
        <v>1826</v>
      </c>
    </row>
    <row r="94" s="2" customFormat="1" ht="16.5" customHeight="1">
      <c r="A94" s="37"/>
      <c r="B94" s="38"/>
      <c r="C94" s="203" t="s">
        <v>169</v>
      </c>
      <c r="D94" s="203" t="s">
        <v>147</v>
      </c>
      <c r="E94" s="204" t="s">
        <v>1817</v>
      </c>
      <c r="F94" s="205" t="s">
        <v>1818</v>
      </c>
      <c r="G94" s="206" t="s">
        <v>412</v>
      </c>
      <c r="H94" s="207">
        <v>1</v>
      </c>
      <c r="I94" s="208"/>
      <c r="J94" s="209">
        <f>ROUND(I94*H94,2)</f>
        <v>0</v>
      </c>
      <c r="K94" s="205" t="s">
        <v>151</v>
      </c>
      <c r="L94" s="43"/>
      <c r="M94" s="210" t="s">
        <v>19</v>
      </c>
      <c r="N94" s="211" t="s">
        <v>46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225</v>
      </c>
      <c r="AT94" s="214" t="s">
        <v>147</v>
      </c>
      <c r="AU94" s="214" t="s">
        <v>85</v>
      </c>
      <c r="AY94" s="16" t="s">
        <v>145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83</v>
      </c>
      <c r="BK94" s="215">
        <f>ROUND(I94*H94,2)</f>
        <v>0</v>
      </c>
      <c r="BL94" s="16" t="s">
        <v>225</v>
      </c>
      <c r="BM94" s="214" t="s">
        <v>1827</v>
      </c>
    </row>
    <row r="95" s="2" customFormat="1">
      <c r="A95" s="37"/>
      <c r="B95" s="38"/>
      <c r="C95" s="39"/>
      <c r="D95" s="216" t="s">
        <v>154</v>
      </c>
      <c r="E95" s="39"/>
      <c r="F95" s="217" t="s">
        <v>1820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154</v>
      </c>
      <c r="AU95" s="16" t="s">
        <v>85</v>
      </c>
    </row>
    <row r="96" s="2" customFormat="1" ht="16.5" customHeight="1">
      <c r="A96" s="37"/>
      <c r="B96" s="38"/>
      <c r="C96" s="221" t="s">
        <v>175</v>
      </c>
      <c r="D96" s="221" t="s">
        <v>286</v>
      </c>
      <c r="E96" s="222" t="s">
        <v>1828</v>
      </c>
      <c r="F96" s="223" t="s">
        <v>1829</v>
      </c>
      <c r="G96" s="224" t="s">
        <v>412</v>
      </c>
      <c r="H96" s="225">
        <v>1</v>
      </c>
      <c r="I96" s="226"/>
      <c r="J96" s="227">
        <f>ROUND(I96*H96,2)</f>
        <v>0</v>
      </c>
      <c r="K96" s="223" t="s">
        <v>151</v>
      </c>
      <c r="L96" s="228"/>
      <c r="M96" s="229" t="s">
        <v>19</v>
      </c>
      <c r="N96" s="230" t="s">
        <v>46</v>
      </c>
      <c r="O96" s="83"/>
      <c r="P96" s="212">
        <f>O96*H96</f>
        <v>0</v>
      </c>
      <c r="Q96" s="212">
        <v>0.0030100000000000001</v>
      </c>
      <c r="R96" s="212">
        <f>Q96*H96</f>
        <v>0.0030100000000000001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304</v>
      </c>
      <c r="AT96" s="214" t="s">
        <v>286</v>
      </c>
      <c r="AU96" s="214" t="s">
        <v>85</v>
      </c>
      <c r="AY96" s="16" t="s">
        <v>145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83</v>
      </c>
      <c r="BK96" s="215">
        <f>ROUND(I96*H96,2)</f>
        <v>0</v>
      </c>
      <c r="BL96" s="16" t="s">
        <v>225</v>
      </c>
      <c r="BM96" s="214" t="s">
        <v>1830</v>
      </c>
    </row>
    <row r="97" s="2" customFormat="1" ht="16.5" customHeight="1">
      <c r="A97" s="37"/>
      <c r="B97" s="38"/>
      <c r="C97" s="203" t="s">
        <v>181</v>
      </c>
      <c r="D97" s="203" t="s">
        <v>147</v>
      </c>
      <c r="E97" s="204" t="s">
        <v>1831</v>
      </c>
      <c r="F97" s="205" t="s">
        <v>1832</v>
      </c>
      <c r="G97" s="206" t="s">
        <v>412</v>
      </c>
      <c r="H97" s="207">
        <v>1</v>
      </c>
      <c r="I97" s="208"/>
      <c r="J97" s="209">
        <f>ROUND(I97*H97,2)</f>
        <v>0</v>
      </c>
      <c r="K97" s="205" t="s">
        <v>151</v>
      </c>
      <c r="L97" s="43"/>
      <c r="M97" s="210" t="s">
        <v>19</v>
      </c>
      <c r="N97" s="211" t="s">
        <v>46</v>
      </c>
      <c r="O97" s="83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14" t="s">
        <v>225</v>
      </c>
      <c r="AT97" s="214" t="s">
        <v>147</v>
      </c>
      <c r="AU97" s="214" t="s">
        <v>85</v>
      </c>
      <c r="AY97" s="16" t="s">
        <v>145</v>
      </c>
      <c r="BE97" s="215">
        <f>IF(N97="základní",J97,0)</f>
        <v>0</v>
      </c>
      <c r="BF97" s="215">
        <f>IF(N97="snížená",J97,0)</f>
        <v>0</v>
      </c>
      <c r="BG97" s="215">
        <f>IF(N97="zákl. přenesená",J97,0)</f>
        <v>0</v>
      </c>
      <c r="BH97" s="215">
        <f>IF(N97="sníž. přenesená",J97,0)</f>
        <v>0</v>
      </c>
      <c r="BI97" s="215">
        <f>IF(N97="nulová",J97,0)</f>
        <v>0</v>
      </c>
      <c r="BJ97" s="16" t="s">
        <v>83</v>
      </c>
      <c r="BK97" s="215">
        <f>ROUND(I97*H97,2)</f>
        <v>0</v>
      </c>
      <c r="BL97" s="16" t="s">
        <v>225</v>
      </c>
      <c r="BM97" s="214" t="s">
        <v>1833</v>
      </c>
    </row>
    <row r="98" s="2" customFormat="1">
      <c r="A98" s="37"/>
      <c r="B98" s="38"/>
      <c r="C98" s="39"/>
      <c r="D98" s="216" t="s">
        <v>154</v>
      </c>
      <c r="E98" s="39"/>
      <c r="F98" s="217" t="s">
        <v>1834</v>
      </c>
      <c r="G98" s="39"/>
      <c r="H98" s="39"/>
      <c r="I98" s="218"/>
      <c r="J98" s="39"/>
      <c r="K98" s="39"/>
      <c r="L98" s="43"/>
      <c r="M98" s="219"/>
      <c r="N98" s="220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154</v>
      </c>
      <c r="AU98" s="16" t="s">
        <v>85</v>
      </c>
    </row>
    <row r="99" s="2" customFormat="1" ht="16.5" customHeight="1">
      <c r="A99" s="37"/>
      <c r="B99" s="38"/>
      <c r="C99" s="221" t="s">
        <v>186</v>
      </c>
      <c r="D99" s="221" t="s">
        <v>286</v>
      </c>
      <c r="E99" s="222" t="s">
        <v>1835</v>
      </c>
      <c r="F99" s="223" t="s">
        <v>1836</v>
      </c>
      <c r="G99" s="224" t="s">
        <v>412</v>
      </c>
      <c r="H99" s="225">
        <v>1</v>
      </c>
      <c r="I99" s="226"/>
      <c r="J99" s="227">
        <f>ROUND(I99*H99,2)</f>
        <v>0</v>
      </c>
      <c r="K99" s="223" t="s">
        <v>151</v>
      </c>
      <c r="L99" s="228"/>
      <c r="M99" s="229" t="s">
        <v>19</v>
      </c>
      <c r="N99" s="230" t="s">
        <v>46</v>
      </c>
      <c r="O99" s="83"/>
      <c r="P99" s="212">
        <f>O99*H99</f>
        <v>0</v>
      </c>
      <c r="Q99" s="212">
        <v>0.0030100000000000001</v>
      </c>
      <c r="R99" s="212">
        <f>Q99*H99</f>
        <v>0.0030100000000000001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304</v>
      </c>
      <c r="AT99" s="214" t="s">
        <v>286</v>
      </c>
      <c r="AU99" s="214" t="s">
        <v>85</v>
      </c>
      <c r="AY99" s="16" t="s">
        <v>145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225</v>
      </c>
      <c r="BM99" s="214" t="s">
        <v>1837</v>
      </c>
    </row>
    <row r="100" s="2" customFormat="1" ht="16.5" customHeight="1">
      <c r="A100" s="37"/>
      <c r="B100" s="38"/>
      <c r="C100" s="203" t="s">
        <v>191</v>
      </c>
      <c r="D100" s="203" t="s">
        <v>147</v>
      </c>
      <c r="E100" s="204" t="s">
        <v>1838</v>
      </c>
      <c r="F100" s="205" t="s">
        <v>1839</v>
      </c>
      <c r="G100" s="206" t="s">
        <v>412</v>
      </c>
      <c r="H100" s="207">
        <v>1</v>
      </c>
      <c r="I100" s="208"/>
      <c r="J100" s="209">
        <f>ROUND(I100*H100,2)</f>
        <v>0</v>
      </c>
      <c r="K100" s="205" t="s">
        <v>151</v>
      </c>
      <c r="L100" s="43"/>
      <c r="M100" s="210" t="s">
        <v>19</v>
      </c>
      <c r="N100" s="211" t="s">
        <v>46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225</v>
      </c>
      <c r="AT100" s="214" t="s">
        <v>147</v>
      </c>
      <c r="AU100" s="214" t="s">
        <v>85</v>
      </c>
      <c r="AY100" s="16" t="s">
        <v>145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83</v>
      </c>
      <c r="BK100" s="215">
        <f>ROUND(I100*H100,2)</f>
        <v>0</v>
      </c>
      <c r="BL100" s="16" t="s">
        <v>225</v>
      </c>
      <c r="BM100" s="214" t="s">
        <v>1840</v>
      </c>
    </row>
    <row r="101" s="2" customFormat="1">
      <c r="A101" s="37"/>
      <c r="B101" s="38"/>
      <c r="C101" s="39"/>
      <c r="D101" s="216" t="s">
        <v>154</v>
      </c>
      <c r="E101" s="39"/>
      <c r="F101" s="217" t="s">
        <v>1841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154</v>
      </c>
      <c r="AU101" s="16" t="s">
        <v>85</v>
      </c>
    </row>
    <row r="102" s="2" customFormat="1" ht="16.5" customHeight="1">
      <c r="A102" s="37"/>
      <c r="B102" s="38"/>
      <c r="C102" s="221" t="s">
        <v>196</v>
      </c>
      <c r="D102" s="221" t="s">
        <v>286</v>
      </c>
      <c r="E102" s="222" t="s">
        <v>1842</v>
      </c>
      <c r="F102" s="223" t="s">
        <v>1843</v>
      </c>
      <c r="G102" s="224" t="s">
        <v>412</v>
      </c>
      <c r="H102" s="225">
        <v>1</v>
      </c>
      <c r="I102" s="226"/>
      <c r="J102" s="227">
        <f>ROUND(I102*H102,2)</f>
        <v>0</v>
      </c>
      <c r="K102" s="223" t="s">
        <v>151</v>
      </c>
      <c r="L102" s="228"/>
      <c r="M102" s="229" t="s">
        <v>19</v>
      </c>
      <c r="N102" s="230" t="s">
        <v>46</v>
      </c>
      <c r="O102" s="83"/>
      <c r="P102" s="212">
        <f>O102*H102</f>
        <v>0</v>
      </c>
      <c r="Q102" s="212">
        <v>0.0030100000000000001</v>
      </c>
      <c r="R102" s="212">
        <f>Q102*H102</f>
        <v>0.0030100000000000001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304</v>
      </c>
      <c r="AT102" s="214" t="s">
        <v>286</v>
      </c>
      <c r="AU102" s="214" t="s">
        <v>85</v>
      </c>
      <c r="AY102" s="16" t="s">
        <v>145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83</v>
      </c>
      <c r="BK102" s="215">
        <f>ROUND(I102*H102,2)</f>
        <v>0</v>
      </c>
      <c r="BL102" s="16" t="s">
        <v>225</v>
      </c>
      <c r="BM102" s="214" t="s">
        <v>1844</v>
      </c>
    </row>
    <row r="103" s="2" customFormat="1" ht="16.5" customHeight="1">
      <c r="A103" s="37"/>
      <c r="B103" s="38"/>
      <c r="C103" s="203" t="s">
        <v>201</v>
      </c>
      <c r="D103" s="203" t="s">
        <v>147</v>
      </c>
      <c r="E103" s="204" t="s">
        <v>1831</v>
      </c>
      <c r="F103" s="205" t="s">
        <v>1832</v>
      </c>
      <c r="G103" s="206" t="s">
        <v>412</v>
      </c>
      <c r="H103" s="207">
        <v>1</v>
      </c>
      <c r="I103" s="208"/>
      <c r="J103" s="209">
        <f>ROUND(I103*H103,2)</f>
        <v>0</v>
      </c>
      <c r="K103" s="205" t="s">
        <v>151</v>
      </c>
      <c r="L103" s="43"/>
      <c r="M103" s="210" t="s">
        <v>19</v>
      </c>
      <c r="N103" s="211" t="s">
        <v>46</v>
      </c>
      <c r="O103" s="83"/>
      <c r="P103" s="212">
        <f>O103*H103</f>
        <v>0</v>
      </c>
      <c r="Q103" s="212">
        <v>0</v>
      </c>
      <c r="R103" s="212">
        <f>Q103*H103</f>
        <v>0</v>
      </c>
      <c r="S103" s="212">
        <v>0</v>
      </c>
      <c r="T103" s="213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214" t="s">
        <v>225</v>
      </c>
      <c r="AT103" s="214" t="s">
        <v>147</v>
      </c>
      <c r="AU103" s="214" t="s">
        <v>85</v>
      </c>
      <c r="AY103" s="16" t="s">
        <v>145</v>
      </c>
      <c r="BE103" s="215">
        <f>IF(N103="základní",J103,0)</f>
        <v>0</v>
      </c>
      <c r="BF103" s="215">
        <f>IF(N103="snížená",J103,0)</f>
        <v>0</v>
      </c>
      <c r="BG103" s="215">
        <f>IF(N103="zákl. přenesená",J103,0)</f>
        <v>0</v>
      </c>
      <c r="BH103" s="215">
        <f>IF(N103="sníž. přenesená",J103,0)</f>
        <v>0</v>
      </c>
      <c r="BI103" s="215">
        <f>IF(N103="nulová",J103,0)</f>
        <v>0</v>
      </c>
      <c r="BJ103" s="16" t="s">
        <v>83</v>
      </c>
      <c r="BK103" s="215">
        <f>ROUND(I103*H103,2)</f>
        <v>0</v>
      </c>
      <c r="BL103" s="16" t="s">
        <v>225</v>
      </c>
      <c r="BM103" s="214" t="s">
        <v>1845</v>
      </c>
    </row>
    <row r="104" s="2" customFormat="1">
      <c r="A104" s="37"/>
      <c r="B104" s="38"/>
      <c r="C104" s="39"/>
      <c r="D104" s="216" t="s">
        <v>154</v>
      </c>
      <c r="E104" s="39"/>
      <c r="F104" s="217" t="s">
        <v>1834</v>
      </c>
      <c r="G104" s="39"/>
      <c r="H104" s="39"/>
      <c r="I104" s="218"/>
      <c r="J104" s="39"/>
      <c r="K104" s="39"/>
      <c r="L104" s="43"/>
      <c r="M104" s="219"/>
      <c r="N104" s="220"/>
      <c r="O104" s="83"/>
      <c r="P104" s="83"/>
      <c r="Q104" s="83"/>
      <c r="R104" s="83"/>
      <c r="S104" s="83"/>
      <c r="T104" s="84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16" t="s">
        <v>154</v>
      </c>
      <c r="AU104" s="16" t="s">
        <v>85</v>
      </c>
    </row>
    <row r="105" s="2" customFormat="1" ht="16.5" customHeight="1">
      <c r="A105" s="37"/>
      <c r="B105" s="38"/>
      <c r="C105" s="221" t="s">
        <v>206</v>
      </c>
      <c r="D105" s="221" t="s">
        <v>286</v>
      </c>
      <c r="E105" s="222" t="s">
        <v>1846</v>
      </c>
      <c r="F105" s="223" t="s">
        <v>1847</v>
      </c>
      <c r="G105" s="224" t="s">
        <v>412</v>
      </c>
      <c r="H105" s="225">
        <v>1</v>
      </c>
      <c r="I105" s="226"/>
      <c r="J105" s="227">
        <f>ROUND(I105*H105,2)</f>
        <v>0</v>
      </c>
      <c r="K105" s="223" t="s">
        <v>151</v>
      </c>
      <c r="L105" s="228"/>
      <c r="M105" s="229" t="s">
        <v>19</v>
      </c>
      <c r="N105" s="230" t="s">
        <v>46</v>
      </c>
      <c r="O105" s="83"/>
      <c r="P105" s="212">
        <f>O105*H105</f>
        <v>0</v>
      </c>
      <c r="Q105" s="212">
        <v>0.0030100000000000001</v>
      </c>
      <c r="R105" s="212">
        <f>Q105*H105</f>
        <v>0.0030100000000000001</v>
      </c>
      <c r="S105" s="212">
        <v>0</v>
      </c>
      <c r="T105" s="213">
        <f>S105*H105</f>
        <v>0</v>
      </c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R105" s="214" t="s">
        <v>304</v>
      </c>
      <c r="AT105" s="214" t="s">
        <v>286</v>
      </c>
      <c r="AU105" s="214" t="s">
        <v>85</v>
      </c>
      <c r="AY105" s="16" t="s">
        <v>145</v>
      </c>
      <c r="BE105" s="215">
        <f>IF(N105="základní",J105,0)</f>
        <v>0</v>
      </c>
      <c r="BF105" s="215">
        <f>IF(N105="snížená",J105,0)</f>
        <v>0</v>
      </c>
      <c r="BG105" s="215">
        <f>IF(N105="zákl. přenesená",J105,0)</f>
        <v>0</v>
      </c>
      <c r="BH105" s="215">
        <f>IF(N105="sníž. přenesená",J105,0)</f>
        <v>0</v>
      </c>
      <c r="BI105" s="215">
        <f>IF(N105="nulová",J105,0)</f>
        <v>0</v>
      </c>
      <c r="BJ105" s="16" t="s">
        <v>83</v>
      </c>
      <c r="BK105" s="215">
        <f>ROUND(I105*H105,2)</f>
        <v>0</v>
      </c>
      <c r="BL105" s="16" t="s">
        <v>225</v>
      </c>
      <c r="BM105" s="214" t="s">
        <v>1848</v>
      </c>
    </row>
    <row r="106" s="2" customFormat="1" ht="16.5" customHeight="1">
      <c r="A106" s="37"/>
      <c r="B106" s="38"/>
      <c r="C106" s="203" t="s">
        <v>211</v>
      </c>
      <c r="D106" s="203" t="s">
        <v>147</v>
      </c>
      <c r="E106" s="204" t="s">
        <v>1831</v>
      </c>
      <c r="F106" s="205" t="s">
        <v>1832</v>
      </c>
      <c r="G106" s="206" t="s">
        <v>412</v>
      </c>
      <c r="H106" s="207">
        <v>1</v>
      </c>
      <c r="I106" s="208"/>
      <c r="J106" s="209">
        <f>ROUND(I106*H106,2)</f>
        <v>0</v>
      </c>
      <c r="K106" s="205" t="s">
        <v>151</v>
      </c>
      <c r="L106" s="43"/>
      <c r="M106" s="210" t="s">
        <v>19</v>
      </c>
      <c r="N106" s="211" t="s">
        <v>46</v>
      </c>
      <c r="O106" s="83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225</v>
      </c>
      <c r="AT106" s="214" t="s">
        <v>147</v>
      </c>
      <c r="AU106" s="214" t="s">
        <v>85</v>
      </c>
      <c r="AY106" s="16" t="s">
        <v>145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83</v>
      </c>
      <c r="BK106" s="215">
        <f>ROUND(I106*H106,2)</f>
        <v>0</v>
      </c>
      <c r="BL106" s="16" t="s">
        <v>225</v>
      </c>
      <c r="BM106" s="214" t="s">
        <v>1849</v>
      </c>
    </row>
    <row r="107" s="2" customFormat="1">
      <c r="A107" s="37"/>
      <c r="B107" s="38"/>
      <c r="C107" s="39"/>
      <c r="D107" s="216" t="s">
        <v>154</v>
      </c>
      <c r="E107" s="39"/>
      <c r="F107" s="217" t="s">
        <v>1834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154</v>
      </c>
      <c r="AU107" s="16" t="s">
        <v>85</v>
      </c>
    </row>
    <row r="108" s="2" customFormat="1" ht="16.5" customHeight="1">
      <c r="A108" s="37"/>
      <c r="B108" s="38"/>
      <c r="C108" s="221" t="s">
        <v>216</v>
      </c>
      <c r="D108" s="221" t="s">
        <v>286</v>
      </c>
      <c r="E108" s="222" t="s">
        <v>1850</v>
      </c>
      <c r="F108" s="223" t="s">
        <v>1851</v>
      </c>
      <c r="G108" s="224" t="s">
        <v>412</v>
      </c>
      <c r="H108" s="225">
        <v>1</v>
      </c>
      <c r="I108" s="226"/>
      <c r="J108" s="227">
        <f>ROUND(I108*H108,2)</f>
        <v>0</v>
      </c>
      <c r="K108" s="223" t="s">
        <v>151</v>
      </c>
      <c r="L108" s="228"/>
      <c r="M108" s="229" t="s">
        <v>19</v>
      </c>
      <c r="N108" s="230" t="s">
        <v>46</v>
      </c>
      <c r="O108" s="83"/>
      <c r="P108" s="212">
        <f>O108*H108</f>
        <v>0</v>
      </c>
      <c r="Q108" s="212">
        <v>0.0030100000000000001</v>
      </c>
      <c r="R108" s="212">
        <f>Q108*H108</f>
        <v>0.0030100000000000001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304</v>
      </c>
      <c r="AT108" s="214" t="s">
        <v>286</v>
      </c>
      <c r="AU108" s="214" t="s">
        <v>85</v>
      </c>
      <c r="AY108" s="16" t="s">
        <v>145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83</v>
      </c>
      <c r="BK108" s="215">
        <f>ROUND(I108*H108,2)</f>
        <v>0</v>
      </c>
      <c r="BL108" s="16" t="s">
        <v>225</v>
      </c>
      <c r="BM108" s="214" t="s">
        <v>1852</v>
      </c>
    </row>
    <row r="109" s="2" customFormat="1" ht="16.5" customHeight="1">
      <c r="A109" s="37"/>
      <c r="B109" s="38"/>
      <c r="C109" s="203" t="s">
        <v>8</v>
      </c>
      <c r="D109" s="203" t="s">
        <v>147</v>
      </c>
      <c r="E109" s="204" t="s">
        <v>1853</v>
      </c>
      <c r="F109" s="205" t="s">
        <v>1854</v>
      </c>
      <c r="G109" s="206" t="s">
        <v>412</v>
      </c>
      <c r="H109" s="207">
        <v>1</v>
      </c>
      <c r="I109" s="208"/>
      <c r="J109" s="209">
        <f>ROUND(I109*H109,2)</f>
        <v>0</v>
      </c>
      <c r="K109" s="205" t="s">
        <v>151</v>
      </c>
      <c r="L109" s="43"/>
      <c r="M109" s="210" t="s">
        <v>19</v>
      </c>
      <c r="N109" s="211" t="s">
        <v>46</v>
      </c>
      <c r="O109" s="83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214" t="s">
        <v>225</v>
      </c>
      <c r="AT109" s="214" t="s">
        <v>147</v>
      </c>
      <c r="AU109" s="214" t="s">
        <v>85</v>
      </c>
      <c r="AY109" s="16" t="s">
        <v>145</v>
      </c>
      <c r="BE109" s="215">
        <f>IF(N109="základní",J109,0)</f>
        <v>0</v>
      </c>
      <c r="BF109" s="215">
        <f>IF(N109="snížená",J109,0)</f>
        <v>0</v>
      </c>
      <c r="BG109" s="215">
        <f>IF(N109="zákl. přenesená",J109,0)</f>
        <v>0</v>
      </c>
      <c r="BH109" s="215">
        <f>IF(N109="sníž. přenesená",J109,0)</f>
        <v>0</v>
      </c>
      <c r="BI109" s="215">
        <f>IF(N109="nulová",J109,0)</f>
        <v>0</v>
      </c>
      <c r="BJ109" s="16" t="s">
        <v>83</v>
      </c>
      <c r="BK109" s="215">
        <f>ROUND(I109*H109,2)</f>
        <v>0</v>
      </c>
      <c r="BL109" s="16" t="s">
        <v>225</v>
      </c>
      <c r="BM109" s="214" t="s">
        <v>1855</v>
      </c>
    </row>
    <row r="110" s="2" customFormat="1">
      <c r="A110" s="37"/>
      <c r="B110" s="38"/>
      <c r="C110" s="39"/>
      <c r="D110" s="216" t="s">
        <v>154</v>
      </c>
      <c r="E110" s="39"/>
      <c r="F110" s="217" t="s">
        <v>1856</v>
      </c>
      <c r="G110" s="39"/>
      <c r="H110" s="39"/>
      <c r="I110" s="218"/>
      <c r="J110" s="39"/>
      <c r="K110" s="39"/>
      <c r="L110" s="43"/>
      <c r="M110" s="219"/>
      <c r="N110" s="220"/>
      <c r="O110" s="83"/>
      <c r="P110" s="83"/>
      <c r="Q110" s="83"/>
      <c r="R110" s="83"/>
      <c r="S110" s="83"/>
      <c r="T110" s="84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16" t="s">
        <v>154</v>
      </c>
      <c r="AU110" s="16" t="s">
        <v>85</v>
      </c>
    </row>
    <row r="111" s="2" customFormat="1" ht="16.5" customHeight="1">
      <c r="A111" s="37"/>
      <c r="B111" s="38"/>
      <c r="C111" s="221" t="s">
        <v>225</v>
      </c>
      <c r="D111" s="221" t="s">
        <v>286</v>
      </c>
      <c r="E111" s="222" t="s">
        <v>1857</v>
      </c>
      <c r="F111" s="223" t="s">
        <v>1858</v>
      </c>
      <c r="G111" s="224" t="s">
        <v>412</v>
      </c>
      <c r="H111" s="225">
        <v>1</v>
      </c>
      <c r="I111" s="226"/>
      <c r="J111" s="227">
        <f>ROUND(I111*H111,2)</f>
        <v>0</v>
      </c>
      <c r="K111" s="223" t="s">
        <v>151</v>
      </c>
      <c r="L111" s="228"/>
      <c r="M111" s="229" t="s">
        <v>19</v>
      </c>
      <c r="N111" s="230" t="s">
        <v>46</v>
      </c>
      <c r="O111" s="83"/>
      <c r="P111" s="212">
        <f>O111*H111</f>
        <v>0</v>
      </c>
      <c r="Q111" s="212">
        <v>0.012999999999999999</v>
      </c>
      <c r="R111" s="212">
        <f>Q111*H111</f>
        <v>0.012999999999999999</v>
      </c>
      <c r="S111" s="212">
        <v>0</v>
      </c>
      <c r="T111" s="213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214" t="s">
        <v>304</v>
      </c>
      <c r="AT111" s="214" t="s">
        <v>286</v>
      </c>
      <c r="AU111" s="214" t="s">
        <v>85</v>
      </c>
      <c r="AY111" s="16" t="s">
        <v>145</v>
      </c>
      <c r="BE111" s="215">
        <f>IF(N111="základní",J111,0)</f>
        <v>0</v>
      </c>
      <c r="BF111" s="215">
        <f>IF(N111="snížená",J111,0)</f>
        <v>0</v>
      </c>
      <c r="BG111" s="215">
        <f>IF(N111="zákl. přenesená",J111,0)</f>
        <v>0</v>
      </c>
      <c r="BH111" s="215">
        <f>IF(N111="sníž. přenesená",J111,0)</f>
        <v>0</v>
      </c>
      <c r="BI111" s="215">
        <f>IF(N111="nulová",J111,0)</f>
        <v>0</v>
      </c>
      <c r="BJ111" s="16" t="s">
        <v>83</v>
      </c>
      <c r="BK111" s="215">
        <f>ROUND(I111*H111,2)</f>
        <v>0</v>
      </c>
      <c r="BL111" s="16" t="s">
        <v>225</v>
      </c>
      <c r="BM111" s="214" t="s">
        <v>1859</v>
      </c>
    </row>
    <row r="112" s="2" customFormat="1" ht="16.5" customHeight="1">
      <c r="A112" s="37"/>
      <c r="B112" s="38"/>
      <c r="C112" s="203" t="s">
        <v>230</v>
      </c>
      <c r="D112" s="203" t="s">
        <v>147</v>
      </c>
      <c r="E112" s="204" t="s">
        <v>1860</v>
      </c>
      <c r="F112" s="205" t="s">
        <v>1818</v>
      </c>
      <c r="G112" s="206" t="s">
        <v>412</v>
      </c>
      <c r="H112" s="207">
        <v>1</v>
      </c>
      <c r="I112" s="208"/>
      <c r="J112" s="209">
        <f>ROUND(I112*H112,2)</f>
        <v>0</v>
      </c>
      <c r="K112" s="205" t="s">
        <v>151</v>
      </c>
      <c r="L112" s="43"/>
      <c r="M112" s="210" t="s">
        <v>19</v>
      </c>
      <c r="N112" s="211" t="s">
        <v>46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225</v>
      </c>
      <c r="AT112" s="214" t="s">
        <v>147</v>
      </c>
      <c r="AU112" s="214" t="s">
        <v>85</v>
      </c>
      <c r="AY112" s="16" t="s">
        <v>145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83</v>
      </c>
      <c r="BK112" s="215">
        <f>ROUND(I112*H112,2)</f>
        <v>0</v>
      </c>
      <c r="BL112" s="16" t="s">
        <v>225</v>
      </c>
      <c r="BM112" s="214" t="s">
        <v>1861</v>
      </c>
    </row>
    <row r="113" s="2" customFormat="1">
      <c r="A113" s="37"/>
      <c r="B113" s="38"/>
      <c r="C113" s="39"/>
      <c r="D113" s="216" t="s">
        <v>154</v>
      </c>
      <c r="E113" s="39"/>
      <c r="F113" s="217" t="s">
        <v>1862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154</v>
      </c>
      <c r="AU113" s="16" t="s">
        <v>85</v>
      </c>
    </row>
    <row r="114" s="2" customFormat="1" ht="16.5" customHeight="1">
      <c r="A114" s="37"/>
      <c r="B114" s="38"/>
      <c r="C114" s="203" t="s">
        <v>235</v>
      </c>
      <c r="D114" s="203" t="s">
        <v>147</v>
      </c>
      <c r="E114" s="204" t="s">
        <v>1863</v>
      </c>
      <c r="F114" s="205" t="s">
        <v>1864</v>
      </c>
      <c r="G114" s="206" t="s">
        <v>412</v>
      </c>
      <c r="H114" s="207">
        <v>35</v>
      </c>
      <c r="I114" s="208"/>
      <c r="J114" s="209">
        <f>ROUND(I114*H114,2)</f>
        <v>0</v>
      </c>
      <c r="K114" s="205" t="s">
        <v>151</v>
      </c>
      <c r="L114" s="43"/>
      <c r="M114" s="210" t="s">
        <v>19</v>
      </c>
      <c r="N114" s="211" t="s">
        <v>46</v>
      </c>
      <c r="O114" s="83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225</v>
      </c>
      <c r="AT114" s="214" t="s">
        <v>147</v>
      </c>
      <c r="AU114" s="214" t="s">
        <v>85</v>
      </c>
      <c r="AY114" s="16" t="s">
        <v>145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83</v>
      </c>
      <c r="BK114" s="215">
        <f>ROUND(I114*H114,2)</f>
        <v>0</v>
      </c>
      <c r="BL114" s="16" t="s">
        <v>225</v>
      </c>
      <c r="BM114" s="214" t="s">
        <v>1865</v>
      </c>
    </row>
    <row r="115" s="2" customFormat="1">
      <c r="A115" s="37"/>
      <c r="B115" s="38"/>
      <c r="C115" s="39"/>
      <c r="D115" s="216" t="s">
        <v>154</v>
      </c>
      <c r="E115" s="39"/>
      <c r="F115" s="217" t="s">
        <v>1866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154</v>
      </c>
      <c r="AU115" s="16" t="s">
        <v>85</v>
      </c>
    </row>
    <row r="116" s="2" customFormat="1" ht="16.5" customHeight="1">
      <c r="A116" s="37"/>
      <c r="B116" s="38"/>
      <c r="C116" s="221" t="s">
        <v>240</v>
      </c>
      <c r="D116" s="221" t="s">
        <v>286</v>
      </c>
      <c r="E116" s="222" t="s">
        <v>1867</v>
      </c>
      <c r="F116" s="223" t="s">
        <v>1868</v>
      </c>
      <c r="G116" s="224" t="s">
        <v>272</v>
      </c>
      <c r="H116" s="225">
        <v>0.69999999999999996</v>
      </c>
      <c r="I116" s="226"/>
      <c r="J116" s="227">
        <f>ROUND(I116*H116,2)</f>
        <v>0</v>
      </c>
      <c r="K116" s="223" t="s">
        <v>151</v>
      </c>
      <c r="L116" s="228"/>
      <c r="M116" s="229" t="s">
        <v>19</v>
      </c>
      <c r="N116" s="230" t="s">
        <v>46</v>
      </c>
      <c r="O116" s="83"/>
      <c r="P116" s="212">
        <f>O116*H116</f>
        <v>0</v>
      </c>
      <c r="Q116" s="212">
        <v>1</v>
      </c>
      <c r="R116" s="212">
        <f>Q116*H116</f>
        <v>0.69999999999999996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304</v>
      </c>
      <c r="AT116" s="214" t="s">
        <v>286</v>
      </c>
      <c r="AU116" s="214" t="s">
        <v>85</v>
      </c>
      <c r="AY116" s="16" t="s">
        <v>145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83</v>
      </c>
      <c r="BK116" s="215">
        <f>ROUND(I116*H116,2)</f>
        <v>0</v>
      </c>
      <c r="BL116" s="16" t="s">
        <v>225</v>
      </c>
      <c r="BM116" s="214" t="s">
        <v>1869</v>
      </c>
    </row>
    <row r="117" s="2" customFormat="1" ht="16.5" customHeight="1">
      <c r="A117" s="37"/>
      <c r="B117" s="38"/>
      <c r="C117" s="203" t="s">
        <v>245</v>
      </c>
      <c r="D117" s="203" t="s">
        <v>147</v>
      </c>
      <c r="E117" s="204" t="s">
        <v>1870</v>
      </c>
      <c r="F117" s="205" t="s">
        <v>1871</v>
      </c>
      <c r="G117" s="206" t="s">
        <v>1872</v>
      </c>
      <c r="H117" s="207">
        <v>25</v>
      </c>
      <c r="I117" s="208"/>
      <c r="J117" s="209">
        <f>ROUND(I117*H117,2)</f>
        <v>0</v>
      </c>
      <c r="K117" s="205" t="s">
        <v>151</v>
      </c>
      <c r="L117" s="43"/>
      <c r="M117" s="210" t="s">
        <v>19</v>
      </c>
      <c r="N117" s="211" t="s">
        <v>46</v>
      </c>
      <c r="O117" s="83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14" t="s">
        <v>225</v>
      </c>
      <c r="AT117" s="214" t="s">
        <v>147</v>
      </c>
      <c r="AU117" s="214" t="s">
        <v>85</v>
      </c>
      <c r="AY117" s="16" t="s">
        <v>145</v>
      </c>
      <c r="BE117" s="215">
        <f>IF(N117="základní",J117,0)</f>
        <v>0</v>
      </c>
      <c r="BF117" s="215">
        <f>IF(N117="snížená",J117,0)</f>
        <v>0</v>
      </c>
      <c r="BG117" s="215">
        <f>IF(N117="zákl. přenesená",J117,0)</f>
        <v>0</v>
      </c>
      <c r="BH117" s="215">
        <f>IF(N117="sníž. přenesená",J117,0)</f>
        <v>0</v>
      </c>
      <c r="BI117" s="215">
        <f>IF(N117="nulová",J117,0)</f>
        <v>0</v>
      </c>
      <c r="BJ117" s="16" t="s">
        <v>83</v>
      </c>
      <c r="BK117" s="215">
        <f>ROUND(I117*H117,2)</f>
        <v>0</v>
      </c>
      <c r="BL117" s="16" t="s">
        <v>225</v>
      </c>
      <c r="BM117" s="214" t="s">
        <v>1873</v>
      </c>
    </row>
    <row r="118" s="2" customFormat="1">
      <c r="A118" s="37"/>
      <c r="B118" s="38"/>
      <c r="C118" s="39"/>
      <c r="D118" s="216" t="s">
        <v>154</v>
      </c>
      <c r="E118" s="39"/>
      <c r="F118" s="217" t="s">
        <v>1874</v>
      </c>
      <c r="G118" s="39"/>
      <c r="H118" s="39"/>
      <c r="I118" s="218"/>
      <c r="J118" s="39"/>
      <c r="K118" s="39"/>
      <c r="L118" s="43"/>
      <c r="M118" s="219"/>
      <c r="N118" s="220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154</v>
      </c>
      <c r="AU118" s="16" t="s">
        <v>85</v>
      </c>
    </row>
    <row r="119" s="2" customFormat="1" ht="16.5" customHeight="1">
      <c r="A119" s="37"/>
      <c r="B119" s="38"/>
      <c r="C119" s="203" t="s">
        <v>7</v>
      </c>
      <c r="D119" s="203" t="s">
        <v>147</v>
      </c>
      <c r="E119" s="204" t="s">
        <v>1875</v>
      </c>
      <c r="F119" s="205" t="s">
        <v>1876</v>
      </c>
      <c r="G119" s="206" t="s">
        <v>412</v>
      </c>
      <c r="H119" s="207">
        <v>3</v>
      </c>
      <c r="I119" s="208"/>
      <c r="J119" s="209">
        <f>ROUND(I119*H119,2)</f>
        <v>0</v>
      </c>
      <c r="K119" s="205" t="s">
        <v>151</v>
      </c>
      <c r="L119" s="43"/>
      <c r="M119" s="210" t="s">
        <v>19</v>
      </c>
      <c r="N119" s="211" t="s">
        <v>46</v>
      </c>
      <c r="O119" s="83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214" t="s">
        <v>225</v>
      </c>
      <c r="AT119" s="214" t="s">
        <v>147</v>
      </c>
      <c r="AU119" s="214" t="s">
        <v>85</v>
      </c>
      <c r="AY119" s="16" t="s">
        <v>145</v>
      </c>
      <c r="BE119" s="215">
        <f>IF(N119="základní",J119,0)</f>
        <v>0</v>
      </c>
      <c r="BF119" s="215">
        <f>IF(N119="snížená",J119,0)</f>
        <v>0</v>
      </c>
      <c r="BG119" s="215">
        <f>IF(N119="zákl. přenesená",J119,0)</f>
        <v>0</v>
      </c>
      <c r="BH119" s="215">
        <f>IF(N119="sníž. přenesená",J119,0)</f>
        <v>0</v>
      </c>
      <c r="BI119" s="215">
        <f>IF(N119="nulová",J119,0)</f>
        <v>0</v>
      </c>
      <c r="BJ119" s="16" t="s">
        <v>83</v>
      </c>
      <c r="BK119" s="215">
        <f>ROUND(I119*H119,2)</f>
        <v>0</v>
      </c>
      <c r="BL119" s="16" t="s">
        <v>225</v>
      </c>
      <c r="BM119" s="214" t="s">
        <v>1877</v>
      </c>
    </row>
    <row r="120" s="2" customFormat="1">
      <c r="A120" s="37"/>
      <c r="B120" s="38"/>
      <c r="C120" s="39"/>
      <c r="D120" s="216" t="s">
        <v>154</v>
      </c>
      <c r="E120" s="39"/>
      <c r="F120" s="217" t="s">
        <v>1878</v>
      </c>
      <c r="G120" s="39"/>
      <c r="H120" s="39"/>
      <c r="I120" s="218"/>
      <c r="J120" s="39"/>
      <c r="K120" s="39"/>
      <c r="L120" s="43"/>
      <c r="M120" s="219"/>
      <c r="N120" s="220"/>
      <c r="O120" s="83"/>
      <c r="P120" s="83"/>
      <c r="Q120" s="83"/>
      <c r="R120" s="83"/>
      <c r="S120" s="83"/>
      <c r="T120" s="84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154</v>
      </c>
      <c r="AU120" s="16" t="s">
        <v>85</v>
      </c>
    </row>
    <row r="121" s="2" customFormat="1" ht="16.5" customHeight="1">
      <c r="A121" s="37"/>
      <c r="B121" s="38"/>
      <c r="C121" s="221" t="s">
        <v>254</v>
      </c>
      <c r="D121" s="221" t="s">
        <v>286</v>
      </c>
      <c r="E121" s="222" t="s">
        <v>1879</v>
      </c>
      <c r="F121" s="223" t="s">
        <v>1880</v>
      </c>
      <c r="G121" s="224" t="s">
        <v>412</v>
      </c>
      <c r="H121" s="225">
        <v>3</v>
      </c>
      <c r="I121" s="226"/>
      <c r="J121" s="227">
        <f>ROUND(I121*H121,2)</f>
        <v>0</v>
      </c>
      <c r="K121" s="223" t="s">
        <v>151</v>
      </c>
      <c r="L121" s="228"/>
      <c r="M121" s="229" t="s">
        <v>19</v>
      </c>
      <c r="N121" s="230" t="s">
        <v>46</v>
      </c>
      <c r="O121" s="83"/>
      <c r="P121" s="212">
        <f>O121*H121</f>
        <v>0</v>
      </c>
      <c r="Q121" s="212">
        <v>0.00019000000000000001</v>
      </c>
      <c r="R121" s="212">
        <f>Q121*H121</f>
        <v>0.00056999999999999998</v>
      </c>
      <c r="S121" s="212">
        <v>0</v>
      </c>
      <c r="T121" s="213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14" t="s">
        <v>304</v>
      </c>
      <c r="AT121" s="214" t="s">
        <v>286</v>
      </c>
      <c r="AU121" s="214" t="s">
        <v>85</v>
      </c>
      <c r="AY121" s="16" t="s">
        <v>145</v>
      </c>
      <c r="BE121" s="215">
        <f>IF(N121="základní",J121,0)</f>
        <v>0</v>
      </c>
      <c r="BF121" s="215">
        <f>IF(N121="snížená",J121,0)</f>
        <v>0</v>
      </c>
      <c r="BG121" s="215">
        <f>IF(N121="zákl. přenesená",J121,0)</f>
        <v>0</v>
      </c>
      <c r="BH121" s="215">
        <f>IF(N121="sníž. přenesená",J121,0)</f>
        <v>0</v>
      </c>
      <c r="BI121" s="215">
        <f>IF(N121="nulová",J121,0)</f>
        <v>0</v>
      </c>
      <c r="BJ121" s="16" t="s">
        <v>83</v>
      </c>
      <c r="BK121" s="215">
        <f>ROUND(I121*H121,2)</f>
        <v>0</v>
      </c>
      <c r="BL121" s="16" t="s">
        <v>225</v>
      </c>
      <c r="BM121" s="214" t="s">
        <v>1881</v>
      </c>
    </row>
    <row r="122" s="2" customFormat="1" ht="16.5" customHeight="1">
      <c r="A122" s="37"/>
      <c r="B122" s="38"/>
      <c r="C122" s="203" t="s">
        <v>259</v>
      </c>
      <c r="D122" s="203" t="s">
        <v>147</v>
      </c>
      <c r="E122" s="204" t="s">
        <v>1882</v>
      </c>
      <c r="F122" s="205" t="s">
        <v>1883</v>
      </c>
      <c r="G122" s="206" t="s">
        <v>178</v>
      </c>
      <c r="H122" s="207">
        <v>90</v>
      </c>
      <c r="I122" s="208"/>
      <c r="J122" s="209">
        <f>ROUND(I122*H122,2)</f>
        <v>0</v>
      </c>
      <c r="K122" s="205" t="s">
        <v>151</v>
      </c>
      <c r="L122" s="43"/>
      <c r="M122" s="210" t="s">
        <v>19</v>
      </c>
      <c r="N122" s="211" t="s">
        <v>46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225</v>
      </c>
      <c r="AT122" s="214" t="s">
        <v>147</v>
      </c>
      <c r="AU122" s="214" t="s">
        <v>85</v>
      </c>
      <c r="AY122" s="16" t="s">
        <v>145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83</v>
      </c>
      <c r="BK122" s="215">
        <f>ROUND(I122*H122,2)</f>
        <v>0</v>
      </c>
      <c r="BL122" s="16" t="s">
        <v>225</v>
      </c>
      <c r="BM122" s="214" t="s">
        <v>1884</v>
      </c>
    </row>
    <row r="123" s="2" customFormat="1">
      <c r="A123" s="37"/>
      <c r="B123" s="38"/>
      <c r="C123" s="39"/>
      <c r="D123" s="216" t="s">
        <v>154</v>
      </c>
      <c r="E123" s="39"/>
      <c r="F123" s="217" t="s">
        <v>1885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154</v>
      </c>
      <c r="AU123" s="16" t="s">
        <v>85</v>
      </c>
    </row>
    <row r="124" s="2" customFormat="1" ht="16.5" customHeight="1">
      <c r="A124" s="37"/>
      <c r="B124" s="38"/>
      <c r="C124" s="221" t="s">
        <v>264</v>
      </c>
      <c r="D124" s="221" t="s">
        <v>286</v>
      </c>
      <c r="E124" s="222" t="s">
        <v>1886</v>
      </c>
      <c r="F124" s="223" t="s">
        <v>1887</v>
      </c>
      <c r="G124" s="224" t="s">
        <v>910</v>
      </c>
      <c r="H124" s="225">
        <v>45</v>
      </c>
      <c r="I124" s="226"/>
      <c r="J124" s="227">
        <f>ROUND(I124*H124,2)</f>
        <v>0</v>
      </c>
      <c r="K124" s="223" t="s">
        <v>151</v>
      </c>
      <c r="L124" s="228"/>
      <c r="M124" s="229" t="s">
        <v>19</v>
      </c>
      <c r="N124" s="230" t="s">
        <v>46</v>
      </c>
      <c r="O124" s="83"/>
      <c r="P124" s="212">
        <f>O124*H124</f>
        <v>0</v>
      </c>
      <c r="Q124" s="212">
        <v>0.0022499999999999998</v>
      </c>
      <c r="R124" s="212">
        <f>Q124*H124</f>
        <v>0.10124999999999999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304</v>
      </c>
      <c r="AT124" s="214" t="s">
        <v>286</v>
      </c>
      <c r="AU124" s="214" t="s">
        <v>85</v>
      </c>
      <c r="AY124" s="16" t="s">
        <v>145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83</v>
      </c>
      <c r="BK124" s="215">
        <f>ROUND(I124*H124,2)</f>
        <v>0</v>
      </c>
      <c r="BL124" s="16" t="s">
        <v>225</v>
      </c>
      <c r="BM124" s="214" t="s">
        <v>1888</v>
      </c>
    </row>
    <row r="125" s="2" customFormat="1" ht="16.5" customHeight="1">
      <c r="A125" s="37"/>
      <c r="B125" s="38"/>
      <c r="C125" s="203" t="s">
        <v>269</v>
      </c>
      <c r="D125" s="203" t="s">
        <v>147</v>
      </c>
      <c r="E125" s="204" t="s">
        <v>1889</v>
      </c>
      <c r="F125" s="205" t="s">
        <v>1890</v>
      </c>
      <c r="G125" s="206" t="s">
        <v>178</v>
      </c>
      <c r="H125" s="207">
        <v>50</v>
      </c>
      <c r="I125" s="208"/>
      <c r="J125" s="209">
        <f>ROUND(I125*H125,2)</f>
        <v>0</v>
      </c>
      <c r="K125" s="205" t="s">
        <v>151</v>
      </c>
      <c r="L125" s="43"/>
      <c r="M125" s="210" t="s">
        <v>19</v>
      </c>
      <c r="N125" s="211" t="s">
        <v>46</v>
      </c>
      <c r="O125" s="83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14" t="s">
        <v>225</v>
      </c>
      <c r="AT125" s="214" t="s">
        <v>147</v>
      </c>
      <c r="AU125" s="214" t="s">
        <v>85</v>
      </c>
      <c r="AY125" s="16" t="s">
        <v>145</v>
      </c>
      <c r="BE125" s="215">
        <f>IF(N125="základní",J125,0)</f>
        <v>0</v>
      </c>
      <c r="BF125" s="215">
        <f>IF(N125="snížená",J125,0)</f>
        <v>0</v>
      </c>
      <c r="BG125" s="215">
        <f>IF(N125="zákl. přenesená",J125,0)</f>
        <v>0</v>
      </c>
      <c r="BH125" s="215">
        <f>IF(N125="sníž. přenesená",J125,0)</f>
        <v>0</v>
      </c>
      <c r="BI125" s="215">
        <f>IF(N125="nulová",J125,0)</f>
        <v>0</v>
      </c>
      <c r="BJ125" s="16" t="s">
        <v>83</v>
      </c>
      <c r="BK125" s="215">
        <f>ROUND(I125*H125,2)</f>
        <v>0</v>
      </c>
      <c r="BL125" s="16" t="s">
        <v>225</v>
      </c>
      <c r="BM125" s="214" t="s">
        <v>1891</v>
      </c>
    </row>
    <row r="126" s="2" customFormat="1">
      <c r="A126" s="37"/>
      <c r="B126" s="38"/>
      <c r="C126" s="39"/>
      <c r="D126" s="216" t="s">
        <v>154</v>
      </c>
      <c r="E126" s="39"/>
      <c r="F126" s="217" t="s">
        <v>1892</v>
      </c>
      <c r="G126" s="39"/>
      <c r="H126" s="39"/>
      <c r="I126" s="218"/>
      <c r="J126" s="39"/>
      <c r="K126" s="39"/>
      <c r="L126" s="43"/>
      <c r="M126" s="219"/>
      <c r="N126" s="220"/>
      <c r="O126" s="83"/>
      <c r="P126" s="83"/>
      <c r="Q126" s="83"/>
      <c r="R126" s="83"/>
      <c r="S126" s="83"/>
      <c r="T126" s="84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154</v>
      </c>
      <c r="AU126" s="16" t="s">
        <v>85</v>
      </c>
    </row>
    <row r="127" s="2" customFormat="1" ht="16.5" customHeight="1">
      <c r="A127" s="37"/>
      <c r="B127" s="38"/>
      <c r="C127" s="221" t="s">
        <v>275</v>
      </c>
      <c r="D127" s="221" t="s">
        <v>286</v>
      </c>
      <c r="E127" s="222" t="s">
        <v>1893</v>
      </c>
      <c r="F127" s="223" t="s">
        <v>1894</v>
      </c>
      <c r="G127" s="224" t="s">
        <v>910</v>
      </c>
      <c r="H127" s="225">
        <v>25</v>
      </c>
      <c r="I127" s="226"/>
      <c r="J127" s="227">
        <f>ROUND(I127*H127,2)</f>
        <v>0</v>
      </c>
      <c r="K127" s="223" t="s">
        <v>151</v>
      </c>
      <c r="L127" s="228"/>
      <c r="M127" s="229" t="s">
        <v>19</v>
      </c>
      <c r="N127" s="230" t="s">
        <v>46</v>
      </c>
      <c r="O127" s="83"/>
      <c r="P127" s="212">
        <f>O127*H127</f>
        <v>0</v>
      </c>
      <c r="Q127" s="212">
        <v>0.0035000000000000001</v>
      </c>
      <c r="R127" s="212">
        <f>Q127*H127</f>
        <v>0.087500000000000008</v>
      </c>
      <c r="S127" s="212">
        <v>0</v>
      </c>
      <c r="T127" s="213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14" t="s">
        <v>304</v>
      </c>
      <c r="AT127" s="214" t="s">
        <v>286</v>
      </c>
      <c r="AU127" s="214" t="s">
        <v>85</v>
      </c>
      <c r="AY127" s="16" t="s">
        <v>145</v>
      </c>
      <c r="BE127" s="215">
        <f>IF(N127="základní",J127,0)</f>
        <v>0</v>
      </c>
      <c r="BF127" s="215">
        <f>IF(N127="snížená",J127,0)</f>
        <v>0</v>
      </c>
      <c r="BG127" s="215">
        <f>IF(N127="zákl. přenesená",J127,0)</f>
        <v>0</v>
      </c>
      <c r="BH127" s="215">
        <f>IF(N127="sníž. přenesená",J127,0)</f>
        <v>0</v>
      </c>
      <c r="BI127" s="215">
        <f>IF(N127="nulová",J127,0)</f>
        <v>0</v>
      </c>
      <c r="BJ127" s="16" t="s">
        <v>83</v>
      </c>
      <c r="BK127" s="215">
        <f>ROUND(I127*H127,2)</f>
        <v>0</v>
      </c>
      <c r="BL127" s="16" t="s">
        <v>225</v>
      </c>
      <c r="BM127" s="214" t="s">
        <v>1895</v>
      </c>
    </row>
    <row r="128" s="2" customFormat="1" ht="16.5" customHeight="1">
      <c r="A128" s="37"/>
      <c r="B128" s="38"/>
      <c r="C128" s="203" t="s">
        <v>280</v>
      </c>
      <c r="D128" s="203" t="s">
        <v>147</v>
      </c>
      <c r="E128" s="204" t="s">
        <v>1896</v>
      </c>
      <c r="F128" s="205" t="s">
        <v>1897</v>
      </c>
      <c r="G128" s="206" t="s">
        <v>178</v>
      </c>
      <c r="H128" s="207">
        <v>60</v>
      </c>
      <c r="I128" s="208"/>
      <c r="J128" s="209">
        <f>ROUND(I128*H128,2)</f>
        <v>0</v>
      </c>
      <c r="K128" s="205" t="s">
        <v>151</v>
      </c>
      <c r="L128" s="43"/>
      <c r="M128" s="210" t="s">
        <v>19</v>
      </c>
      <c r="N128" s="211" t="s">
        <v>46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225</v>
      </c>
      <c r="AT128" s="214" t="s">
        <v>147</v>
      </c>
      <c r="AU128" s="214" t="s">
        <v>85</v>
      </c>
      <c r="AY128" s="16" t="s">
        <v>145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83</v>
      </c>
      <c r="BK128" s="215">
        <f>ROUND(I128*H128,2)</f>
        <v>0</v>
      </c>
      <c r="BL128" s="16" t="s">
        <v>225</v>
      </c>
      <c r="BM128" s="214" t="s">
        <v>1898</v>
      </c>
    </row>
    <row r="129" s="2" customFormat="1">
      <c r="A129" s="37"/>
      <c r="B129" s="38"/>
      <c r="C129" s="39"/>
      <c r="D129" s="216" t="s">
        <v>154</v>
      </c>
      <c r="E129" s="39"/>
      <c r="F129" s="217" t="s">
        <v>1899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154</v>
      </c>
      <c r="AU129" s="16" t="s">
        <v>85</v>
      </c>
    </row>
    <row r="130" s="2" customFormat="1" ht="16.5" customHeight="1">
      <c r="A130" s="37"/>
      <c r="B130" s="38"/>
      <c r="C130" s="221" t="s">
        <v>285</v>
      </c>
      <c r="D130" s="221" t="s">
        <v>286</v>
      </c>
      <c r="E130" s="222" t="s">
        <v>1900</v>
      </c>
      <c r="F130" s="223" t="s">
        <v>1901</v>
      </c>
      <c r="G130" s="224" t="s">
        <v>910</v>
      </c>
      <c r="H130" s="225">
        <v>30</v>
      </c>
      <c r="I130" s="226"/>
      <c r="J130" s="227">
        <f>ROUND(I130*H130,2)</f>
        <v>0</v>
      </c>
      <c r="K130" s="223" t="s">
        <v>151</v>
      </c>
      <c r="L130" s="228"/>
      <c r="M130" s="229" t="s">
        <v>19</v>
      </c>
      <c r="N130" s="230" t="s">
        <v>46</v>
      </c>
      <c r="O130" s="83"/>
      <c r="P130" s="212">
        <f>O130*H130</f>
        <v>0</v>
      </c>
      <c r="Q130" s="212">
        <v>0.00010000000000000001</v>
      </c>
      <c r="R130" s="212">
        <f>Q130*H130</f>
        <v>0.0030000000000000001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304</v>
      </c>
      <c r="AT130" s="214" t="s">
        <v>286</v>
      </c>
      <c r="AU130" s="214" t="s">
        <v>85</v>
      </c>
      <c r="AY130" s="16" t="s">
        <v>145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83</v>
      </c>
      <c r="BK130" s="215">
        <f>ROUND(I130*H130,2)</f>
        <v>0</v>
      </c>
      <c r="BL130" s="16" t="s">
        <v>225</v>
      </c>
      <c r="BM130" s="214" t="s">
        <v>1902</v>
      </c>
    </row>
    <row r="131" s="2" customFormat="1" ht="16.5" customHeight="1">
      <c r="A131" s="37"/>
      <c r="B131" s="38"/>
      <c r="C131" s="221" t="s">
        <v>290</v>
      </c>
      <c r="D131" s="221" t="s">
        <v>286</v>
      </c>
      <c r="E131" s="222" t="s">
        <v>1903</v>
      </c>
      <c r="F131" s="223" t="s">
        <v>1904</v>
      </c>
      <c r="G131" s="224" t="s">
        <v>910</v>
      </c>
      <c r="H131" s="225">
        <v>30</v>
      </c>
      <c r="I131" s="226"/>
      <c r="J131" s="227">
        <f>ROUND(I131*H131,2)</f>
        <v>0</v>
      </c>
      <c r="K131" s="223" t="s">
        <v>151</v>
      </c>
      <c r="L131" s="228"/>
      <c r="M131" s="229" t="s">
        <v>19</v>
      </c>
      <c r="N131" s="230" t="s">
        <v>46</v>
      </c>
      <c r="O131" s="83"/>
      <c r="P131" s="212">
        <f>O131*H131</f>
        <v>0</v>
      </c>
      <c r="Q131" s="212">
        <v>0.00023000000000000001</v>
      </c>
      <c r="R131" s="212">
        <f>Q131*H131</f>
        <v>0.0068999999999999999</v>
      </c>
      <c r="S131" s="212">
        <v>0</v>
      </c>
      <c r="T131" s="213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14" t="s">
        <v>304</v>
      </c>
      <c r="AT131" s="214" t="s">
        <v>286</v>
      </c>
      <c r="AU131" s="214" t="s">
        <v>85</v>
      </c>
      <c r="AY131" s="16" t="s">
        <v>145</v>
      </c>
      <c r="BE131" s="215">
        <f>IF(N131="základní",J131,0)</f>
        <v>0</v>
      </c>
      <c r="BF131" s="215">
        <f>IF(N131="snížená",J131,0)</f>
        <v>0</v>
      </c>
      <c r="BG131" s="215">
        <f>IF(N131="zákl. přenesená",J131,0)</f>
        <v>0</v>
      </c>
      <c r="BH131" s="215">
        <f>IF(N131="sníž. přenesená",J131,0)</f>
        <v>0</v>
      </c>
      <c r="BI131" s="215">
        <f>IF(N131="nulová",J131,0)</f>
        <v>0</v>
      </c>
      <c r="BJ131" s="16" t="s">
        <v>83</v>
      </c>
      <c r="BK131" s="215">
        <f>ROUND(I131*H131,2)</f>
        <v>0</v>
      </c>
      <c r="BL131" s="16" t="s">
        <v>225</v>
      </c>
      <c r="BM131" s="214" t="s">
        <v>1905</v>
      </c>
    </row>
    <row r="132" s="2" customFormat="1" ht="16.5" customHeight="1">
      <c r="A132" s="37"/>
      <c r="B132" s="38"/>
      <c r="C132" s="203" t="s">
        <v>295</v>
      </c>
      <c r="D132" s="203" t="s">
        <v>147</v>
      </c>
      <c r="E132" s="204" t="s">
        <v>1906</v>
      </c>
      <c r="F132" s="205" t="s">
        <v>1907</v>
      </c>
      <c r="G132" s="206" t="s">
        <v>178</v>
      </c>
      <c r="H132" s="207">
        <v>80</v>
      </c>
      <c r="I132" s="208"/>
      <c r="J132" s="209">
        <f>ROUND(I132*H132,2)</f>
        <v>0</v>
      </c>
      <c r="K132" s="205" t="s">
        <v>151</v>
      </c>
      <c r="L132" s="43"/>
      <c r="M132" s="210" t="s">
        <v>19</v>
      </c>
      <c r="N132" s="211" t="s">
        <v>46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225</v>
      </c>
      <c r="AT132" s="214" t="s">
        <v>147</v>
      </c>
      <c r="AU132" s="214" t="s">
        <v>85</v>
      </c>
      <c r="AY132" s="16" t="s">
        <v>145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83</v>
      </c>
      <c r="BK132" s="215">
        <f>ROUND(I132*H132,2)</f>
        <v>0</v>
      </c>
      <c r="BL132" s="16" t="s">
        <v>225</v>
      </c>
      <c r="BM132" s="214" t="s">
        <v>1908</v>
      </c>
    </row>
    <row r="133" s="2" customFormat="1">
      <c r="A133" s="37"/>
      <c r="B133" s="38"/>
      <c r="C133" s="39"/>
      <c r="D133" s="216" t="s">
        <v>154</v>
      </c>
      <c r="E133" s="39"/>
      <c r="F133" s="217" t="s">
        <v>1909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154</v>
      </c>
      <c r="AU133" s="16" t="s">
        <v>85</v>
      </c>
    </row>
    <row r="134" s="2" customFormat="1" ht="16.5" customHeight="1">
      <c r="A134" s="37"/>
      <c r="B134" s="38"/>
      <c r="C134" s="221" t="s">
        <v>299</v>
      </c>
      <c r="D134" s="221" t="s">
        <v>286</v>
      </c>
      <c r="E134" s="222" t="s">
        <v>1910</v>
      </c>
      <c r="F134" s="223" t="s">
        <v>1911</v>
      </c>
      <c r="G134" s="224" t="s">
        <v>178</v>
      </c>
      <c r="H134" s="225">
        <v>80</v>
      </c>
      <c r="I134" s="226"/>
      <c r="J134" s="227">
        <f>ROUND(I134*H134,2)</f>
        <v>0</v>
      </c>
      <c r="K134" s="223" t="s">
        <v>151</v>
      </c>
      <c r="L134" s="228"/>
      <c r="M134" s="229" t="s">
        <v>19</v>
      </c>
      <c r="N134" s="230" t="s">
        <v>46</v>
      </c>
      <c r="O134" s="83"/>
      <c r="P134" s="212">
        <f>O134*H134</f>
        <v>0</v>
      </c>
      <c r="Q134" s="212">
        <v>0.00019000000000000001</v>
      </c>
      <c r="R134" s="212">
        <f>Q134*H134</f>
        <v>0.015200000000000002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304</v>
      </c>
      <c r="AT134" s="214" t="s">
        <v>286</v>
      </c>
      <c r="AU134" s="214" t="s">
        <v>85</v>
      </c>
      <c r="AY134" s="16" t="s">
        <v>145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83</v>
      </c>
      <c r="BK134" s="215">
        <f>ROUND(I134*H134,2)</f>
        <v>0</v>
      </c>
      <c r="BL134" s="16" t="s">
        <v>225</v>
      </c>
      <c r="BM134" s="214" t="s">
        <v>1912</v>
      </c>
    </row>
    <row r="135" s="2" customFormat="1" ht="16.5" customHeight="1">
      <c r="A135" s="37"/>
      <c r="B135" s="38"/>
      <c r="C135" s="203" t="s">
        <v>304</v>
      </c>
      <c r="D135" s="203" t="s">
        <v>147</v>
      </c>
      <c r="E135" s="204" t="s">
        <v>1913</v>
      </c>
      <c r="F135" s="205" t="s">
        <v>1914</v>
      </c>
      <c r="G135" s="206" t="s">
        <v>178</v>
      </c>
      <c r="H135" s="207">
        <v>65</v>
      </c>
      <c r="I135" s="208"/>
      <c r="J135" s="209">
        <f>ROUND(I135*H135,2)</f>
        <v>0</v>
      </c>
      <c r="K135" s="205" t="s">
        <v>151</v>
      </c>
      <c r="L135" s="43"/>
      <c r="M135" s="210" t="s">
        <v>19</v>
      </c>
      <c r="N135" s="211" t="s">
        <v>46</v>
      </c>
      <c r="O135" s="83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14" t="s">
        <v>225</v>
      </c>
      <c r="AT135" s="214" t="s">
        <v>147</v>
      </c>
      <c r="AU135" s="214" t="s">
        <v>85</v>
      </c>
      <c r="AY135" s="16" t="s">
        <v>145</v>
      </c>
      <c r="BE135" s="215">
        <f>IF(N135="základní",J135,0)</f>
        <v>0</v>
      </c>
      <c r="BF135" s="215">
        <f>IF(N135="snížená",J135,0)</f>
        <v>0</v>
      </c>
      <c r="BG135" s="215">
        <f>IF(N135="zákl. přenesená",J135,0)</f>
        <v>0</v>
      </c>
      <c r="BH135" s="215">
        <f>IF(N135="sníž. přenesená",J135,0)</f>
        <v>0</v>
      </c>
      <c r="BI135" s="215">
        <f>IF(N135="nulová",J135,0)</f>
        <v>0</v>
      </c>
      <c r="BJ135" s="16" t="s">
        <v>83</v>
      </c>
      <c r="BK135" s="215">
        <f>ROUND(I135*H135,2)</f>
        <v>0</v>
      </c>
      <c r="BL135" s="16" t="s">
        <v>225</v>
      </c>
      <c r="BM135" s="214" t="s">
        <v>1915</v>
      </c>
    </row>
    <row r="136" s="2" customFormat="1">
      <c r="A136" s="37"/>
      <c r="B136" s="38"/>
      <c r="C136" s="39"/>
      <c r="D136" s="216" t="s">
        <v>154</v>
      </c>
      <c r="E136" s="39"/>
      <c r="F136" s="217" t="s">
        <v>1916</v>
      </c>
      <c r="G136" s="39"/>
      <c r="H136" s="39"/>
      <c r="I136" s="218"/>
      <c r="J136" s="39"/>
      <c r="K136" s="39"/>
      <c r="L136" s="43"/>
      <c r="M136" s="219"/>
      <c r="N136" s="220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154</v>
      </c>
      <c r="AU136" s="16" t="s">
        <v>85</v>
      </c>
    </row>
    <row r="137" s="2" customFormat="1" ht="16.5" customHeight="1">
      <c r="A137" s="37"/>
      <c r="B137" s="38"/>
      <c r="C137" s="221" t="s">
        <v>308</v>
      </c>
      <c r="D137" s="221" t="s">
        <v>286</v>
      </c>
      <c r="E137" s="222" t="s">
        <v>1917</v>
      </c>
      <c r="F137" s="223" t="s">
        <v>1918</v>
      </c>
      <c r="G137" s="224" t="s">
        <v>178</v>
      </c>
      <c r="H137" s="225">
        <v>65</v>
      </c>
      <c r="I137" s="226"/>
      <c r="J137" s="227">
        <f>ROUND(I137*H137,2)</f>
        <v>0</v>
      </c>
      <c r="K137" s="223" t="s">
        <v>151</v>
      </c>
      <c r="L137" s="228"/>
      <c r="M137" s="229" t="s">
        <v>19</v>
      </c>
      <c r="N137" s="230" t="s">
        <v>46</v>
      </c>
      <c r="O137" s="83"/>
      <c r="P137" s="212">
        <f>O137*H137</f>
        <v>0</v>
      </c>
      <c r="Q137" s="212">
        <v>0.00033</v>
      </c>
      <c r="R137" s="212">
        <f>Q137*H137</f>
        <v>0.02145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304</v>
      </c>
      <c r="AT137" s="214" t="s">
        <v>286</v>
      </c>
      <c r="AU137" s="214" t="s">
        <v>85</v>
      </c>
      <c r="AY137" s="16" t="s">
        <v>145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83</v>
      </c>
      <c r="BK137" s="215">
        <f>ROUND(I137*H137,2)</f>
        <v>0</v>
      </c>
      <c r="BL137" s="16" t="s">
        <v>225</v>
      </c>
      <c r="BM137" s="214" t="s">
        <v>1919</v>
      </c>
    </row>
    <row r="138" s="2" customFormat="1" ht="16.5" customHeight="1">
      <c r="A138" s="37"/>
      <c r="B138" s="38"/>
      <c r="C138" s="203" t="s">
        <v>313</v>
      </c>
      <c r="D138" s="203" t="s">
        <v>147</v>
      </c>
      <c r="E138" s="204" t="s">
        <v>1920</v>
      </c>
      <c r="F138" s="205" t="s">
        <v>1921</v>
      </c>
      <c r="G138" s="206" t="s">
        <v>178</v>
      </c>
      <c r="H138" s="207">
        <v>735</v>
      </c>
      <c r="I138" s="208"/>
      <c r="J138" s="209">
        <f>ROUND(I138*H138,2)</f>
        <v>0</v>
      </c>
      <c r="K138" s="205" t="s">
        <v>151</v>
      </c>
      <c r="L138" s="43"/>
      <c r="M138" s="210" t="s">
        <v>19</v>
      </c>
      <c r="N138" s="211" t="s">
        <v>46</v>
      </c>
      <c r="O138" s="83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14" t="s">
        <v>225</v>
      </c>
      <c r="AT138" s="214" t="s">
        <v>147</v>
      </c>
      <c r="AU138" s="214" t="s">
        <v>85</v>
      </c>
      <c r="AY138" s="16" t="s">
        <v>145</v>
      </c>
      <c r="BE138" s="215">
        <f>IF(N138="základní",J138,0)</f>
        <v>0</v>
      </c>
      <c r="BF138" s="215">
        <f>IF(N138="snížená",J138,0)</f>
        <v>0</v>
      </c>
      <c r="BG138" s="215">
        <f>IF(N138="zákl. přenesená",J138,0)</f>
        <v>0</v>
      </c>
      <c r="BH138" s="215">
        <f>IF(N138="sníž. přenesená",J138,0)</f>
        <v>0</v>
      </c>
      <c r="BI138" s="215">
        <f>IF(N138="nulová",J138,0)</f>
        <v>0</v>
      </c>
      <c r="BJ138" s="16" t="s">
        <v>83</v>
      </c>
      <c r="BK138" s="215">
        <f>ROUND(I138*H138,2)</f>
        <v>0</v>
      </c>
      <c r="BL138" s="16" t="s">
        <v>225</v>
      </c>
      <c r="BM138" s="214" t="s">
        <v>1922</v>
      </c>
    </row>
    <row r="139" s="2" customFormat="1">
      <c r="A139" s="37"/>
      <c r="B139" s="38"/>
      <c r="C139" s="39"/>
      <c r="D139" s="216" t="s">
        <v>154</v>
      </c>
      <c r="E139" s="39"/>
      <c r="F139" s="217" t="s">
        <v>1923</v>
      </c>
      <c r="G139" s="39"/>
      <c r="H139" s="39"/>
      <c r="I139" s="218"/>
      <c r="J139" s="39"/>
      <c r="K139" s="39"/>
      <c r="L139" s="43"/>
      <c r="M139" s="219"/>
      <c r="N139" s="220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154</v>
      </c>
      <c r="AU139" s="16" t="s">
        <v>85</v>
      </c>
    </row>
    <row r="140" s="2" customFormat="1" ht="16.5" customHeight="1">
      <c r="A140" s="37"/>
      <c r="B140" s="38"/>
      <c r="C140" s="221" t="s">
        <v>318</v>
      </c>
      <c r="D140" s="221" t="s">
        <v>286</v>
      </c>
      <c r="E140" s="222" t="s">
        <v>1924</v>
      </c>
      <c r="F140" s="223" t="s">
        <v>1925</v>
      </c>
      <c r="G140" s="224" t="s">
        <v>178</v>
      </c>
      <c r="H140" s="225">
        <v>385</v>
      </c>
      <c r="I140" s="226"/>
      <c r="J140" s="227">
        <f>ROUND(I140*H140,2)</f>
        <v>0</v>
      </c>
      <c r="K140" s="223" t="s">
        <v>151</v>
      </c>
      <c r="L140" s="228"/>
      <c r="M140" s="229" t="s">
        <v>19</v>
      </c>
      <c r="N140" s="230" t="s">
        <v>46</v>
      </c>
      <c r="O140" s="83"/>
      <c r="P140" s="212">
        <f>O140*H140</f>
        <v>0</v>
      </c>
      <c r="Q140" s="212">
        <v>0.00068999999999999997</v>
      </c>
      <c r="R140" s="212">
        <f>Q140*H140</f>
        <v>0.26565</v>
      </c>
      <c r="S140" s="212">
        <v>0</v>
      </c>
      <c r="T140" s="213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14" t="s">
        <v>304</v>
      </c>
      <c r="AT140" s="214" t="s">
        <v>286</v>
      </c>
      <c r="AU140" s="214" t="s">
        <v>85</v>
      </c>
      <c r="AY140" s="16" t="s">
        <v>145</v>
      </c>
      <c r="BE140" s="215">
        <f>IF(N140="základní",J140,0)</f>
        <v>0</v>
      </c>
      <c r="BF140" s="215">
        <f>IF(N140="snížená",J140,0)</f>
        <v>0</v>
      </c>
      <c r="BG140" s="215">
        <f>IF(N140="zákl. přenesená",J140,0)</f>
        <v>0</v>
      </c>
      <c r="BH140" s="215">
        <f>IF(N140="sníž. přenesená",J140,0)</f>
        <v>0</v>
      </c>
      <c r="BI140" s="215">
        <f>IF(N140="nulová",J140,0)</f>
        <v>0</v>
      </c>
      <c r="BJ140" s="16" t="s">
        <v>83</v>
      </c>
      <c r="BK140" s="215">
        <f>ROUND(I140*H140,2)</f>
        <v>0</v>
      </c>
      <c r="BL140" s="16" t="s">
        <v>225</v>
      </c>
      <c r="BM140" s="214" t="s">
        <v>1926</v>
      </c>
    </row>
    <row r="141" s="2" customFormat="1" ht="16.5" customHeight="1">
      <c r="A141" s="37"/>
      <c r="B141" s="38"/>
      <c r="C141" s="221" t="s">
        <v>323</v>
      </c>
      <c r="D141" s="221" t="s">
        <v>286</v>
      </c>
      <c r="E141" s="222" t="s">
        <v>1927</v>
      </c>
      <c r="F141" s="223" t="s">
        <v>1928</v>
      </c>
      <c r="G141" s="224" t="s">
        <v>178</v>
      </c>
      <c r="H141" s="225">
        <v>350</v>
      </c>
      <c r="I141" s="226"/>
      <c r="J141" s="227">
        <f>ROUND(I141*H141,2)</f>
        <v>0</v>
      </c>
      <c r="K141" s="223" t="s">
        <v>151</v>
      </c>
      <c r="L141" s="228"/>
      <c r="M141" s="229" t="s">
        <v>19</v>
      </c>
      <c r="N141" s="230" t="s">
        <v>46</v>
      </c>
      <c r="O141" s="83"/>
      <c r="P141" s="212">
        <f>O141*H141</f>
        <v>0</v>
      </c>
      <c r="Q141" s="212">
        <v>0.00068999999999999997</v>
      </c>
      <c r="R141" s="212">
        <f>Q141*H141</f>
        <v>0.24149999999999999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304</v>
      </c>
      <c r="AT141" s="214" t="s">
        <v>286</v>
      </c>
      <c r="AU141" s="214" t="s">
        <v>85</v>
      </c>
      <c r="AY141" s="16" t="s">
        <v>145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83</v>
      </c>
      <c r="BK141" s="215">
        <f>ROUND(I141*H141,2)</f>
        <v>0</v>
      </c>
      <c r="BL141" s="16" t="s">
        <v>225</v>
      </c>
      <c r="BM141" s="214" t="s">
        <v>1929</v>
      </c>
    </row>
    <row r="142" s="2" customFormat="1" ht="21.75" customHeight="1">
      <c r="A142" s="37"/>
      <c r="B142" s="38"/>
      <c r="C142" s="203" t="s">
        <v>329</v>
      </c>
      <c r="D142" s="203" t="s">
        <v>147</v>
      </c>
      <c r="E142" s="204" t="s">
        <v>1930</v>
      </c>
      <c r="F142" s="205" t="s">
        <v>1931</v>
      </c>
      <c r="G142" s="206" t="s">
        <v>178</v>
      </c>
      <c r="H142" s="207">
        <v>85</v>
      </c>
      <c r="I142" s="208"/>
      <c r="J142" s="209">
        <f>ROUND(I142*H142,2)</f>
        <v>0</v>
      </c>
      <c r="K142" s="205" t="s">
        <v>151</v>
      </c>
      <c r="L142" s="43"/>
      <c r="M142" s="210" t="s">
        <v>19</v>
      </c>
      <c r="N142" s="211" t="s">
        <v>46</v>
      </c>
      <c r="O142" s="83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14" t="s">
        <v>225</v>
      </c>
      <c r="AT142" s="214" t="s">
        <v>147</v>
      </c>
      <c r="AU142" s="214" t="s">
        <v>85</v>
      </c>
      <c r="AY142" s="16" t="s">
        <v>145</v>
      </c>
      <c r="BE142" s="215">
        <f>IF(N142="základní",J142,0)</f>
        <v>0</v>
      </c>
      <c r="BF142" s="215">
        <f>IF(N142="snížená",J142,0)</f>
        <v>0</v>
      </c>
      <c r="BG142" s="215">
        <f>IF(N142="zákl. přenesená",J142,0)</f>
        <v>0</v>
      </c>
      <c r="BH142" s="215">
        <f>IF(N142="sníž. přenesená",J142,0)</f>
        <v>0</v>
      </c>
      <c r="BI142" s="215">
        <f>IF(N142="nulová",J142,0)</f>
        <v>0</v>
      </c>
      <c r="BJ142" s="16" t="s">
        <v>83</v>
      </c>
      <c r="BK142" s="215">
        <f>ROUND(I142*H142,2)</f>
        <v>0</v>
      </c>
      <c r="BL142" s="16" t="s">
        <v>225</v>
      </c>
      <c r="BM142" s="214" t="s">
        <v>1932</v>
      </c>
    </row>
    <row r="143" s="2" customFormat="1">
      <c r="A143" s="37"/>
      <c r="B143" s="38"/>
      <c r="C143" s="39"/>
      <c r="D143" s="216" t="s">
        <v>154</v>
      </c>
      <c r="E143" s="39"/>
      <c r="F143" s="217" t="s">
        <v>1933</v>
      </c>
      <c r="G143" s="39"/>
      <c r="H143" s="39"/>
      <c r="I143" s="218"/>
      <c r="J143" s="39"/>
      <c r="K143" s="39"/>
      <c r="L143" s="43"/>
      <c r="M143" s="219"/>
      <c r="N143" s="220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154</v>
      </c>
      <c r="AU143" s="16" t="s">
        <v>85</v>
      </c>
    </row>
    <row r="144" s="2" customFormat="1" ht="16.5" customHeight="1">
      <c r="A144" s="37"/>
      <c r="B144" s="38"/>
      <c r="C144" s="221" t="s">
        <v>334</v>
      </c>
      <c r="D144" s="221" t="s">
        <v>286</v>
      </c>
      <c r="E144" s="222" t="s">
        <v>1934</v>
      </c>
      <c r="F144" s="223" t="s">
        <v>1935</v>
      </c>
      <c r="G144" s="224" t="s">
        <v>178</v>
      </c>
      <c r="H144" s="225">
        <v>85</v>
      </c>
      <c r="I144" s="226"/>
      <c r="J144" s="227">
        <f>ROUND(I144*H144,2)</f>
        <v>0</v>
      </c>
      <c r="K144" s="223" t="s">
        <v>151</v>
      </c>
      <c r="L144" s="228"/>
      <c r="M144" s="229" t="s">
        <v>19</v>
      </c>
      <c r="N144" s="230" t="s">
        <v>46</v>
      </c>
      <c r="O144" s="83"/>
      <c r="P144" s="212">
        <f>O144*H144</f>
        <v>0</v>
      </c>
      <c r="Q144" s="212">
        <v>0.0054299999999999999</v>
      </c>
      <c r="R144" s="212">
        <f>Q144*H144</f>
        <v>0.46155000000000002</v>
      </c>
      <c r="S144" s="212">
        <v>0</v>
      </c>
      <c r="T144" s="213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14" t="s">
        <v>304</v>
      </c>
      <c r="AT144" s="214" t="s">
        <v>286</v>
      </c>
      <c r="AU144" s="214" t="s">
        <v>85</v>
      </c>
      <c r="AY144" s="16" t="s">
        <v>145</v>
      </c>
      <c r="BE144" s="215">
        <f>IF(N144="základní",J144,0)</f>
        <v>0</v>
      </c>
      <c r="BF144" s="215">
        <f>IF(N144="snížená",J144,0)</f>
        <v>0</v>
      </c>
      <c r="BG144" s="215">
        <f>IF(N144="zákl. přenesená",J144,0)</f>
        <v>0</v>
      </c>
      <c r="BH144" s="215">
        <f>IF(N144="sníž. přenesená",J144,0)</f>
        <v>0</v>
      </c>
      <c r="BI144" s="215">
        <f>IF(N144="nulová",J144,0)</f>
        <v>0</v>
      </c>
      <c r="BJ144" s="16" t="s">
        <v>83</v>
      </c>
      <c r="BK144" s="215">
        <f>ROUND(I144*H144,2)</f>
        <v>0</v>
      </c>
      <c r="BL144" s="16" t="s">
        <v>225</v>
      </c>
      <c r="BM144" s="214" t="s">
        <v>1936</v>
      </c>
    </row>
    <row r="145" s="2" customFormat="1" ht="16.5" customHeight="1">
      <c r="A145" s="37"/>
      <c r="B145" s="38"/>
      <c r="C145" s="203" t="s">
        <v>339</v>
      </c>
      <c r="D145" s="203" t="s">
        <v>147</v>
      </c>
      <c r="E145" s="204" t="s">
        <v>1813</v>
      </c>
      <c r="F145" s="205" t="s">
        <v>1814</v>
      </c>
      <c r="G145" s="206" t="s">
        <v>178</v>
      </c>
      <c r="H145" s="207">
        <v>1</v>
      </c>
      <c r="I145" s="208"/>
      <c r="J145" s="209">
        <f>ROUND(I145*H145,2)</f>
        <v>0</v>
      </c>
      <c r="K145" s="205" t="s">
        <v>151</v>
      </c>
      <c r="L145" s="43"/>
      <c r="M145" s="210" t="s">
        <v>19</v>
      </c>
      <c r="N145" s="211" t="s">
        <v>46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225</v>
      </c>
      <c r="AT145" s="214" t="s">
        <v>147</v>
      </c>
      <c r="AU145" s="214" t="s">
        <v>85</v>
      </c>
      <c r="AY145" s="16" t="s">
        <v>145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83</v>
      </c>
      <c r="BK145" s="215">
        <f>ROUND(I145*H145,2)</f>
        <v>0</v>
      </c>
      <c r="BL145" s="16" t="s">
        <v>225</v>
      </c>
      <c r="BM145" s="214" t="s">
        <v>1937</v>
      </c>
    </row>
    <row r="146" s="2" customFormat="1">
      <c r="A146" s="37"/>
      <c r="B146" s="38"/>
      <c r="C146" s="39"/>
      <c r="D146" s="216" t="s">
        <v>154</v>
      </c>
      <c r="E146" s="39"/>
      <c r="F146" s="217" t="s">
        <v>1816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154</v>
      </c>
      <c r="AU146" s="16" t="s">
        <v>85</v>
      </c>
    </row>
    <row r="147" s="2" customFormat="1" ht="16.5" customHeight="1">
      <c r="A147" s="37"/>
      <c r="B147" s="38"/>
      <c r="C147" s="203" t="s">
        <v>344</v>
      </c>
      <c r="D147" s="203" t="s">
        <v>147</v>
      </c>
      <c r="E147" s="204" t="s">
        <v>1938</v>
      </c>
      <c r="F147" s="205" t="s">
        <v>1939</v>
      </c>
      <c r="G147" s="206" t="s">
        <v>178</v>
      </c>
      <c r="H147" s="207">
        <v>20</v>
      </c>
      <c r="I147" s="208"/>
      <c r="J147" s="209">
        <f>ROUND(I147*H147,2)</f>
        <v>0</v>
      </c>
      <c r="K147" s="205" t="s">
        <v>151</v>
      </c>
      <c r="L147" s="43"/>
      <c r="M147" s="210" t="s">
        <v>19</v>
      </c>
      <c r="N147" s="211" t="s">
        <v>46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225</v>
      </c>
      <c r="AT147" s="214" t="s">
        <v>147</v>
      </c>
      <c r="AU147" s="214" t="s">
        <v>85</v>
      </c>
      <c r="AY147" s="16" t="s">
        <v>145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83</v>
      </c>
      <c r="BK147" s="215">
        <f>ROUND(I147*H147,2)</f>
        <v>0</v>
      </c>
      <c r="BL147" s="16" t="s">
        <v>225</v>
      </c>
      <c r="BM147" s="214" t="s">
        <v>1940</v>
      </c>
    </row>
    <row r="148" s="2" customFormat="1">
      <c r="A148" s="37"/>
      <c r="B148" s="38"/>
      <c r="C148" s="39"/>
      <c r="D148" s="216" t="s">
        <v>154</v>
      </c>
      <c r="E148" s="39"/>
      <c r="F148" s="217" t="s">
        <v>1941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154</v>
      </c>
      <c r="AU148" s="16" t="s">
        <v>85</v>
      </c>
    </row>
    <row r="149" s="2" customFormat="1" ht="16.5" customHeight="1">
      <c r="A149" s="37"/>
      <c r="B149" s="38"/>
      <c r="C149" s="221" t="s">
        <v>349</v>
      </c>
      <c r="D149" s="221" t="s">
        <v>286</v>
      </c>
      <c r="E149" s="222" t="s">
        <v>1942</v>
      </c>
      <c r="F149" s="223" t="s">
        <v>1943</v>
      </c>
      <c r="G149" s="224" t="s">
        <v>178</v>
      </c>
      <c r="H149" s="225">
        <v>20</v>
      </c>
      <c r="I149" s="226"/>
      <c r="J149" s="227">
        <f>ROUND(I149*H149,2)</f>
        <v>0</v>
      </c>
      <c r="K149" s="223" t="s">
        <v>151</v>
      </c>
      <c r="L149" s="228"/>
      <c r="M149" s="229" t="s">
        <v>19</v>
      </c>
      <c r="N149" s="230" t="s">
        <v>46</v>
      </c>
      <c r="O149" s="83"/>
      <c r="P149" s="212">
        <f>O149*H149</f>
        <v>0</v>
      </c>
      <c r="Q149" s="212">
        <v>0.00035</v>
      </c>
      <c r="R149" s="212">
        <f>Q149*H149</f>
        <v>0.0070000000000000001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304</v>
      </c>
      <c r="AT149" s="214" t="s">
        <v>286</v>
      </c>
      <c r="AU149" s="214" t="s">
        <v>85</v>
      </c>
      <c r="AY149" s="16" t="s">
        <v>145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83</v>
      </c>
      <c r="BK149" s="215">
        <f>ROUND(I149*H149,2)</f>
        <v>0</v>
      </c>
      <c r="BL149" s="16" t="s">
        <v>225</v>
      </c>
      <c r="BM149" s="214" t="s">
        <v>1944</v>
      </c>
    </row>
    <row r="150" s="2" customFormat="1" ht="16.5" customHeight="1">
      <c r="A150" s="37"/>
      <c r="B150" s="38"/>
      <c r="C150" s="203" t="s">
        <v>354</v>
      </c>
      <c r="D150" s="203" t="s">
        <v>147</v>
      </c>
      <c r="E150" s="204" t="s">
        <v>1945</v>
      </c>
      <c r="F150" s="205" t="s">
        <v>1946</v>
      </c>
      <c r="G150" s="206" t="s">
        <v>178</v>
      </c>
      <c r="H150" s="207">
        <v>300</v>
      </c>
      <c r="I150" s="208"/>
      <c r="J150" s="209">
        <f>ROUND(I150*H150,2)</f>
        <v>0</v>
      </c>
      <c r="K150" s="205" t="s">
        <v>151</v>
      </c>
      <c r="L150" s="43"/>
      <c r="M150" s="210" t="s">
        <v>19</v>
      </c>
      <c r="N150" s="211" t="s">
        <v>46</v>
      </c>
      <c r="O150" s="83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14" t="s">
        <v>225</v>
      </c>
      <c r="AT150" s="214" t="s">
        <v>147</v>
      </c>
      <c r="AU150" s="214" t="s">
        <v>85</v>
      </c>
      <c r="AY150" s="16" t="s">
        <v>145</v>
      </c>
      <c r="BE150" s="215">
        <f>IF(N150="základní",J150,0)</f>
        <v>0</v>
      </c>
      <c r="BF150" s="215">
        <f>IF(N150="snížená",J150,0)</f>
        <v>0</v>
      </c>
      <c r="BG150" s="215">
        <f>IF(N150="zákl. přenesená",J150,0)</f>
        <v>0</v>
      </c>
      <c r="BH150" s="215">
        <f>IF(N150="sníž. přenesená",J150,0)</f>
        <v>0</v>
      </c>
      <c r="BI150" s="215">
        <f>IF(N150="nulová",J150,0)</f>
        <v>0</v>
      </c>
      <c r="BJ150" s="16" t="s">
        <v>83</v>
      </c>
      <c r="BK150" s="215">
        <f>ROUND(I150*H150,2)</f>
        <v>0</v>
      </c>
      <c r="BL150" s="16" t="s">
        <v>225</v>
      </c>
      <c r="BM150" s="214" t="s">
        <v>1947</v>
      </c>
    </row>
    <row r="151" s="2" customFormat="1">
      <c r="A151" s="37"/>
      <c r="B151" s="38"/>
      <c r="C151" s="39"/>
      <c r="D151" s="216" t="s">
        <v>154</v>
      </c>
      <c r="E151" s="39"/>
      <c r="F151" s="217" t="s">
        <v>1948</v>
      </c>
      <c r="G151" s="39"/>
      <c r="H151" s="39"/>
      <c r="I151" s="218"/>
      <c r="J151" s="39"/>
      <c r="K151" s="39"/>
      <c r="L151" s="43"/>
      <c r="M151" s="219"/>
      <c r="N151" s="220"/>
      <c r="O151" s="83"/>
      <c r="P151" s="83"/>
      <c r="Q151" s="83"/>
      <c r="R151" s="83"/>
      <c r="S151" s="83"/>
      <c r="T151" s="84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16" t="s">
        <v>154</v>
      </c>
      <c r="AU151" s="16" t="s">
        <v>85</v>
      </c>
    </row>
    <row r="152" s="2" customFormat="1" ht="16.5" customHeight="1">
      <c r="A152" s="37"/>
      <c r="B152" s="38"/>
      <c r="C152" s="221" t="s">
        <v>359</v>
      </c>
      <c r="D152" s="221" t="s">
        <v>286</v>
      </c>
      <c r="E152" s="222" t="s">
        <v>1949</v>
      </c>
      <c r="F152" s="223" t="s">
        <v>1950</v>
      </c>
      <c r="G152" s="224" t="s">
        <v>178</v>
      </c>
      <c r="H152" s="225">
        <v>300</v>
      </c>
      <c r="I152" s="226"/>
      <c r="J152" s="227">
        <f>ROUND(I152*H152,2)</f>
        <v>0</v>
      </c>
      <c r="K152" s="223" t="s">
        <v>151</v>
      </c>
      <c r="L152" s="228"/>
      <c r="M152" s="229" t="s">
        <v>19</v>
      </c>
      <c r="N152" s="230" t="s">
        <v>46</v>
      </c>
      <c r="O152" s="83"/>
      <c r="P152" s="212">
        <f>O152*H152</f>
        <v>0</v>
      </c>
      <c r="Q152" s="212">
        <v>0.00063000000000000003</v>
      </c>
      <c r="R152" s="212">
        <f>Q152*H152</f>
        <v>0.189</v>
      </c>
      <c r="S152" s="212">
        <v>0</v>
      </c>
      <c r="T152" s="213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14" t="s">
        <v>304</v>
      </c>
      <c r="AT152" s="214" t="s">
        <v>286</v>
      </c>
      <c r="AU152" s="214" t="s">
        <v>85</v>
      </c>
      <c r="AY152" s="16" t="s">
        <v>145</v>
      </c>
      <c r="BE152" s="215">
        <f>IF(N152="základní",J152,0)</f>
        <v>0</v>
      </c>
      <c r="BF152" s="215">
        <f>IF(N152="snížená",J152,0)</f>
        <v>0</v>
      </c>
      <c r="BG152" s="215">
        <f>IF(N152="zákl. přenesená",J152,0)</f>
        <v>0</v>
      </c>
      <c r="BH152" s="215">
        <f>IF(N152="sníž. přenesená",J152,0)</f>
        <v>0</v>
      </c>
      <c r="BI152" s="215">
        <f>IF(N152="nulová",J152,0)</f>
        <v>0</v>
      </c>
      <c r="BJ152" s="16" t="s">
        <v>83</v>
      </c>
      <c r="BK152" s="215">
        <f>ROUND(I152*H152,2)</f>
        <v>0</v>
      </c>
      <c r="BL152" s="16" t="s">
        <v>225</v>
      </c>
      <c r="BM152" s="214" t="s">
        <v>1951</v>
      </c>
    </row>
    <row r="153" s="2" customFormat="1" ht="16.5" customHeight="1">
      <c r="A153" s="37"/>
      <c r="B153" s="38"/>
      <c r="C153" s="203" t="s">
        <v>364</v>
      </c>
      <c r="D153" s="203" t="s">
        <v>147</v>
      </c>
      <c r="E153" s="204" t="s">
        <v>1952</v>
      </c>
      <c r="F153" s="205" t="s">
        <v>1953</v>
      </c>
      <c r="G153" s="206" t="s">
        <v>178</v>
      </c>
      <c r="H153" s="207">
        <v>320</v>
      </c>
      <c r="I153" s="208"/>
      <c r="J153" s="209">
        <f>ROUND(I153*H153,2)</f>
        <v>0</v>
      </c>
      <c r="K153" s="205" t="s">
        <v>151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225</v>
      </c>
      <c r="AT153" s="214" t="s">
        <v>147</v>
      </c>
      <c r="AU153" s="214" t="s">
        <v>85</v>
      </c>
      <c r="AY153" s="16" t="s">
        <v>145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225</v>
      </c>
      <c r="BM153" s="214" t="s">
        <v>1954</v>
      </c>
    </row>
    <row r="154" s="2" customFormat="1">
      <c r="A154" s="37"/>
      <c r="B154" s="38"/>
      <c r="C154" s="39"/>
      <c r="D154" s="216" t="s">
        <v>154</v>
      </c>
      <c r="E154" s="39"/>
      <c r="F154" s="217" t="s">
        <v>1955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154</v>
      </c>
      <c r="AU154" s="16" t="s">
        <v>85</v>
      </c>
    </row>
    <row r="155" s="2" customFormat="1" ht="16.5" customHeight="1">
      <c r="A155" s="37"/>
      <c r="B155" s="38"/>
      <c r="C155" s="221" t="s">
        <v>369</v>
      </c>
      <c r="D155" s="221" t="s">
        <v>286</v>
      </c>
      <c r="E155" s="222" t="s">
        <v>1956</v>
      </c>
      <c r="F155" s="223" t="s">
        <v>1957</v>
      </c>
      <c r="G155" s="224" t="s">
        <v>178</v>
      </c>
      <c r="H155" s="225">
        <v>320</v>
      </c>
      <c r="I155" s="226"/>
      <c r="J155" s="227">
        <f>ROUND(I155*H155,2)</f>
        <v>0</v>
      </c>
      <c r="K155" s="223" t="s">
        <v>151</v>
      </c>
      <c r="L155" s="228"/>
      <c r="M155" s="229" t="s">
        <v>19</v>
      </c>
      <c r="N155" s="230" t="s">
        <v>46</v>
      </c>
      <c r="O155" s="83"/>
      <c r="P155" s="212">
        <f>O155*H155</f>
        <v>0</v>
      </c>
      <c r="Q155" s="212">
        <v>0.00089999999999999998</v>
      </c>
      <c r="R155" s="212">
        <f>Q155*H155</f>
        <v>0.28799999999999998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304</v>
      </c>
      <c r="AT155" s="214" t="s">
        <v>286</v>
      </c>
      <c r="AU155" s="214" t="s">
        <v>85</v>
      </c>
      <c r="AY155" s="16" t="s">
        <v>145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225</v>
      </c>
      <c r="BM155" s="214" t="s">
        <v>1958</v>
      </c>
    </row>
    <row r="156" s="2" customFormat="1" ht="16.5" customHeight="1">
      <c r="A156" s="37"/>
      <c r="B156" s="38"/>
      <c r="C156" s="203" t="s">
        <v>374</v>
      </c>
      <c r="D156" s="203" t="s">
        <v>147</v>
      </c>
      <c r="E156" s="204" t="s">
        <v>1959</v>
      </c>
      <c r="F156" s="205" t="s">
        <v>1960</v>
      </c>
      <c r="G156" s="206" t="s">
        <v>178</v>
      </c>
      <c r="H156" s="207">
        <v>100</v>
      </c>
      <c r="I156" s="208"/>
      <c r="J156" s="209">
        <f>ROUND(I156*H156,2)</f>
        <v>0</v>
      </c>
      <c r="K156" s="205" t="s">
        <v>151</v>
      </c>
      <c r="L156" s="43"/>
      <c r="M156" s="210" t="s">
        <v>19</v>
      </c>
      <c r="N156" s="211" t="s">
        <v>46</v>
      </c>
      <c r="O156" s="83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14" t="s">
        <v>225</v>
      </c>
      <c r="AT156" s="214" t="s">
        <v>147</v>
      </c>
      <c r="AU156" s="214" t="s">
        <v>85</v>
      </c>
      <c r="AY156" s="16" t="s">
        <v>145</v>
      </c>
      <c r="BE156" s="215">
        <f>IF(N156="základní",J156,0)</f>
        <v>0</v>
      </c>
      <c r="BF156" s="215">
        <f>IF(N156="snížená",J156,0)</f>
        <v>0</v>
      </c>
      <c r="BG156" s="215">
        <f>IF(N156="zákl. přenesená",J156,0)</f>
        <v>0</v>
      </c>
      <c r="BH156" s="215">
        <f>IF(N156="sníž. přenesená",J156,0)</f>
        <v>0</v>
      </c>
      <c r="BI156" s="215">
        <f>IF(N156="nulová",J156,0)</f>
        <v>0</v>
      </c>
      <c r="BJ156" s="16" t="s">
        <v>83</v>
      </c>
      <c r="BK156" s="215">
        <f>ROUND(I156*H156,2)</f>
        <v>0</v>
      </c>
      <c r="BL156" s="16" t="s">
        <v>225</v>
      </c>
      <c r="BM156" s="214" t="s">
        <v>1961</v>
      </c>
    </row>
    <row r="157" s="2" customFormat="1">
      <c r="A157" s="37"/>
      <c r="B157" s="38"/>
      <c r="C157" s="39"/>
      <c r="D157" s="216" t="s">
        <v>154</v>
      </c>
      <c r="E157" s="39"/>
      <c r="F157" s="217" t="s">
        <v>1962</v>
      </c>
      <c r="G157" s="39"/>
      <c r="H157" s="39"/>
      <c r="I157" s="218"/>
      <c r="J157" s="39"/>
      <c r="K157" s="39"/>
      <c r="L157" s="43"/>
      <c r="M157" s="219"/>
      <c r="N157" s="220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154</v>
      </c>
      <c r="AU157" s="16" t="s">
        <v>85</v>
      </c>
    </row>
    <row r="158" s="2" customFormat="1" ht="16.5" customHeight="1">
      <c r="A158" s="37"/>
      <c r="B158" s="38"/>
      <c r="C158" s="221" t="s">
        <v>379</v>
      </c>
      <c r="D158" s="221" t="s">
        <v>286</v>
      </c>
      <c r="E158" s="222" t="s">
        <v>1963</v>
      </c>
      <c r="F158" s="223" t="s">
        <v>1964</v>
      </c>
      <c r="G158" s="224" t="s">
        <v>178</v>
      </c>
      <c r="H158" s="225">
        <v>100</v>
      </c>
      <c r="I158" s="226"/>
      <c r="J158" s="227">
        <f>ROUND(I158*H158,2)</f>
        <v>0</v>
      </c>
      <c r="K158" s="223" t="s">
        <v>151</v>
      </c>
      <c r="L158" s="228"/>
      <c r="M158" s="229" t="s">
        <v>19</v>
      </c>
      <c r="N158" s="230" t="s">
        <v>46</v>
      </c>
      <c r="O158" s="83"/>
      <c r="P158" s="212">
        <f>O158*H158</f>
        <v>0</v>
      </c>
      <c r="Q158" s="212">
        <v>0.00010000000000000001</v>
      </c>
      <c r="R158" s="212">
        <f>Q158*H158</f>
        <v>0.01</v>
      </c>
      <c r="S158" s="212">
        <v>0</v>
      </c>
      <c r="T158" s="213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14" t="s">
        <v>304</v>
      </c>
      <c r="AT158" s="214" t="s">
        <v>286</v>
      </c>
      <c r="AU158" s="214" t="s">
        <v>85</v>
      </c>
      <c r="AY158" s="16" t="s">
        <v>145</v>
      </c>
      <c r="BE158" s="215">
        <f>IF(N158="základní",J158,0)</f>
        <v>0</v>
      </c>
      <c r="BF158" s="215">
        <f>IF(N158="snížená",J158,0)</f>
        <v>0</v>
      </c>
      <c r="BG158" s="215">
        <f>IF(N158="zákl. přenesená",J158,0)</f>
        <v>0</v>
      </c>
      <c r="BH158" s="215">
        <f>IF(N158="sníž. přenesená",J158,0)</f>
        <v>0</v>
      </c>
      <c r="BI158" s="215">
        <f>IF(N158="nulová",J158,0)</f>
        <v>0</v>
      </c>
      <c r="BJ158" s="16" t="s">
        <v>83</v>
      </c>
      <c r="BK158" s="215">
        <f>ROUND(I158*H158,2)</f>
        <v>0</v>
      </c>
      <c r="BL158" s="16" t="s">
        <v>225</v>
      </c>
      <c r="BM158" s="214" t="s">
        <v>1965</v>
      </c>
    </row>
    <row r="159" s="2" customFormat="1" ht="16.5" customHeight="1">
      <c r="A159" s="37"/>
      <c r="B159" s="38"/>
      <c r="C159" s="203" t="s">
        <v>384</v>
      </c>
      <c r="D159" s="203" t="s">
        <v>147</v>
      </c>
      <c r="E159" s="204" t="s">
        <v>1966</v>
      </c>
      <c r="F159" s="205" t="s">
        <v>1967</v>
      </c>
      <c r="G159" s="206" t="s">
        <v>178</v>
      </c>
      <c r="H159" s="207">
        <v>350</v>
      </c>
      <c r="I159" s="208"/>
      <c r="J159" s="209">
        <f>ROUND(I159*H159,2)</f>
        <v>0</v>
      </c>
      <c r="K159" s="205" t="s">
        <v>151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225</v>
      </c>
      <c r="AT159" s="214" t="s">
        <v>147</v>
      </c>
      <c r="AU159" s="214" t="s">
        <v>85</v>
      </c>
      <c r="AY159" s="16" t="s">
        <v>145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225</v>
      </c>
      <c r="BM159" s="214" t="s">
        <v>1968</v>
      </c>
    </row>
    <row r="160" s="2" customFormat="1">
      <c r="A160" s="37"/>
      <c r="B160" s="38"/>
      <c r="C160" s="39"/>
      <c r="D160" s="216" t="s">
        <v>154</v>
      </c>
      <c r="E160" s="39"/>
      <c r="F160" s="217" t="s">
        <v>1969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154</v>
      </c>
      <c r="AU160" s="16" t="s">
        <v>85</v>
      </c>
    </row>
    <row r="161" s="2" customFormat="1" ht="16.5" customHeight="1">
      <c r="A161" s="37"/>
      <c r="B161" s="38"/>
      <c r="C161" s="221" t="s">
        <v>389</v>
      </c>
      <c r="D161" s="221" t="s">
        <v>286</v>
      </c>
      <c r="E161" s="222" t="s">
        <v>1970</v>
      </c>
      <c r="F161" s="223" t="s">
        <v>1971</v>
      </c>
      <c r="G161" s="224" t="s">
        <v>178</v>
      </c>
      <c r="H161" s="225">
        <v>350</v>
      </c>
      <c r="I161" s="226"/>
      <c r="J161" s="227">
        <f>ROUND(I161*H161,2)</f>
        <v>0</v>
      </c>
      <c r="K161" s="223" t="s">
        <v>151</v>
      </c>
      <c r="L161" s="228"/>
      <c r="M161" s="229" t="s">
        <v>19</v>
      </c>
      <c r="N161" s="230" t="s">
        <v>46</v>
      </c>
      <c r="O161" s="83"/>
      <c r="P161" s="212">
        <f>O161*H161</f>
        <v>0</v>
      </c>
      <c r="Q161" s="212">
        <v>0.00010000000000000001</v>
      </c>
      <c r="R161" s="212">
        <f>Q161*H161</f>
        <v>0.035000000000000003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304</v>
      </c>
      <c r="AT161" s="214" t="s">
        <v>286</v>
      </c>
      <c r="AU161" s="214" t="s">
        <v>85</v>
      </c>
      <c r="AY161" s="16" t="s">
        <v>145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225</v>
      </c>
      <c r="BM161" s="214" t="s">
        <v>1972</v>
      </c>
    </row>
    <row r="162" s="2" customFormat="1" ht="16.5" customHeight="1">
      <c r="A162" s="37"/>
      <c r="B162" s="38"/>
      <c r="C162" s="203" t="s">
        <v>394</v>
      </c>
      <c r="D162" s="203" t="s">
        <v>147</v>
      </c>
      <c r="E162" s="204" t="s">
        <v>1973</v>
      </c>
      <c r="F162" s="205" t="s">
        <v>1974</v>
      </c>
      <c r="G162" s="206" t="s">
        <v>178</v>
      </c>
      <c r="H162" s="207">
        <v>250</v>
      </c>
      <c r="I162" s="208"/>
      <c r="J162" s="209">
        <f>ROUND(I162*H162,2)</f>
        <v>0</v>
      </c>
      <c r="K162" s="205" t="s">
        <v>151</v>
      </c>
      <c r="L162" s="43"/>
      <c r="M162" s="210" t="s">
        <v>19</v>
      </c>
      <c r="N162" s="211" t="s">
        <v>46</v>
      </c>
      <c r="O162" s="83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14" t="s">
        <v>225</v>
      </c>
      <c r="AT162" s="214" t="s">
        <v>147</v>
      </c>
      <c r="AU162" s="214" t="s">
        <v>85</v>
      </c>
      <c r="AY162" s="16" t="s">
        <v>145</v>
      </c>
      <c r="BE162" s="215">
        <f>IF(N162="základní",J162,0)</f>
        <v>0</v>
      </c>
      <c r="BF162" s="215">
        <f>IF(N162="snížená",J162,0)</f>
        <v>0</v>
      </c>
      <c r="BG162" s="215">
        <f>IF(N162="zákl. přenesená",J162,0)</f>
        <v>0</v>
      </c>
      <c r="BH162" s="215">
        <f>IF(N162="sníž. přenesená",J162,0)</f>
        <v>0</v>
      </c>
      <c r="BI162" s="215">
        <f>IF(N162="nulová",J162,0)</f>
        <v>0</v>
      </c>
      <c r="BJ162" s="16" t="s">
        <v>83</v>
      </c>
      <c r="BK162" s="215">
        <f>ROUND(I162*H162,2)</f>
        <v>0</v>
      </c>
      <c r="BL162" s="16" t="s">
        <v>225</v>
      </c>
      <c r="BM162" s="214" t="s">
        <v>1975</v>
      </c>
    </row>
    <row r="163" s="2" customFormat="1">
      <c r="A163" s="37"/>
      <c r="B163" s="38"/>
      <c r="C163" s="39"/>
      <c r="D163" s="216" t="s">
        <v>154</v>
      </c>
      <c r="E163" s="39"/>
      <c r="F163" s="217" t="s">
        <v>1976</v>
      </c>
      <c r="G163" s="39"/>
      <c r="H163" s="39"/>
      <c r="I163" s="218"/>
      <c r="J163" s="39"/>
      <c r="K163" s="39"/>
      <c r="L163" s="43"/>
      <c r="M163" s="219"/>
      <c r="N163" s="220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154</v>
      </c>
      <c r="AU163" s="16" t="s">
        <v>85</v>
      </c>
    </row>
    <row r="164" s="2" customFormat="1" ht="16.5" customHeight="1">
      <c r="A164" s="37"/>
      <c r="B164" s="38"/>
      <c r="C164" s="221" t="s">
        <v>399</v>
      </c>
      <c r="D164" s="221" t="s">
        <v>286</v>
      </c>
      <c r="E164" s="222" t="s">
        <v>1977</v>
      </c>
      <c r="F164" s="223" t="s">
        <v>1978</v>
      </c>
      <c r="G164" s="224" t="s">
        <v>178</v>
      </c>
      <c r="H164" s="225">
        <v>250</v>
      </c>
      <c r="I164" s="226"/>
      <c r="J164" s="227">
        <f>ROUND(I164*H164,2)</f>
        <v>0</v>
      </c>
      <c r="K164" s="223" t="s">
        <v>151</v>
      </c>
      <c r="L164" s="228"/>
      <c r="M164" s="229" t="s">
        <v>19</v>
      </c>
      <c r="N164" s="230" t="s">
        <v>46</v>
      </c>
      <c r="O164" s="83"/>
      <c r="P164" s="212">
        <f>O164*H164</f>
        <v>0</v>
      </c>
      <c r="Q164" s="212">
        <v>0.00012</v>
      </c>
      <c r="R164" s="212">
        <f>Q164*H164</f>
        <v>0.030000000000000002</v>
      </c>
      <c r="S164" s="212">
        <v>0</v>
      </c>
      <c r="T164" s="213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14" t="s">
        <v>304</v>
      </c>
      <c r="AT164" s="214" t="s">
        <v>286</v>
      </c>
      <c r="AU164" s="214" t="s">
        <v>85</v>
      </c>
      <c r="AY164" s="16" t="s">
        <v>145</v>
      </c>
      <c r="BE164" s="215">
        <f>IF(N164="základní",J164,0)</f>
        <v>0</v>
      </c>
      <c r="BF164" s="215">
        <f>IF(N164="snížená",J164,0)</f>
        <v>0</v>
      </c>
      <c r="BG164" s="215">
        <f>IF(N164="zákl. přenesená",J164,0)</f>
        <v>0</v>
      </c>
      <c r="BH164" s="215">
        <f>IF(N164="sníž. přenesená",J164,0)</f>
        <v>0</v>
      </c>
      <c r="BI164" s="215">
        <f>IF(N164="nulová",J164,0)</f>
        <v>0</v>
      </c>
      <c r="BJ164" s="16" t="s">
        <v>83</v>
      </c>
      <c r="BK164" s="215">
        <f>ROUND(I164*H164,2)</f>
        <v>0</v>
      </c>
      <c r="BL164" s="16" t="s">
        <v>225</v>
      </c>
      <c r="BM164" s="214" t="s">
        <v>1979</v>
      </c>
    </row>
    <row r="165" s="2" customFormat="1" ht="16.5" customHeight="1">
      <c r="A165" s="37"/>
      <c r="B165" s="38"/>
      <c r="C165" s="203" t="s">
        <v>404</v>
      </c>
      <c r="D165" s="203" t="s">
        <v>147</v>
      </c>
      <c r="E165" s="204" t="s">
        <v>1938</v>
      </c>
      <c r="F165" s="205" t="s">
        <v>1939</v>
      </c>
      <c r="G165" s="206" t="s">
        <v>178</v>
      </c>
      <c r="H165" s="207">
        <v>560</v>
      </c>
      <c r="I165" s="208"/>
      <c r="J165" s="209">
        <f>ROUND(I165*H165,2)</f>
        <v>0</v>
      </c>
      <c r="K165" s="205" t="s">
        <v>151</v>
      </c>
      <c r="L165" s="43"/>
      <c r="M165" s="210" t="s">
        <v>19</v>
      </c>
      <c r="N165" s="211" t="s">
        <v>46</v>
      </c>
      <c r="O165" s="83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225</v>
      </c>
      <c r="AT165" s="214" t="s">
        <v>147</v>
      </c>
      <c r="AU165" s="214" t="s">
        <v>85</v>
      </c>
      <c r="AY165" s="16" t="s">
        <v>145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225</v>
      </c>
      <c r="BM165" s="214" t="s">
        <v>1980</v>
      </c>
    </row>
    <row r="166" s="2" customFormat="1">
      <c r="A166" s="37"/>
      <c r="B166" s="38"/>
      <c r="C166" s="39"/>
      <c r="D166" s="216" t="s">
        <v>154</v>
      </c>
      <c r="E166" s="39"/>
      <c r="F166" s="217" t="s">
        <v>1941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154</v>
      </c>
      <c r="AU166" s="16" t="s">
        <v>85</v>
      </c>
    </row>
    <row r="167" s="2" customFormat="1" ht="16.5" customHeight="1">
      <c r="A167" s="37"/>
      <c r="B167" s="38"/>
      <c r="C167" s="221" t="s">
        <v>409</v>
      </c>
      <c r="D167" s="221" t="s">
        <v>286</v>
      </c>
      <c r="E167" s="222" t="s">
        <v>1981</v>
      </c>
      <c r="F167" s="223" t="s">
        <v>1982</v>
      </c>
      <c r="G167" s="224" t="s">
        <v>178</v>
      </c>
      <c r="H167" s="225">
        <v>560</v>
      </c>
      <c r="I167" s="226"/>
      <c r="J167" s="227">
        <f>ROUND(I167*H167,2)</f>
        <v>0</v>
      </c>
      <c r="K167" s="223" t="s">
        <v>151</v>
      </c>
      <c r="L167" s="228"/>
      <c r="M167" s="229" t="s">
        <v>19</v>
      </c>
      <c r="N167" s="230" t="s">
        <v>46</v>
      </c>
      <c r="O167" s="83"/>
      <c r="P167" s="212">
        <f>O167*H167</f>
        <v>0</v>
      </c>
      <c r="Q167" s="212">
        <v>0.00017000000000000001</v>
      </c>
      <c r="R167" s="212">
        <f>Q167*H167</f>
        <v>0.095200000000000007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304</v>
      </c>
      <c r="AT167" s="214" t="s">
        <v>286</v>
      </c>
      <c r="AU167" s="214" t="s">
        <v>85</v>
      </c>
      <c r="AY167" s="16" t="s">
        <v>145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83</v>
      </c>
      <c r="BK167" s="215">
        <f>ROUND(I167*H167,2)</f>
        <v>0</v>
      </c>
      <c r="BL167" s="16" t="s">
        <v>225</v>
      </c>
      <c r="BM167" s="214" t="s">
        <v>1983</v>
      </c>
    </row>
    <row r="168" s="2" customFormat="1" ht="16.5" customHeight="1">
      <c r="A168" s="37"/>
      <c r="B168" s="38"/>
      <c r="C168" s="203" t="s">
        <v>415</v>
      </c>
      <c r="D168" s="203" t="s">
        <v>147</v>
      </c>
      <c r="E168" s="204" t="s">
        <v>1984</v>
      </c>
      <c r="F168" s="205" t="s">
        <v>1985</v>
      </c>
      <c r="G168" s="206" t="s">
        <v>178</v>
      </c>
      <c r="H168" s="207">
        <v>890</v>
      </c>
      <c r="I168" s="208"/>
      <c r="J168" s="209">
        <f>ROUND(I168*H168,2)</f>
        <v>0</v>
      </c>
      <c r="K168" s="205" t="s">
        <v>151</v>
      </c>
      <c r="L168" s="43"/>
      <c r="M168" s="210" t="s">
        <v>19</v>
      </c>
      <c r="N168" s="211" t="s">
        <v>46</v>
      </c>
      <c r="O168" s="83"/>
      <c r="P168" s="212">
        <f>O168*H168</f>
        <v>0</v>
      </c>
      <c r="Q168" s="212">
        <v>0</v>
      </c>
      <c r="R168" s="212">
        <f>Q168*H168</f>
        <v>0</v>
      </c>
      <c r="S168" s="212">
        <v>0</v>
      </c>
      <c r="T168" s="213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14" t="s">
        <v>225</v>
      </c>
      <c r="AT168" s="214" t="s">
        <v>147</v>
      </c>
      <c r="AU168" s="214" t="s">
        <v>85</v>
      </c>
      <c r="AY168" s="16" t="s">
        <v>145</v>
      </c>
      <c r="BE168" s="215">
        <f>IF(N168="základní",J168,0)</f>
        <v>0</v>
      </c>
      <c r="BF168" s="215">
        <f>IF(N168="snížená",J168,0)</f>
        <v>0</v>
      </c>
      <c r="BG168" s="215">
        <f>IF(N168="zákl. přenesená",J168,0)</f>
        <v>0</v>
      </c>
      <c r="BH168" s="215">
        <f>IF(N168="sníž. přenesená",J168,0)</f>
        <v>0</v>
      </c>
      <c r="BI168" s="215">
        <f>IF(N168="nulová",J168,0)</f>
        <v>0</v>
      </c>
      <c r="BJ168" s="16" t="s">
        <v>83</v>
      </c>
      <c r="BK168" s="215">
        <f>ROUND(I168*H168,2)</f>
        <v>0</v>
      </c>
      <c r="BL168" s="16" t="s">
        <v>225</v>
      </c>
      <c r="BM168" s="214" t="s">
        <v>1986</v>
      </c>
    </row>
    <row r="169" s="2" customFormat="1">
      <c r="A169" s="37"/>
      <c r="B169" s="38"/>
      <c r="C169" s="39"/>
      <c r="D169" s="216" t="s">
        <v>154</v>
      </c>
      <c r="E169" s="39"/>
      <c r="F169" s="217" t="s">
        <v>1987</v>
      </c>
      <c r="G169" s="39"/>
      <c r="H169" s="39"/>
      <c r="I169" s="218"/>
      <c r="J169" s="39"/>
      <c r="K169" s="39"/>
      <c r="L169" s="43"/>
      <c r="M169" s="219"/>
      <c r="N169" s="220"/>
      <c r="O169" s="83"/>
      <c r="P169" s="83"/>
      <c r="Q169" s="83"/>
      <c r="R169" s="83"/>
      <c r="S169" s="83"/>
      <c r="T169" s="84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154</v>
      </c>
      <c r="AU169" s="16" t="s">
        <v>85</v>
      </c>
    </row>
    <row r="170" s="2" customFormat="1" ht="16.5" customHeight="1">
      <c r="A170" s="37"/>
      <c r="B170" s="38"/>
      <c r="C170" s="221" t="s">
        <v>420</v>
      </c>
      <c r="D170" s="221" t="s">
        <v>286</v>
      </c>
      <c r="E170" s="222" t="s">
        <v>1988</v>
      </c>
      <c r="F170" s="223" t="s">
        <v>1989</v>
      </c>
      <c r="G170" s="224" t="s">
        <v>178</v>
      </c>
      <c r="H170" s="225">
        <v>890</v>
      </c>
      <c r="I170" s="226"/>
      <c r="J170" s="227">
        <f>ROUND(I170*H170,2)</f>
        <v>0</v>
      </c>
      <c r="K170" s="223" t="s">
        <v>151</v>
      </c>
      <c r="L170" s="228"/>
      <c r="M170" s="229" t="s">
        <v>19</v>
      </c>
      <c r="N170" s="230" t="s">
        <v>46</v>
      </c>
      <c r="O170" s="83"/>
      <c r="P170" s="212">
        <f>O170*H170</f>
        <v>0</v>
      </c>
      <c r="Q170" s="212">
        <v>0.00016000000000000001</v>
      </c>
      <c r="R170" s="212">
        <f>Q170*H170</f>
        <v>0.1424</v>
      </c>
      <c r="S170" s="212">
        <v>0</v>
      </c>
      <c r="T170" s="213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14" t="s">
        <v>304</v>
      </c>
      <c r="AT170" s="214" t="s">
        <v>286</v>
      </c>
      <c r="AU170" s="214" t="s">
        <v>85</v>
      </c>
      <c r="AY170" s="16" t="s">
        <v>145</v>
      </c>
      <c r="BE170" s="215">
        <f>IF(N170="základní",J170,0)</f>
        <v>0</v>
      </c>
      <c r="BF170" s="215">
        <f>IF(N170="snížená",J170,0)</f>
        <v>0</v>
      </c>
      <c r="BG170" s="215">
        <f>IF(N170="zákl. přenesená",J170,0)</f>
        <v>0</v>
      </c>
      <c r="BH170" s="215">
        <f>IF(N170="sníž. přenesená",J170,0)</f>
        <v>0</v>
      </c>
      <c r="BI170" s="215">
        <f>IF(N170="nulová",J170,0)</f>
        <v>0</v>
      </c>
      <c r="BJ170" s="16" t="s">
        <v>83</v>
      </c>
      <c r="BK170" s="215">
        <f>ROUND(I170*H170,2)</f>
        <v>0</v>
      </c>
      <c r="BL170" s="16" t="s">
        <v>225</v>
      </c>
      <c r="BM170" s="214" t="s">
        <v>1990</v>
      </c>
    </row>
    <row r="171" s="2" customFormat="1" ht="16.5" customHeight="1">
      <c r="A171" s="37"/>
      <c r="B171" s="38"/>
      <c r="C171" s="203" t="s">
        <v>424</v>
      </c>
      <c r="D171" s="203" t="s">
        <v>147</v>
      </c>
      <c r="E171" s="204" t="s">
        <v>1991</v>
      </c>
      <c r="F171" s="205" t="s">
        <v>1992</v>
      </c>
      <c r="G171" s="206" t="s">
        <v>178</v>
      </c>
      <c r="H171" s="207">
        <v>450</v>
      </c>
      <c r="I171" s="208"/>
      <c r="J171" s="209">
        <f>ROUND(I171*H171,2)</f>
        <v>0</v>
      </c>
      <c r="K171" s="205" t="s">
        <v>151</v>
      </c>
      <c r="L171" s="43"/>
      <c r="M171" s="210" t="s">
        <v>19</v>
      </c>
      <c r="N171" s="211" t="s">
        <v>46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225</v>
      </c>
      <c r="AT171" s="214" t="s">
        <v>147</v>
      </c>
      <c r="AU171" s="214" t="s">
        <v>85</v>
      </c>
      <c r="AY171" s="16" t="s">
        <v>145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83</v>
      </c>
      <c r="BK171" s="215">
        <f>ROUND(I171*H171,2)</f>
        <v>0</v>
      </c>
      <c r="BL171" s="16" t="s">
        <v>225</v>
      </c>
      <c r="BM171" s="214" t="s">
        <v>1993</v>
      </c>
    </row>
    <row r="172" s="2" customFormat="1">
      <c r="A172" s="37"/>
      <c r="B172" s="38"/>
      <c r="C172" s="39"/>
      <c r="D172" s="216" t="s">
        <v>154</v>
      </c>
      <c r="E172" s="39"/>
      <c r="F172" s="217" t="s">
        <v>1994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154</v>
      </c>
      <c r="AU172" s="16" t="s">
        <v>85</v>
      </c>
    </row>
    <row r="173" s="2" customFormat="1" ht="16.5" customHeight="1">
      <c r="A173" s="37"/>
      <c r="B173" s="38"/>
      <c r="C173" s="221" t="s">
        <v>429</v>
      </c>
      <c r="D173" s="221" t="s">
        <v>286</v>
      </c>
      <c r="E173" s="222" t="s">
        <v>1995</v>
      </c>
      <c r="F173" s="223" t="s">
        <v>1996</v>
      </c>
      <c r="G173" s="224" t="s">
        <v>178</v>
      </c>
      <c r="H173" s="225">
        <v>450</v>
      </c>
      <c r="I173" s="226"/>
      <c r="J173" s="227">
        <f>ROUND(I173*H173,2)</f>
        <v>0</v>
      </c>
      <c r="K173" s="223" t="s">
        <v>151</v>
      </c>
      <c r="L173" s="228"/>
      <c r="M173" s="229" t="s">
        <v>19</v>
      </c>
      <c r="N173" s="230" t="s">
        <v>46</v>
      </c>
      <c r="O173" s="83"/>
      <c r="P173" s="212">
        <f>O173*H173</f>
        <v>0</v>
      </c>
      <c r="Q173" s="212">
        <v>0.00025000000000000001</v>
      </c>
      <c r="R173" s="212">
        <f>Q173*H173</f>
        <v>0.1125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304</v>
      </c>
      <c r="AT173" s="214" t="s">
        <v>286</v>
      </c>
      <c r="AU173" s="214" t="s">
        <v>85</v>
      </c>
      <c r="AY173" s="16" t="s">
        <v>145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83</v>
      </c>
      <c r="BK173" s="215">
        <f>ROUND(I173*H173,2)</f>
        <v>0</v>
      </c>
      <c r="BL173" s="16" t="s">
        <v>225</v>
      </c>
      <c r="BM173" s="214" t="s">
        <v>1997</v>
      </c>
    </row>
    <row r="174" s="2" customFormat="1" ht="16.5" customHeight="1">
      <c r="A174" s="37"/>
      <c r="B174" s="38"/>
      <c r="C174" s="203" t="s">
        <v>434</v>
      </c>
      <c r="D174" s="203" t="s">
        <v>147</v>
      </c>
      <c r="E174" s="204" t="s">
        <v>1998</v>
      </c>
      <c r="F174" s="205" t="s">
        <v>1999</v>
      </c>
      <c r="G174" s="206" t="s">
        <v>178</v>
      </c>
      <c r="H174" s="207">
        <v>150</v>
      </c>
      <c r="I174" s="208"/>
      <c r="J174" s="209">
        <f>ROUND(I174*H174,2)</f>
        <v>0</v>
      </c>
      <c r="K174" s="205" t="s">
        <v>151</v>
      </c>
      <c r="L174" s="43"/>
      <c r="M174" s="210" t="s">
        <v>19</v>
      </c>
      <c r="N174" s="211" t="s">
        <v>46</v>
      </c>
      <c r="O174" s="83"/>
      <c r="P174" s="212">
        <f>O174*H174</f>
        <v>0</v>
      </c>
      <c r="Q174" s="212">
        <v>0</v>
      </c>
      <c r="R174" s="212">
        <f>Q174*H174</f>
        <v>0</v>
      </c>
      <c r="S174" s="212">
        <v>0</v>
      </c>
      <c r="T174" s="213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14" t="s">
        <v>225</v>
      </c>
      <c r="AT174" s="214" t="s">
        <v>147</v>
      </c>
      <c r="AU174" s="214" t="s">
        <v>85</v>
      </c>
      <c r="AY174" s="16" t="s">
        <v>145</v>
      </c>
      <c r="BE174" s="215">
        <f>IF(N174="základní",J174,0)</f>
        <v>0</v>
      </c>
      <c r="BF174" s="215">
        <f>IF(N174="snížená",J174,0)</f>
        <v>0</v>
      </c>
      <c r="BG174" s="215">
        <f>IF(N174="zákl. přenesená",J174,0)</f>
        <v>0</v>
      </c>
      <c r="BH174" s="215">
        <f>IF(N174="sníž. přenesená",J174,0)</f>
        <v>0</v>
      </c>
      <c r="BI174" s="215">
        <f>IF(N174="nulová",J174,0)</f>
        <v>0</v>
      </c>
      <c r="BJ174" s="16" t="s">
        <v>83</v>
      </c>
      <c r="BK174" s="215">
        <f>ROUND(I174*H174,2)</f>
        <v>0</v>
      </c>
      <c r="BL174" s="16" t="s">
        <v>225</v>
      </c>
      <c r="BM174" s="214" t="s">
        <v>2000</v>
      </c>
    </row>
    <row r="175" s="2" customFormat="1">
      <c r="A175" s="37"/>
      <c r="B175" s="38"/>
      <c r="C175" s="39"/>
      <c r="D175" s="216" t="s">
        <v>154</v>
      </c>
      <c r="E175" s="39"/>
      <c r="F175" s="217" t="s">
        <v>2001</v>
      </c>
      <c r="G175" s="39"/>
      <c r="H175" s="39"/>
      <c r="I175" s="218"/>
      <c r="J175" s="39"/>
      <c r="K175" s="39"/>
      <c r="L175" s="43"/>
      <c r="M175" s="219"/>
      <c r="N175" s="220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154</v>
      </c>
      <c r="AU175" s="16" t="s">
        <v>85</v>
      </c>
    </row>
    <row r="176" s="2" customFormat="1" ht="16.5" customHeight="1">
      <c r="A176" s="37"/>
      <c r="B176" s="38"/>
      <c r="C176" s="221" t="s">
        <v>439</v>
      </c>
      <c r="D176" s="221" t="s">
        <v>286</v>
      </c>
      <c r="E176" s="222" t="s">
        <v>2002</v>
      </c>
      <c r="F176" s="223" t="s">
        <v>2003</v>
      </c>
      <c r="G176" s="224" t="s">
        <v>178</v>
      </c>
      <c r="H176" s="225">
        <v>150</v>
      </c>
      <c r="I176" s="226"/>
      <c r="J176" s="227">
        <f>ROUND(I176*H176,2)</f>
        <v>0</v>
      </c>
      <c r="K176" s="223" t="s">
        <v>151</v>
      </c>
      <c r="L176" s="228"/>
      <c r="M176" s="229" t="s">
        <v>19</v>
      </c>
      <c r="N176" s="230" t="s">
        <v>46</v>
      </c>
      <c r="O176" s="83"/>
      <c r="P176" s="212">
        <f>O176*H176</f>
        <v>0</v>
      </c>
      <c r="Q176" s="212">
        <v>0.00021000000000000001</v>
      </c>
      <c r="R176" s="212">
        <f>Q176*H176</f>
        <v>0.0315</v>
      </c>
      <c r="S176" s="212">
        <v>0</v>
      </c>
      <c r="T176" s="213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14" t="s">
        <v>304</v>
      </c>
      <c r="AT176" s="214" t="s">
        <v>286</v>
      </c>
      <c r="AU176" s="214" t="s">
        <v>85</v>
      </c>
      <c r="AY176" s="16" t="s">
        <v>145</v>
      </c>
      <c r="BE176" s="215">
        <f>IF(N176="základní",J176,0)</f>
        <v>0</v>
      </c>
      <c r="BF176" s="215">
        <f>IF(N176="snížená",J176,0)</f>
        <v>0</v>
      </c>
      <c r="BG176" s="215">
        <f>IF(N176="zákl. přenesená",J176,0)</f>
        <v>0</v>
      </c>
      <c r="BH176" s="215">
        <f>IF(N176="sníž. přenesená",J176,0)</f>
        <v>0</v>
      </c>
      <c r="BI176" s="215">
        <f>IF(N176="nulová",J176,0)</f>
        <v>0</v>
      </c>
      <c r="BJ176" s="16" t="s">
        <v>83</v>
      </c>
      <c r="BK176" s="215">
        <f>ROUND(I176*H176,2)</f>
        <v>0</v>
      </c>
      <c r="BL176" s="16" t="s">
        <v>225</v>
      </c>
      <c r="BM176" s="214" t="s">
        <v>2004</v>
      </c>
    </row>
    <row r="177" s="2" customFormat="1" ht="16.5" customHeight="1">
      <c r="A177" s="37"/>
      <c r="B177" s="38"/>
      <c r="C177" s="203" t="s">
        <v>444</v>
      </c>
      <c r="D177" s="203" t="s">
        <v>147</v>
      </c>
      <c r="E177" s="204" t="s">
        <v>2005</v>
      </c>
      <c r="F177" s="205" t="s">
        <v>2006</v>
      </c>
      <c r="G177" s="206" t="s">
        <v>178</v>
      </c>
      <c r="H177" s="207">
        <v>150</v>
      </c>
      <c r="I177" s="208"/>
      <c r="J177" s="209">
        <f>ROUND(I177*H177,2)</f>
        <v>0</v>
      </c>
      <c r="K177" s="205" t="s">
        <v>151</v>
      </c>
      <c r="L177" s="43"/>
      <c r="M177" s="210" t="s">
        <v>19</v>
      </c>
      <c r="N177" s="211" t="s">
        <v>46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225</v>
      </c>
      <c r="AT177" s="214" t="s">
        <v>147</v>
      </c>
      <c r="AU177" s="214" t="s">
        <v>85</v>
      </c>
      <c r="AY177" s="16" t="s">
        <v>145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83</v>
      </c>
      <c r="BK177" s="215">
        <f>ROUND(I177*H177,2)</f>
        <v>0</v>
      </c>
      <c r="BL177" s="16" t="s">
        <v>225</v>
      </c>
      <c r="BM177" s="214" t="s">
        <v>2007</v>
      </c>
    </row>
    <row r="178" s="2" customFormat="1">
      <c r="A178" s="37"/>
      <c r="B178" s="38"/>
      <c r="C178" s="39"/>
      <c r="D178" s="216" t="s">
        <v>154</v>
      </c>
      <c r="E178" s="39"/>
      <c r="F178" s="217" t="s">
        <v>2008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154</v>
      </c>
      <c r="AU178" s="16" t="s">
        <v>85</v>
      </c>
    </row>
    <row r="179" s="2" customFormat="1" ht="16.5" customHeight="1">
      <c r="A179" s="37"/>
      <c r="B179" s="38"/>
      <c r="C179" s="221" t="s">
        <v>449</v>
      </c>
      <c r="D179" s="221" t="s">
        <v>286</v>
      </c>
      <c r="E179" s="222" t="s">
        <v>2009</v>
      </c>
      <c r="F179" s="223" t="s">
        <v>2010</v>
      </c>
      <c r="G179" s="224" t="s">
        <v>178</v>
      </c>
      <c r="H179" s="225">
        <v>150</v>
      </c>
      <c r="I179" s="226"/>
      <c r="J179" s="227">
        <f>ROUND(I179*H179,2)</f>
        <v>0</v>
      </c>
      <c r="K179" s="223" t="s">
        <v>151</v>
      </c>
      <c r="L179" s="228"/>
      <c r="M179" s="229" t="s">
        <v>19</v>
      </c>
      <c r="N179" s="230" t="s">
        <v>46</v>
      </c>
      <c r="O179" s="83"/>
      <c r="P179" s="212">
        <f>O179*H179</f>
        <v>0</v>
      </c>
      <c r="Q179" s="212">
        <v>4.0000000000000003E-05</v>
      </c>
      <c r="R179" s="212">
        <f>Q179*H179</f>
        <v>0.0060000000000000001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304</v>
      </c>
      <c r="AT179" s="214" t="s">
        <v>286</v>
      </c>
      <c r="AU179" s="214" t="s">
        <v>85</v>
      </c>
      <c r="AY179" s="16" t="s">
        <v>145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83</v>
      </c>
      <c r="BK179" s="215">
        <f>ROUND(I179*H179,2)</f>
        <v>0</v>
      </c>
      <c r="BL179" s="16" t="s">
        <v>225</v>
      </c>
      <c r="BM179" s="214" t="s">
        <v>2011</v>
      </c>
    </row>
    <row r="180" s="2" customFormat="1" ht="16.5" customHeight="1">
      <c r="A180" s="37"/>
      <c r="B180" s="38"/>
      <c r="C180" s="203" t="s">
        <v>454</v>
      </c>
      <c r="D180" s="203" t="s">
        <v>147</v>
      </c>
      <c r="E180" s="204" t="s">
        <v>2012</v>
      </c>
      <c r="F180" s="205" t="s">
        <v>2013</v>
      </c>
      <c r="G180" s="206" t="s">
        <v>178</v>
      </c>
      <c r="H180" s="207">
        <v>250</v>
      </c>
      <c r="I180" s="208"/>
      <c r="J180" s="209">
        <f>ROUND(I180*H180,2)</f>
        <v>0</v>
      </c>
      <c r="K180" s="205" t="s">
        <v>151</v>
      </c>
      <c r="L180" s="43"/>
      <c r="M180" s="210" t="s">
        <v>19</v>
      </c>
      <c r="N180" s="211" t="s">
        <v>46</v>
      </c>
      <c r="O180" s="83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14" t="s">
        <v>225</v>
      </c>
      <c r="AT180" s="214" t="s">
        <v>147</v>
      </c>
      <c r="AU180" s="214" t="s">
        <v>85</v>
      </c>
      <c r="AY180" s="16" t="s">
        <v>145</v>
      </c>
      <c r="BE180" s="215">
        <f>IF(N180="základní",J180,0)</f>
        <v>0</v>
      </c>
      <c r="BF180" s="215">
        <f>IF(N180="snížená",J180,0)</f>
        <v>0</v>
      </c>
      <c r="BG180" s="215">
        <f>IF(N180="zákl. přenesená",J180,0)</f>
        <v>0</v>
      </c>
      <c r="BH180" s="215">
        <f>IF(N180="sníž. přenesená",J180,0)</f>
        <v>0</v>
      </c>
      <c r="BI180" s="215">
        <f>IF(N180="nulová",J180,0)</f>
        <v>0</v>
      </c>
      <c r="BJ180" s="16" t="s">
        <v>83</v>
      </c>
      <c r="BK180" s="215">
        <f>ROUND(I180*H180,2)</f>
        <v>0</v>
      </c>
      <c r="BL180" s="16" t="s">
        <v>225</v>
      </c>
      <c r="BM180" s="214" t="s">
        <v>2014</v>
      </c>
    </row>
    <row r="181" s="2" customFormat="1">
      <c r="A181" s="37"/>
      <c r="B181" s="38"/>
      <c r="C181" s="39"/>
      <c r="D181" s="216" t="s">
        <v>154</v>
      </c>
      <c r="E181" s="39"/>
      <c r="F181" s="217" t="s">
        <v>2015</v>
      </c>
      <c r="G181" s="39"/>
      <c r="H181" s="39"/>
      <c r="I181" s="218"/>
      <c r="J181" s="39"/>
      <c r="K181" s="39"/>
      <c r="L181" s="43"/>
      <c r="M181" s="219"/>
      <c r="N181" s="220"/>
      <c r="O181" s="83"/>
      <c r="P181" s="83"/>
      <c r="Q181" s="83"/>
      <c r="R181" s="83"/>
      <c r="S181" s="83"/>
      <c r="T181" s="84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154</v>
      </c>
      <c r="AU181" s="16" t="s">
        <v>85</v>
      </c>
    </row>
    <row r="182" s="2" customFormat="1" ht="16.5" customHeight="1">
      <c r="A182" s="37"/>
      <c r="B182" s="38"/>
      <c r="C182" s="221" t="s">
        <v>459</v>
      </c>
      <c r="D182" s="221" t="s">
        <v>286</v>
      </c>
      <c r="E182" s="222" t="s">
        <v>2016</v>
      </c>
      <c r="F182" s="223" t="s">
        <v>2017</v>
      </c>
      <c r="G182" s="224" t="s">
        <v>178</v>
      </c>
      <c r="H182" s="225">
        <v>250</v>
      </c>
      <c r="I182" s="226"/>
      <c r="J182" s="227">
        <f>ROUND(I182*H182,2)</f>
        <v>0</v>
      </c>
      <c r="K182" s="223" t="s">
        <v>151</v>
      </c>
      <c r="L182" s="228"/>
      <c r="M182" s="229" t="s">
        <v>19</v>
      </c>
      <c r="N182" s="230" t="s">
        <v>46</v>
      </c>
      <c r="O182" s="83"/>
      <c r="P182" s="212">
        <f>O182*H182</f>
        <v>0</v>
      </c>
      <c r="Q182" s="212">
        <v>8.0000000000000007E-05</v>
      </c>
      <c r="R182" s="212">
        <f>Q182*H182</f>
        <v>0.02</v>
      </c>
      <c r="S182" s="212">
        <v>0</v>
      </c>
      <c r="T182" s="213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14" t="s">
        <v>304</v>
      </c>
      <c r="AT182" s="214" t="s">
        <v>286</v>
      </c>
      <c r="AU182" s="214" t="s">
        <v>85</v>
      </c>
      <c r="AY182" s="16" t="s">
        <v>145</v>
      </c>
      <c r="BE182" s="215">
        <f>IF(N182="základní",J182,0)</f>
        <v>0</v>
      </c>
      <c r="BF182" s="215">
        <f>IF(N182="snížená",J182,0)</f>
        <v>0</v>
      </c>
      <c r="BG182" s="215">
        <f>IF(N182="zákl. přenesená",J182,0)</f>
        <v>0</v>
      </c>
      <c r="BH182" s="215">
        <f>IF(N182="sníž. přenesená",J182,0)</f>
        <v>0</v>
      </c>
      <c r="BI182" s="215">
        <f>IF(N182="nulová",J182,0)</f>
        <v>0</v>
      </c>
      <c r="BJ182" s="16" t="s">
        <v>83</v>
      </c>
      <c r="BK182" s="215">
        <f>ROUND(I182*H182,2)</f>
        <v>0</v>
      </c>
      <c r="BL182" s="16" t="s">
        <v>225</v>
      </c>
      <c r="BM182" s="214" t="s">
        <v>2018</v>
      </c>
    </row>
    <row r="183" s="2" customFormat="1" ht="16.5" customHeight="1">
      <c r="A183" s="37"/>
      <c r="B183" s="38"/>
      <c r="C183" s="203" t="s">
        <v>464</v>
      </c>
      <c r="D183" s="203" t="s">
        <v>147</v>
      </c>
      <c r="E183" s="204" t="s">
        <v>2019</v>
      </c>
      <c r="F183" s="205" t="s">
        <v>2020</v>
      </c>
      <c r="G183" s="206" t="s">
        <v>178</v>
      </c>
      <c r="H183" s="207">
        <v>50</v>
      </c>
      <c r="I183" s="208"/>
      <c r="J183" s="209">
        <f>ROUND(I183*H183,2)</f>
        <v>0</v>
      </c>
      <c r="K183" s="205" t="s">
        <v>151</v>
      </c>
      <c r="L183" s="43"/>
      <c r="M183" s="210" t="s">
        <v>19</v>
      </c>
      <c r="N183" s="211" t="s">
        <v>46</v>
      </c>
      <c r="O183" s="83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225</v>
      </c>
      <c r="AT183" s="214" t="s">
        <v>147</v>
      </c>
      <c r="AU183" s="214" t="s">
        <v>85</v>
      </c>
      <c r="AY183" s="16" t="s">
        <v>145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83</v>
      </c>
      <c r="BK183" s="215">
        <f>ROUND(I183*H183,2)</f>
        <v>0</v>
      </c>
      <c r="BL183" s="16" t="s">
        <v>225</v>
      </c>
      <c r="BM183" s="214" t="s">
        <v>2021</v>
      </c>
    </row>
    <row r="184" s="2" customFormat="1">
      <c r="A184" s="37"/>
      <c r="B184" s="38"/>
      <c r="C184" s="39"/>
      <c r="D184" s="216" t="s">
        <v>154</v>
      </c>
      <c r="E184" s="39"/>
      <c r="F184" s="217" t="s">
        <v>2022</v>
      </c>
      <c r="G184" s="39"/>
      <c r="H184" s="39"/>
      <c r="I184" s="218"/>
      <c r="J184" s="39"/>
      <c r="K184" s="39"/>
      <c r="L184" s="43"/>
      <c r="M184" s="219"/>
      <c r="N184" s="220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154</v>
      </c>
      <c r="AU184" s="16" t="s">
        <v>85</v>
      </c>
    </row>
    <row r="185" s="2" customFormat="1" ht="16.5" customHeight="1">
      <c r="A185" s="37"/>
      <c r="B185" s="38"/>
      <c r="C185" s="221" t="s">
        <v>469</v>
      </c>
      <c r="D185" s="221" t="s">
        <v>286</v>
      </c>
      <c r="E185" s="222" t="s">
        <v>2023</v>
      </c>
      <c r="F185" s="223" t="s">
        <v>2024</v>
      </c>
      <c r="G185" s="224" t="s">
        <v>178</v>
      </c>
      <c r="H185" s="225">
        <v>50</v>
      </c>
      <c r="I185" s="226"/>
      <c r="J185" s="227">
        <f>ROUND(I185*H185,2)</f>
        <v>0</v>
      </c>
      <c r="K185" s="223" t="s">
        <v>151</v>
      </c>
      <c r="L185" s="228"/>
      <c r="M185" s="229" t="s">
        <v>19</v>
      </c>
      <c r="N185" s="230" t="s">
        <v>46</v>
      </c>
      <c r="O185" s="83"/>
      <c r="P185" s="212">
        <f>O185*H185</f>
        <v>0</v>
      </c>
      <c r="Q185" s="212">
        <v>0.00019000000000000001</v>
      </c>
      <c r="R185" s="212">
        <f>Q185*H185</f>
        <v>0.0094999999999999998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304</v>
      </c>
      <c r="AT185" s="214" t="s">
        <v>286</v>
      </c>
      <c r="AU185" s="214" t="s">
        <v>85</v>
      </c>
      <c r="AY185" s="16" t="s">
        <v>145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83</v>
      </c>
      <c r="BK185" s="215">
        <f>ROUND(I185*H185,2)</f>
        <v>0</v>
      </c>
      <c r="BL185" s="16" t="s">
        <v>225</v>
      </c>
      <c r="BM185" s="214" t="s">
        <v>2025</v>
      </c>
    </row>
    <row r="186" s="2" customFormat="1" ht="16.5" customHeight="1">
      <c r="A186" s="37"/>
      <c r="B186" s="38"/>
      <c r="C186" s="203" t="s">
        <v>474</v>
      </c>
      <c r="D186" s="203" t="s">
        <v>147</v>
      </c>
      <c r="E186" s="204" t="s">
        <v>2026</v>
      </c>
      <c r="F186" s="205" t="s">
        <v>2027</v>
      </c>
      <c r="G186" s="206" t="s">
        <v>412</v>
      </c>
      <c r="H186" s="207">
        <v>250</v>
      </c>
      <c r="I186" s="208"/>
      <c r="J186" s="209">
        <f>ROUND(I186*H186,2)</f>
        <v>0</v>
      </c>
      <c r="K186" s="205" t="s">
        <v>151</v>
      </c>
      <c r="L186" s="43"/>
      <c r="M186" s="210" t="s">
        <v>19</v>
      </c>
      <c r="N186" s="211" t="s">
        <v>46</v>
      </c>
      <c r="O186" s="83"/>
      <c r="P186" s="212">
        <f>O186*H186</f>
        <v>0</v>
      </c>
      <c r="Q186" s="212">
        <v>0</v>
      </c>
      <c r="R186" s="212">
        <f>Q186*H186</f>
        <v>0</v>
      </c>
      <c r="S186" s="212">
        <v>0</v>
      </c>
      <c r="T186" s="213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14" t="s">
        <v>225</v>
      </c>
      <c r="AT186" s="214" t="s">
        <v>147</v>
      </c>
      <c r="AU186" s="214" t="s">
        <v>85</v>
      </c>
      <c r="AY186" s="16" t="s">
        <v>145</v>
      </c>
      <c r="BE186" s="215">
        <f>IF(N186="základní",J186,0)</f>
        <v>0</v>
      </c>
      <c r="BF186" s="215">
        <f>IF(N186="snížená",J186,0)</f>
        <v>0</v>
      </c>
      <c r="BG186" s="215">
        <f>IF(N186="zákl. přenesená",J186,0)</f>
        <v>0</v>
      </c>
      <c r="BH186" s="215">
        <f>IF(N186="sníž. přenesená",J186,0)</f>
        <v>0</v>
      </c>
      <c r="BI186" s="215">
        <f>IF(N186="nulová",J186,0)</f>
        <v>0</v>
      </c>
      <c r="BJ186" s="16" t="s">
        <v>83</v>
      </c>
      <c r="BK186" s="215">
        <f>ROUND(I186*H186,2)</f>
        <v>0</v>
      </c>
      <c r="BL186" s="16" t="s">
        <v>225</v>
      </c>
      <c r="BM186" s="214" t="s">
        <v>2028</v>
      </c>
    </row>
    <row r="187" s="2" customFormat="1">
      <c r="A187" s="37"/>
      <c r="B187" s="38"/>
      <c r="C187" s="39"/>
      <c r="D187" s="216" t="s">
        <v>154</v>
      </c>
      <c r="E187" s="39"/>
      <c r="F187" s="217" t="s">
        <v>2029</v>
      </c>
      <c r="G187" s="39"/>
      <c r="H187" s="39"/>
      <c r="I187" s="218"/>
      <c r="J187" s="39"/>
      <c r="K187" s="39"/>
      <c r="L187" s="43"/>
      <c r="M187" s="219"/>
      <c r="N187" s="220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154</v>
      </c>
      <c r="AU187" s="16" t="s">
        <v>85</v>
      </c>
    </row>
    <row r="188" s="2" customFormat="1" ht="16.5" customHeight="1">
      <c r="A188" s="37"/>
      <c r="B188" s="38"/>
      <c r="C188" s="203" t="s">
        <v>479</v>
      </c>
      <c r="D188" s="203" t="s">
        <v>147</v>
      </c>
      <c r="E188" s="204" t="s">
        <v>2030</v>
      </c>
      <c r="F188" s="205" t="s">
        <v>2031</v>
      </c>
      <c r="G188" s="206" t="s">
        <v>412</v>
      </c>
      <c r="H188" s="207">
        <v>25</v>
      </c>
      <c r="I188" s="208"/>
      <c r="J188" s="209">
        <f>ROUND(I188*H188,2)</f>
        <v>0</v>
      </c>
      <c r="K188" s="205" t="s">
        <v>151</v>
      </c>
      <c r="L188" s="43"/>
      <c r="M188" s="210" t="s">
        <v>19</v>
      </c>
      <c r="N188" s="211" t="s">
        <v>46</v>
      </c>
      <c r="O188" s="83"/>
      <c r="P188" s="212">
        <f>O188*H188</f>
        <v>0</v>
      </c>
      <c r="Q188" s="212">
        <v>0</v>
      </c>
      <c r="R188" s="212">
        <f>Q188*H188</f>
        <v>0</v>
      </c>
      <c r="S188" s="212">
        <v>0</v>
      </c>
      <c r="T188" s="213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14" t="s">
        <v>225</v>
      </c>
      <c r="AT188" s="214" t="s">
        <v>147</v>
      </c>
      <c r="AU188" s="214" t="s">
        <v>85</v>
      </c>
      <c r="AY188" s="16" t="s">
        <v>145</v>
      </c>
      <c r="BE188" s="215">
        <f>IF(N188="základní",J188,0)</f>
        <v>0</v>
      </c>
      <c r="BF188" s="215">
        <f>IF(N188="snížená",J188,0)</f>
        <v>0</v>
      </c>
      <c r="BG188" s="215">
        <f>IF(N188="zákl. přenesená",J188,0)</f>
        <v>0</v>
      </c>
      <c r="BH188" s="215">
        <f>IF(N188="sníž. přenesená",J188,0)</f>
        <v>0</v>
      </c>
      <c r="BI188" s="215">
        <f>IF(N188="nulová",J188,0)</f>
        <v>0</v>
      </c>
      <c r="BJ188" s="16" t="s">
        <v>83</v>
      </c>
      <c r="BK188" s="215">
        <f>ROUND(I188*H188,2)</f>
        <v>0</v>
      </c>
      <c r="BL188" s="16" t="s">
        <v>225</v>
      </c>
      <c r="BM188" s="214" t="s">
        <v>2032</v>
      </c>
    </row>
    <row r="189" s="2" customFormat="1">
      <c r="A189" s="37"/>
      <c r="B189" s="38"/>
      <c r="C189" s="39"/>
      <c r="D189" s="216" t="s">
        <v>154</v>
      </c>
      <c r="E189" s="39"/>
      <c r="F189" s="217" t="s">
        <v>2033</v>
      </c>
      <c r="G189" s="39"/>
      <c r="H189" s="39"/>
      <c r="I189" s="218"/>
      <c r="J189" s="39"/>
      <c r="K189" s="39"/>
      <c r="L189" s="43"/>
      <c r="M189" s="219"/>
      <c r="N189" s="220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154</v>
      </c>
      <c r="AU189" s="16" t="s">
        <v>85</v>
      </c>
    </row>
    <row r="190" s="2" customFormat="1" ht="16.5" customHeight="1">
      <c r="A190" s="37"/>
      <c r="B190" s="38"/>
      <c r="C190" s="203" t="s">
        <v>484</v>
      </c>
      <c r="D190" s="203" t="s">
        <v>147</v>
      </c>
      <c r="E190" s="204" t="s">
        <v>2034</v>
      </c>
      <c r="F190" s="205" t="s">
        <v>2035</v>
      </c>
      <c r="G190" s="206" t="s">
        <v>412</v>
      </c>
      <c r="H190" s="207">
        <v>6</v>
      </c>
      <c r="I190" s="208"/>
      <c r="J190" s="209">
        <f>ROUND(I190*H190,2)</f>
        <v>0</v>
      </c>
      <c r="K190" s="205" t="s">
        <v>151</v>
      </c>
      <c r="L190" s="43"/>
      <c r="M190" s="210" t="s">
        <v>19</v>
      </c>
      <c r="N190" s="211" t="s">
        <v>46</v>
      </c>
      <c r="O190" s="83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14" t="s">
        <v>225</v>
      </c>
      <c r="AT190" s="214" t="s">
        <v>147</v>
      </c>
      <c r="AU190" s="214" t="s">
        <v>85</v>
      </c>
      <c r="AY190" s="16" t="s">
        <v>145</v>
      </c>
      <c r="BE190" s="215">
        <f>IF(N190="základní",J190,0)</f>
        <v>0</v>
      </c>
      <c r="BF190" s="215">
        <f>IF(N190="snížená",J190,0)</f>
        <v>0</v>
      </c>
      <c r="BG190" s="215">
        <f>IF(N190="zákl. přenesená",J190,0)</f>
        <v>0</v>
      </c>
      <c r="BH190" s="215">
        <f>IF(N190="sníž. přenesená",J190,0)</f>
        <v>0</v>
      </c>
      <c r="BI190" s="215">
        <f>IF(N190="nulová",J190,0)</f>
        <v>0</v>
      </c>
      <c r="BJ190" s="16" t="s">
        <v>83</v>
      </c>
      <c r="BK190" s="215">
        <f>ROUND(I190*H190,2)</f>
        <v>0</v>
      </c>
      <c r="BL190" s="16" t="s">
        <v>225</v>
      </c>
      <c r="BM190" s="214" t="s">
        <v>2036</v>
      </c>
    </row>
    <row r="191" s="2" customFormat="1">
      <c r="A191" s="37"/>
      <c r="B191" s="38"/>
      <c r="C191" s="39"/>
      <c r="D191" s="216" t="s">
        <v>154</v>
      </c>
      <c r="E191" s="39"/>
      <c r="F191" s="217" t="s">
        <v>2037</v>
      </c>
      <c r="G191" s="39"/>
      <c r="H191" s="39"/>
      <c r="I191" s="218"/>
      <c r="J191" s="39"/>
      <c r="K191" s="39"/>
      <c r="L191" s="43"/>
      <c r="M191" s="219"/>
      <c r="N191" s="220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154</v>
      </c>
      <c r="AU191" s="16" t="s">
        <v>85</v>
      </c>
    </row>
    <row r="192" s="2" customFormat="1" ht="16.5" customHeight="1">
      <c r="A192" s="37"/>
      <c r="B192" s="38"/>
      <c r="C192" s="203" t="s">
        <v>489</v>
      </c>
      <c r="D192" s="203" t="s">
        <v>147</v>
      </c>
      <c r="E192" s="204" t="s">
        <v>2038</v>
      </c>
      <c r="F192" s="205" t="s">
        <v>2039</v>
      </c>
      <c r="G192" s="206" t="s">
        <v>412</v>
      </c>
      <c r="H192" s="207">
        <v>10</v>
      </c>
      <c r="I192" s="208"/>
      <c r="J192" s="209">
        <f>ROUND(I192*H192,2)</f>
        <v>0</v>
      </c>
      <c r="K192" s="205" t="s">
        <v>151</v>
      </c>
      <c r="L192" s="43"/>
      <c r="M192" s="210" t="s">
        <v>19</v>
      </c>
      <c r="N192" s="211" t="s">
        <v>46</v>
      </c>
      <c r="O192" s="83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14" t="s">
        <v>225</v>
      </c>
      <c r="AT192" s="214" t="s">
        <v>147</v>
      </c>
      <c r="AU192" s="214" t="s">
        <v>85</v>
      </c>
      <c r="AY192" s="16" t="s">
        <v>145</v>
      </c>
      <c r="BE192" s="215">
        <f>IF(N192="základní",J192,0)</f>
        <v>0</v>
      </c>
      <c r="BF192" s="215">
        <f>IF(N192="snížená",J192,0)</f>
        <v>0</v>
      </c>
      <c r="BG192" s="215">
        <f>IF(N192="zákl. přenesená",J192,0)</f>
        <v>0</v>
      </c>
      <c r="BH192" s="215">
        <f>IF(N192="sníž. přenesená",J192,0)</f>
        <v>0</v>
      </c>
      <c r="BI192" s="215">
        <f>IF(N192="nulová",J192,0)</f>
        <v>0</v>
      </c>
      <c r="BJ192" s="16" t="s">
        <v>83</v>
      </c>
      <c r="BK192" s="215">
        <f>ROUND(I192*H192,2)</f>
        <v>0</v>
      </c>
      <c r="BL192" s="16" t="s">
        <v>225</v>
      </c>
      <c r="BM192" s="214" t="s">
        <v>2040</v>
      </c>
    </row>
    <row r="193" s="2" customFormat="1">
      <c r="A193" s="37"/>
      <c r="B193" s="38"/>
      <c r="C193" s="39"/>
      <c r="D193" s="216" t="s">
        <v>154</v>
      </c>
      <c r="E193" s="39"/>
      <c r="F193" s="217" t="s">
        <v>2041</v>
      </c>
      <c r="G193" s="39"/>
      <c r="H193" s="39"/>
      <c r="I193" s="218"/>
      <c r="J193" s="39"/>
      <c r="K193" s="39"/>
      <c r="L193" s="43"/>
      <c r="M193" s="219"/>
      <c r="N193" s="220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154</v>
      </c>
      <c r="AU193" s="16" t="s">
        <v>85</v>
      </c>
    </row>
    <row r="194" s="2" customFormat="1" ht="16.5" customHeight="1">
      <c r="A194" s="37"/>
      <c r="B194" s="38"/>
      <c r="C194" s="221" t="s">
        <v>494</v>
      </c>
      <c r="D194" s="221" t="s">
        <v>286</v>
      </c>
      <c r="E194" s="222" t="s">
        <v>2042</v>
      </c>
      <c r="F194" s="223" t="s">
        <v>2043</v>
      </c>
      <c r="G194" s="224" t="s">
        <v>412</v>
      </c>
      <c r="H194" s="225">
        <v>10</v>
      </c>
      <c r="I194" s="226"/>
      <c r="J194" s="227">
        <f>ROUND(I194*H194,2)</f>
        <v>0</v>
      </c>
      <c r="K194" s="223" t="s">
        <v>151</v>
      </c>
      <c r="L194" s="228"/>
      <c r="M194" s="229" t="s">
        <v>19</v>
      </c>
      <c r="N194" s="230" t="s">
        <v>46</v>
      </c>
      <c r="O194" s="83"/>
      <c r="P194" s="212">
        <f>O194*H194</f>
        <v>0</v>
      </c>
      <c r="Q194" s="212">
        <v>6.0000000000000002E-05</v>
      </c>
      <c r="R194" s="212">
        <f>Q194*H194</f>
        <v>0.00060000000000000006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14" t="s">
        <v>304</v>
      </c>
      <c r="AT194" s="214" t="s">
        <v>286</v>
      </c>
      <c r="AU194" s="214" t="s">
        <v>85</v>
      </c>
      <c r="AY194" s="16" t="s">
        <v>145</v>
      </c>
      <c r="BE194" s="215">
        <f>IF(N194="základní",J194,0)</f>
        <v>0</v>
      </c>
      <c r="BF194" s="215">
        <f>IF(N194="snížená",J194,0)</f>
        <v>0</v>
      </c>
      <c r="BG194" s="215">
        <f>IF(N194="zákl. přenesená",J194,0)</f>
        <v>0</v>
      </c>
      <c r="BH194" s="215">
        <f>IF(N194="sníž. přenesená",J194,0)</f>
        <v>0</v>
      </c>
      <c r="BI194" s="215">
        <f>IF(N194="nulová",J194,0)</f>
        <v>0</v>
      </c>
      <c r="BJ194" s="16" t="s">
        <v>83</v>
      </c>
      <c r="BK194" s="215">
        <f>ROUND(I194*H194,2)</f>
        <v>0</v>
      </c>
      <c r="BL194" s="16" t="s">
        <v>225</v>
      </c>
      <c r="BM194" s="214" t="s">
        <v>2044</v>
      </c>
    </row>
    <row r="195" s="2" customFormat="1" ht="16.5" customHeight="1">
      <c r="A195" s="37"/>
      <c r="B195" s="38"/>
      <c r="C195" s="203" t="s">
        <v>499</v>
      </c>
      <c r="D195" s="203" t="s">
        <v>147</v>
      </c>
      <c r="E195" s="204" t="s">
        <v>2045</v>
      </c>
      <c r="F195" s="205" t="s">
        <v>2046</v>
      </c>
      <c r="G195" s="206" t="s">
        <v>412</v>
      </c>
      <c r="H195" s="207">
        <v>26</v>
      </c>
      <c r="I195" s="208"/>
      <c r="J195" s="209">
        <f>ROUND(I195*H195,2)</f>
        <v>0</v>
      </c>
      <c r="K195" s="205" t="s">
        <v>151</v>
      </c>
      <c r="L195" s="43"/>
      <c r="M195" s="210" t="s">
        <v>19</v>
      </c>
      <c r="N195" s="211" t="s">
        <v>46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225</v>
      </c>
      <c r="AT195" s="214" t="s">
        <v>147</v>
      </c>
      <c r="AU195" s="214" t="s">
        <v>85</v>
      </c>
      <c r="AY195" s="16" t="s">
        <v>145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83</v>
      </c>
      <c r="BK195" s="215">
        <f>ROUND(I195*H195,2)</f>
        <v>0</v>
      </c>
      <c r="BL195" s="16" t="s">
        <v>225</v>
      </c>
      <c r="BM195" s="214" t="s">
        <v>2047</v>
      </c>
    </row>
    <row r="196" s="2" customFormat="1">
      <c r="A196" s="37"/>
      <c r="B196" s="38"/>
      <c r="C196" s="39"/>
      <c r="D196" s="216" t="s">
        <v>154</v>
      </c>
      <c r="E196" s="39"/>
      <c r="F196" s="217" t="s">
        <v>2048</v>
      </c>
      <c r="G196" s="39"/>
      <c r="H196" s="39"/>
      <c r="I196" s="218"/>
      <c r="J196" s="39"/>
      <c r="K196" s="39"/>
      <c r="L196" s="43"/>
      <c r="M196" s="219"/>
      <c r="N196" s="22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154</v>
      </c>
      <c r="AU196" s="16" t="s">
        <v>85</v>
      </c>
    </row>
    <row r="197" s="2" customFormat="1" ht="16.5" customHeight="1">
      <c r="A197" s="37"/>
      <c r="B197" s="38"/>
      <c r="C197" s="221" t="s">
        <v>504</v>
      </c>
      <c r="D197" s="221" t="s">
        <v>286</v>
      </c>
      <c r="E197" s="222" t="s">
        <v>2049</v>
      </c>
      <c r="F197" s="223" t="s">
        <v>2050</v>
      </c>
      <c r="G197" s="224" t="s">
        <v>412</v>
      </c>
      <c r="H197" s="225">
        <v>26</v>
      </c>
      <c r="I197" s="226"/>
      <c r="J197" s="227">
        <f>ROUND(I197*H197,2)</f>
        <v>0</v>
      </c>
      <c r="K197" s="223" t="s">
        <v>151</v>
      </c>
      <c r="L197" s="228"/>
      <c r="M197" s="229" t="s">
        <v>19</v>
      </c>
      <c r="N197" s="230" t="s">
        <v>46</v>
      </c>
      <c r="O197" s="83"/>
      <c r="P197" s="212">
        <f>O197*H197</f>
        <v>0</v>
      </c>
      <c r="Q197" s="212">
        <v>0.00038999999999999999</v>
      </c>
      <c r="R197" s="212">
        <f>Q197*H197</f>
        <v>0.01014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304</v>
      </c>
      <c r="AT197" s="214" t="s">
        <v>286</v>
      </c>
      <c r="AU197" s="214" t="s">
        <v>85</v>
      </c>
      <c r="AY197" s="16" t="s">
        <v>145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83</v>
      </c>
      <c r="BK197" s="215">
        <f>ROUND(I197*H197,2)</f>
        <v>0</v>
      </c>
      <c r="BL197" s="16" t="s">
        <v>225</v>
      </c>
      <c r="BM197" s="214" t="s">
        <v>2051</v>
      </c>
    </row>
    <row r="198" s="2" customFormat="1" ht="16.5" customHeight="1">
      <c r="A198" s="37"/>
      <c r="B198" s="38"/>
      <c r="C198" s="203" t="s">
        <v>509</v>
      </c>
      <c r="D198" s="203" t="s">
        <v>147</v>
      </c>
      <c r="E198" s="204" t="s">
        <v>2045</v>
      </c>
      <c r="F198" s="205" t="s">
        <v>2046</v>
      </c>
      <c r="G198" s="206" t="s">
        <v>412</v>
      </c>
      <c r="H198" s="207">
        <v>6</v>
      </c>
      <c r="I198" s="208"/>
      <c r="J198" s="209">
        <f>ROUND(I198*H198,2)</f>
        <v>0</v>
      </c>
      <c r="K198" s="205" t="s">
        <v>151</v>
      </c>
      <c r="L198" s="43"/>
      <c r="M198" s="210" t="s">
        <v>19</v>
      </c>
      <c r="N198" s="211" t="s">
        <v>46</v>
      </c>
      <c r="O198" s="83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14" t="s">
        <v>225</v>
      </c>
      <c r="AT198" s="214" t="s">
        <v>147</v>
      </c>
      <c r="AU198" s="214" t="s">
        <v>85</v>
      </c>
      <c r="AY198" s="16" t="s">
        <v>145</v>
      </c>
      <c r="BE198" s="215">
        <f>IF(N198="základní",J198,0)</f>
        <v>0</v>
      </c>
      <c r="BF198" s="215">
        <f>IF(N198="snížená",J198,0)</f>
        <v>0</v>
      </c>
      <c r="BG198" s="215">
        <f>IF(N198="zákl. přenesená",J198,0)</f>
        <v>0</v>
      </c>
      <c r="BH198" s="215">
        <f>IF(N198="sníž. přenesená",J198,0)</f>
        <v>0</v>
      </c>
      <c r="BI198" s="215">
        <f>IF(N198="nulová",J198,0)</f>
        <v>0</v>
      </c>
      <c r="BJ198" s="16" t="s">
        <v>83</v>
      </c>
      <c r="BK198" s="215">
        <f>ROUND(I198*H198,2)</f>
        <v>0</v>
      </c>
      <c r="BL198" s="16" t="s">
        <v>225</v>
      </c>
      <c r="BM198" s="214" t="s">
        <v>2052</v>
      </c>
    </row>
    <row r="199" s="2" customFormat="1">
      <c r="A199" s="37"/>
      <c r="B199" s="38"/>
      <c r="C199" s="39"/>
      <c r="D199" s="216" t="s">
        <v>154</v>
      </c>
      <c r="E199" s="39"/>
      <c r="F199" s="217" t="s">
        <v>2048</v>
      </c>
      <c r="G199" s="39"/>
      <c r="H199" s="39"/>
      <c r="I199" s="218"/>
      <c r="J199" s="39"/>
      <c r="K199" s="39"/>
      <c r="L199" s="43"/>
      <c r="M199" s="219"/>
      <c r="N199" s="220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154</v>
      </c>
      <c r="AU199" s="16" t="s">
        <v>85</v>
      </c>
    </row>
    <row r="200" s="2" customFormat="1" ht="16.5" customHeight="1">
      <c r="A200" s="37"/>
      <c r="B200" s="38"/>
      <c r="C200" s="221" t="s">
        <v>514</v>
      </c>
      <c r="D200" s="221" t="s">
        <v>286</v>
      </c>
      <c r="E200" s="222" t="s">
        <v>2053</v>
      </c>
      <c r="F200" s="223" t="s">
        <v>2054</v>
      </c>
      <c r="G200" s="224" t="s">
        <v>412</v>
      </c>
      <c r="H200" s="225">
        <v>6</v>
      </c>
      <c r="I200" s="226"/>
      <c r="J200" s="227">
        <f>ROUND(I200*H200,2)</f>
        <v>0</v>
      </c>
      <c r="K200" s="223" t="s">
        <v>151</v>
      </c>
      <c r="L200" s="228"/>
      <c r="M200" s="229" t="s">
        <v>19</v>
      </c>
      <c r="N200" s="230" t="s">
        <v>46</v>
      </c>
      <c r="O200" s="83"/>
      <c r="P200" s="212">
        <f>O200*H200</f>
        <v>0</v>
      </c>
      <c r="Q200" s="212">
        <v>0.00038999999999999999</v>
      </c>
      <c r="R200" s="212">
        <f>Q200*H200</f>
        <v>0.0023400000000000001</v>
      </c>
      <c r="S200" s="212">
        <v>0</v>
      </c>
      <c r="T200" s="213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14" t="s">
        <v>304</v>
      </c>
      <c r="AT200" s="214" t="s">
        <v>286</v>
      </c>
      <c r="AU200" s="214" t="s">
        <v>85</v>
      </c>
      <c r="AY200" s="16" t="s">
        <v>145</v>
      </c>
      <c r="BE200" s="215">
        <f>IF(N200="základní",J200,0)</f>
        <v>0</v>
      </c>
      <c r="BF200" s="215">
        <f>IF(N200="snížená",J200,0)</f>
        <v>0</v>
      </c>
      <c r="BG200" s="215">
        <f>IF(N200="zákl. přenesená",J200,0)</f>
        <v>0</v>
      </c>
      <c r="BH200" s="215">
        <f>IF(N200="sníž. přenesená",J200,0)</f>
        <v>0</v>
      </c>
      <c r="BI200" s="215">
        <f>IF(N200="nulová",J200,0)</f>
        <v>0</v>
      </c>
      <c r="BJ200" s="16" t="s">
        <v>83</v>
      </c>
      <c r="BK200" s="215">
        <f>ROUND(I200*H200,2)</f>
        <v>0</v>
      </c>
      <c r="BL200" s="16" t="s">
        <v>225</v>
      </c>
      <c r="BM200" s="214" t="s">
        <v>2055</v>
      </c>
    </row>
    <row r="201" s="2" customFormat="1" ht="16.5" customHeight="1">
      <c r="A201" s="37"/>
      <c r="B201" s="38"/>
      <c r="C201" s="203" t="s">
        <v>519</v>
      </c>
      <c r="D201" s="203" t="s">
        <v>147</v>
      </c>
      <c r="E201" s="204" t="s">
        <v>2056</v>
      </c>
      <c r="F201" s="205" t="s">
        <v>2057</v>
      </c>
      <c r="G201" s="206" t="s">
        <v>412</v>
      </c>
      <c r="H201" s="207">
        <v>20</v>
      </c>
      <c r="I201" s="208"/>
      <c r="J201" s="209">
        <f>ROUND(I201*H201,2)</f>
        <v>0</v>
      </c>
      <c r="K201" s="205" t="s">
        <v>151</v>
      </c>
      <c r="L201" s="43"/>
      <c r="M201" s="210" t="s">
        <v>19</v>
      </c>
      <c r="N201" s="211" t="s">
        <v>46</v>
      </c>
      <c r="O201" s="83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4" t="s">
        <v>225</v>
      </c>
      <c r="AT201" s="214" t="s">
        <v>147</v>
      </c>
      <c r="AU201" s="214" t="s">
        <v>85</v>
      </c>
      <c r="AY201" s="16" t="s">
        <v>145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6" t="s">
        <v>83</v>
      </c>
      <c r="BK201" s="215">
        <f>ROUND(I201*H201,2)</f>
        <v>0</v>
      </c>
      <c r="BL201" s="16" t="s">
        <v>225</v>
      </c>
      <c r="BM201" s="214" t="s">
        <v>2058</v>
      </c>
    </row>
    <row r="202" s="2" customFormat="1">
      <c r="A202" s="37"/>
      <c r="B202" s="38"/>
      <c r="C202" s="39"/>
      <c r="D202" s="216" t="s">
        <v>154</v>
      </c>
      <c r="E202" s="39"/>
      <c r="F202" s="217" t="s">
        <v>2059</v>
      </c>
      <c r="G202" s="39"/>
      <c r="H202" s="39"/>
      <c r="I202" s="218"/>
      <c r="J202" s="39"/>
      <c r="K202" s="39"/>
      <c r="L202" s="43"/>
      <c r="M202" s="219"/>
      <c r="N202" s="220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154</v>
      </c>
      <c r="AU202" s="16" t="s">
        <v>85</v>
      </c>
    </row>
    <row r="203" s="2" customFormat="1" ht="16.5" customHeight="1">
      <c r="A203" s="37"/>
      <c r="B203" s="38"/>
      <c r="C203" s="221" t="s">
        <v>524</v>
      </c>
      <c r="D203" s="221" t="s">
        <v>286</v>
      </c>
      <c r="E203" s="222" t="s">
        <v>2060</v>
      </c>
      <c r="F203" s="223" t="s">
        <v>2061</v>
      </c>
      <c r="G203" s="224" t="s">
        <v>412</v>
      </c>
      <c r="H203" s="225">
        <v>20</v>
      </c>
      <c r="I203" s="226"/>
      <c r="J203" s="227">
        <f>ROUND(I203*H203,2)</f>
        <v>0</v>
      </c>
      <c r="K203" s="223" t="s">
        <v>151</v>
      </c>
      <c r="L203" s="228"/>
      <c r="M203" s="229" t="s">
        <v>19</v>
      </c>
      <c r="N203" s="230" t="s">
        <v>46</v>
      </c>
      <c r="O203" s="83"/>
      <c r="P203" s="212">
        <f>O203*H203</f>
        <v>0</v>
      </c>
      <c r="Q203" s="212">
        <v>6.9999999999999994E-05</v>
      </c>
      <c r="R203" s="212">
        <f>Q203*H203</f>
        <v>0.0013999999999999998</v>
      </c>
      <c r="S203" s="212">
        <v>0</v>
      </c>
      <c r="T203" s="21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304</v>
      </c>
      <c r="AT203" s="214" t="s">
        <v>286</v>
      </c>
      <c r="AU203" s="214" t="s">
        <v>85</v>
      </c>
      <c r="AY203" s="16" t="s">
        <v>145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83</v>
      </c>
      <c r="BK203" s="215">
        <f>ROUND(I203*H203,2)</f>
        <v>0</v>
      </c>
      <c r="BL203" s="16" t="s">
        <v>225</v>
      </c>
      <c r="BM203" s="214" t="s">
        <v>2062</v>
      </c>
    </row>
    <row r="204" s="2" customFormat="1" ht="16.5" customHeight="1">
      <c r="A204" s="37"/>
      <c r="B204" s="38"/>
      <c r="C204" s="203" t="s">
        <v>529</v>
      </c>
      <c r="D204" s="203" t="s">
        <v>147</v>
      </c>
      <c r="E204" s="204" t="s">
        <v>8</v>
      </c>
      <c r="F204" s="205" t="s">
        <v>2063</v>
      </c>
      <c r="G204" s="206" t="s">
        <v>910</v>
      </c>
      <c r="H204" s="207">
        <v>20</v>
      </c>
      <c r="I204" s="208"/>
      <c r="J204" s="209">
        <f>ROUND(I204*H204,2)</f>
        <v>0</v>
      </c>
      <c r="K204" s="205" t="s">
        <v>151</v>
      </c>
      <c r="L204" s="43"/>
      <c r="M204" s="210" t="s">
        <v>19</v>
      </c>
      <c r="N204" s="211" t="s">
        <v>46</v>
      </c>
      <c r="O204" s="83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14" t="s">
        <v>225</v>
      </c>
      <c r="AT204" s="214" t="s">
        <v>147</v>
      </c>
      <c r="AU204" s="214" t="s">
        <v>85</v>
      </c>
      <c r="AY204" s="16" t="s">
        <v>145</v>
      </c>
      <c r="BE204" s="215">
        <f>IF(N204="základní",J204,0)</f>
        <v>0</v>
      </c>
      <c r="BF204" s="215">
        <f>IF(N204="snížená",J204,0)</f>
        <v>0</v>
      </c>
      <c r="BG204" s="215">
        <f>IF(N204="zákl. přenesená",J204,0)</f>
        <v>0</v>
      </c>
      <c r="BH204" s="215">
        <f>IF(N204="sníž. přenesená",J204,0)</f>
        <v>0</v>
      </c>
      <c r="BI204" s="215">
        <f>IF(N204="nulová",J204,0)</f>
        <v>0</v>
      </c>
      <c r="BJ204" s="16" t="s">
        <v>83</v>
      </c>
      <c r="BK204" s="215">
        <f>ROUND(I204*H204,2)</f>
        <v>0</v>
      </c>
      <c r="BL204" s="16" t="s">
        <v>225</v>
      </c>
      <c r="BM204" s="214" t="s">
        <v>2064</v>
      </c>
    </row>
    <row r="205" s="2" customFormat="1">
      <c r="A205" s="37"/>
      <c r="B205" s="38"/>
      <c r="C205" s="39"/>
      <c r="D205" s="216" t="s">
        <v>154</v>
      </c>
      <c r="E205" s="39"/>
      <c r="F205" s="217" t="s">
        <v>2065</v>
      </c>
      <c r="G205" s="39"/>
      <c r="H205" s="39"/>
      <c r="I205" s="218"/>
      <c r="J205" s="39"/>
      <c r="K205" s="39"/>
      <c r="L205" s="43"/>
      <c r="M205" s="219"/>
      <c r="N205" s="220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154</v>
      </c>
      <c r="AU205" s="16" t="s">
        <v>85</v>
      </c>
    </row>
    <row r="206" s="2" customFormat="1" ht="16.5" customHeight="1">
      <c r="A206" s="37"/>
      <c r="B206" s="38"/>
      <c r="C206" s="203" t="s">
        <v>534</v>
      </c>
      <c r="D206" s="203" t="s">
        <v>147</v>
      </c>
      <c r="E206" s="204" t="s">
        <v>2066</v>
      </c>
      <c r="F206" s="205" t="s">
        <v>2067</v>
      </c>
      <c r="G206" s="206" t="s">
        <v>412</v>
      </c>
      <c r="H206" s="207">
        <v>1</v>
      </c>
      <c r="I206" s="208"/>
      <c r="J206" s="209">
        <f>ROUND(I206*H206,2)</f>
        <v>0</v>
      </c>
      <c r="K206" s="205" t="s">
        <v>151</v>
      </c>
      <c r="L206" s="43"/>
      <c r="M206" s="210" t="s">
        <v>19</v>
      </c>
      <c r="N206" s="211" t="s">
        <v>46</v>
      </c>
      <c r="O206" s="83"/>
      <c r="P206" s="212">
        <f>O206*H206</f>
        <v>0</v>
      </c>
      <c r="Q206" s="212">
        <v>0</v>
      </c>
      <c r="R206" s="212">
        <f>Q206*H206</f>
        <v>0</v>
      </c>
      <c r="S206" s="212">
        <v>0</v>
      </c>
      <c r="T206" s="213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14" t="s">
        <v>225</v>
      </c>
      <c r="AT206" s="214" t="s">
        <v>147</v>
      </c>
      <c r="AU206" s="214" t="s">
        <v>85</v>
      </c>
      <c r="AY206" s="16" t="s">
        <v>145</v>
      </c>
      <c r="BE206" s="215">
        <f>IF(N206="základní",J206,0)</f>
        <v>0</v>
      </c>
      <c r="BF206" s="215">
        <f>IF(N206="snížená",J206,0)</f>
        <v>0</v>
      </c>
      <c r="BG206" s="215">
        <f>IF(N206="zákl. přenesená",J206,0)</f>
        <v>0</v>
      </c>
      <c r="BH206" s="215">
        <f>IF(N206="sníž. přenesená",J206,0)</f>
        <v>0</v>
      </c>
      <c r="BI206" s="215">
        <f>IF(N206="nulová",J206,0)</f>
        <v>0</v>
      </c>
      <c r="BJ206" s="16" t="s">
        <v>83</v>
      </c>
      <c r="BK206" s="215">
        <f>ROUND(I206*H206,2)</f>
        <v>0</v>
      </c>
      <c r="BL206" s="16" t="s">
        <v>225</v>
      </c>
      <c r="BM206" s="214" t="s">
        <v>2068</v>
      </c>
    </row>
    <row r="207" s="2" customFormat="1">
      <c r="A207" s="37"/>
      <c r="B207" s="38"/>
      <c r="C207" s="39"/>
      <c r="D207" s="216" t="s">
        <v>154</v>
      </c>
      <c r="E207" s="39"/>
      <c r="F207" s="217" t="s">
        <v>2069</v>
      </c>
      <c r="G207" s="39"/>
      <c r="H207" s="39"/>
      <c r="I207" s="218"/>
      <c r="J207" s="39"/>
      <c r="K207" s="39"/>
      <c r="L207" s="43"/>
      <c r="M207" s="219"/>
      <c r="N207" s="220"/>
      <c r="O207" s="83"/>
      <c r="P207" s="83"/>
      <c r="Q207" s="83"/>
      <c r="R207" s="83"/>
      <c r="S207" s="83"/>
      <c r="T207" s="84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6" t="s">
        <v>154</v>
      </c>
      <c r="AU207" s="16" t="s">
        <v>85</v>
      </c>
    </row>
    <row r="208" s="2" customFormat="1" ht="16.5" customHeight="1">
      <c r="A208" s="37"/>
      <c r="B208" s="38"/>
      <c r="C208" s="221" t="s">
        <v>539</v>
      </c>
      <c r="D208" s="221" t="s">
        <v>286</v>
      </c>
      <c r="E208" s="222" t="s">
        <v>2070</v>
      </c>
      <c r="F208" s="223" t="s">
        <v>2071</v>
      </c>
      <c r="G208" s="224" t="s">
        <v>412</v>
      </c>
      <c r="H208" s="225">
        <v>1</v>
      </c>
      <c r="I208" s="226"/>
      <c r="J208" s="227">
        <f>ROUND(I208*H208,2)</f>
        <v>0</v>
      </c>
      <c r="K208" s="223" t="s">
        <v>151</v>
      </c>
      <c r="L208" s="228"/>
      <c r="M208" s="229" t="s">
        <v>19</v>
      </c>
      <c r="N208" s="230" t="s">
        <v>46</v>
      </c>
      <c r="O208" s="83"/>
      <c r="P208" s="212">
        <f>O208*H208</f>
        <v>0</v>
      </c>
      <c r="Q208" s="212">
        <v>0.00089999999999999998</v>
      </c>
      <c r="R208" s="212">
        <f>Q208*H208</f>
        <v>0.00089999999999999998</v>
      </c>
      <c r="S208" s="212">
        <v>0</v>
      </c>
      <c r="T208" s="213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14" t="s">
        <v>304</v>
      </c>
      <c r="AT208" s="214" t="s">
        <v>286</v>
      </c>
      <c r="AU208" s="214" t="s">
        <v>85</v>
      </c>
      <c r="AY208" s="16" t="s">
        <v>145</v>
      </c>
      <c r="BE208" s="215">
        <f>IF(N208="základní",J208,0)</f>
        <v>0</v>
      </c>
      <c r="BF208" s="215">
        <f>IF(N208="snížená",J208,0)</f>
        <v>0</v>
      </c>
      <c r="BG208" s="215">
        <f>IF(N208="zákl. přenesená",J208,0)</f>
        <v>0</v>
      </c>
      <c r="BH208" s="215">
        <f>IF(N208="sníž. přenesená",J208,0)</f>
        <v>0</v>
      </c>
      <c r="BI208" s="215">
        <f>IF(N208="nulová",J208,0)</f>
        <v>0</v>
      </c>
      <c r="BJ208" s="16" t="s">
        <v>83</v>
      </c>
      <c r="BK208" s="215">
        <f>ROUND(I208*H208,2)</f>
        <v>0</v>
      </c>
      <c r="BL208" s="16" t="s">
        <v>225</v>
      </c>
      <c r="BM208" s="214" t="s">
        <v>2072</v>
      </c>
    </row>
    <row r="209" s="2" customFormat="1" ht="16.5" customHeight="1">
      <c r="A209" s="37"/>
      <c r="B209" s="38"/>
      <c r="C209" s="203" t="s">
        <v>544</v>
      </c>
      <c r="D209" s="203" t="s">
        <v>147</v>
      </c>
      <c r="E209" s="204" t="s">
        <v>2073</v>
      </c>
      <c r="F209" s="205" t="s">
        <v>2074</v>
      </c>
      <c r="G209" s="206" t="s">
        <v>412</v>
      </c>
      <c r="H209" s="207">
        <v>6</v>
      </c>
      <c r="I209" s="208"/>
      <c r="J209" s="209">
        <f>ROUND(I209*H209,2)</f>
        <v>0</v>
      </c>
      <c r="K209" s="205" t="s">
        <v>151</v>
      </c>
      <c r="L209" s="43"/>
      <c r="M209" s="210" t="s">
        <v>19</v>
      </c>
      <c r="N209" s="211" t="s">
        <v>46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225</v>
      </c>
      <c r="AT209" s="214" t="s">
        <v>147</v>
      </c>
      <c r="AU209" s="214" t="s">
        <v>85</v>
      </c>
      <c r="AY209" s="16" t="s">
        <v>145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83</v>
      </c>
      <c r="BK209" s="215">
        <f>ROUND(I209*H209,2)</f>
        <v>0</v>
      </c>
      <c r="BL209" s="16" t="s">
        <v>225</v>
      </c>
      <c r="BM209" s="214" t="s">
        <v>2075</v>
      </c>
    </row>
    <row r="210" s="2" customFormat="1">
      <c r="A210" s="37"/>
      <c r="B210" s="38"/>
      <c r="C210" s="39"/>
      <c r="D210" s="216" t="s">
        <v>154</v>
      </c>
      <c r="E210" s="39"/>
      <c r="F210" s="217" t="s">
        <v>2076</v>
      </c>
      <c r="G210" s="39"/>
      <c r="H210" s="39"/>
      <c r="I210" s="218"/>
      <c r="J210" s="39"/>
      <c r="K210" s="39"/>
      <c r="L210" s="43"/>
      <c r="M210" s="219"/>
      <c r="N210" s="22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154</v>
      </c>
      <c r="AU210" s="16" t="s">
        <v>85</v>
      </c>
    </row>
    <row r="211" s="2" customFormat="1" ht="16.5" customHeight="1">
      <c r="A211" s="37"/>
      <c r="B211" s="38"/>
      <c r="C211" s="221" t="s">
        <v>549</v>
      </c>
      <c r="D211" s="221" t="s">
        <v>286</v>
      </c>
      <c r="E211" s="222" t="s">
        <v>2077</v>
      </c>
      <c r="F211" s="223" t="s">
        <v>2078</v>
      </c>
      <c r="G211" s="224" t="s">
        <v>412</v>
      </c>
      <c r="H211" s="225">
        <v>6</v>
      </c>
      <c r="I211" s="226"/>
      <c r="J211" s="227">
        <f>ROUND(I211*H211,2)</f>
        <v>0</v>
      </c>
      <c r="K211" s="223" t="s">
        <v>151</v>
      </c>
      <c r="L211" s="228"/>
      <c r="M211" s="229" t="s">
        <v>19</v>
      </c>
      <c r="N211" s="230" t="s">
        <v>46</v>
      </c>
      <c r="O211" s="83"/>
      <c r="P211" s="212">
        <f>O211*H211</f>
        <v>0</v>
      </c>
      <c r="Q211" s="212">
        <v>0.0016000000000000001</v>
      </c>
      <c r="R211" s="212">
        <f>Q211*H211</f>
        <v>0.0096000000000000009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304</v>
      </c>
      <c r="AT211" s="214" t="s">
        <v>286</v>
      </c>
      <c r="AU211" s="214" t="s">
        <v>85</v>
      </c>
      <c r="AY211" s="16" t="s">
        <v>145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83</v>
      </c>
      <c r="BK211" s="215">
        <f>ROUND(I211*H211,2)</f>
        <v>0</v>
      </c>
      <c r="BL211" s="16" t="s">
        <v>225</v>
      </c>
      <c r="BM211" s="214" t="s">
        <v>2079</v>
      </c>
    </row>
    <row r="212" s="2" customFormat="1" ht="16.5" customHeight="1">
      <c r="A212" s="37"/>
      <c r="B212" s="38"/>
      <c r="C212" s="203" t="s">
        <v>553</v>
      </c>
      <c r="D212" s="203" t="s">
        <v>147</v>
      </c>
      <c r="E212" s="204" t="s">
        <v>2080</v>
      </c>
      <c r="F212" s="205" t="s">
        <v>2081</v>
      </c>
      <c r="G212" s="206" t="s">
        <v>412</v>
      </c>
      <c r="H212" s="207">
        <v>8</v>
      </c>
      <c r="I212" s="208"/>
      <c r="J212" s="209">
        <f>ROUND(I212*H212,2)</f>
        <v>0</v>
      </c>
      <c r="K212" s="205" t="s">
        <v>151</v>
      </c>
      <c r="L212" s="43"/>
      <c r="M212" s="210" t="s">
        <v>19</v>
      </c>
      <c r="N212" s="211" t="s">
        <v>46</v>
      </c>
      <c r="O212" s="83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14" t="s">
        <v>225</v>
      </c>
      <c r="AT212" s="214" t="s">
        <v>147</v>
      </c>
      <c r="AU212" s="214" t="s">
        <v>85</v>
      </c>
      <c r="AY212" s="16" t="s">
        <v>145</v>
      </c>
      <c r="BE212" s="215">
        <f>IF(N212="základní",J212,0)</f>
        <v>0</v>
      </c>
      <c r="BF212" s="215">
        <f>IF(N212="snížená",J212,0)</f>
        <v>0</v>
      </c>
      <c r="BG212" s="215">
        <f>IF(N212="zákl. přenesená",J212,0)</f>
        <v>0</v>
      </c>
      <c r="BH212" s="215">
        <f>IF(N212="sníž. přenesená",J212,0)</f>
        <v>0</v>
      </c>
      <c r="BI212" s="215">
        <f>IF(N212="nulová",J212,0)</f>
        <v>0</v>
      </c>
      <c r="BJ212" s="16" t="s">
        <v>83</v>
      </c>
      <c r="BK212" s="215">
        <f>ROUND(I212*H212,2)</f>
        <v>0</v>
      </c>
      <c r="BL212" s="16" t="s">
        <v>225</v>
      </c>
      <c r="BM212" s="214" t="s">
        <v>2082</v>
      </c>
    </row>
    <row r="213" s="2" customFormat="1">
      <c r="A213" s="37"/>
      <c r="B213" s="38"/>
      <c r="C213" s="39"/>
      <c r="D213" s="216" t="s">
        <v>154</v>
      </c>
      <c r="E213" s="39"/>
      <c r="F213" s="217" t="s">
        <v>2083</v>
      </c>
      <c r="G213" s="39"/>
      <c r="H213" s="39"/>
      <c r="I213" s="218"/>
      <c r="J213" s="39"/>
      <c r="K213" s="39"/>
      <c r="L213" s="43"/>
      <c r="M213" s="219"/>
      <c r="N213" s="220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154</v>
      </c>
      <c r="AU213" s="16" t="s">
        <v>85</v>
      </c>
    </row>
    <row r="214" s="2" customFormat="1" ht="16.5" customHeight="1">
      <c r="A214" s="37"/>
      <c r="B214" s="38"/>
      <c r="C214" s="221" t="s">
        <v>558</v>
      </c>
      <c r="D214" s="221" t="s">
        <v>286</v>
      </c>
      <c r="E214" s="222" t="s">
        <v>2084</v>
      </c>
      <c r="F214" s="223" t="s">
        <v>2085</v>
      </c>
      <c r="G214" s="224" t="s">
        <v>412</v>
      </c>
      <c r="H214" s="225">
        <v>8</v>
      </c>
      <c r="I214" s="226"/>
      <c r="J214" s="227">
        <f>ROUND(I214*H214,2)</f>
        <v>0</v>
      </c>
      <c r="K214" s="223" t="s">
        <v>151</v>
      </c>
      <c r="L214" s="228"/>
      <c r="M214" s="229" t="s">
        <v>19</v>
      </c>
      <c r="N214" s="230" t="s">
        <v>46</v>
      </c>
      <c r="O214" s="83"/>
      <c r="P214" s="212">
        <f>O214*H214</f>
        <v>0</v>
      </c>
      <c r="Q214" s="212">
        <v>0.0064999999999999997</v>
      </c>
      <c r="R214" s="212">
        <f>Q214*H214</f>
        <v>0.051999999999999998</v>
      </c>
      <c r="S214" s="212">
        <v>0</v>
      </c>
      <c r="T214" s="213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14" t="s">
        <v>304</v>
      </c>
      <c r="AT214" s="214" t="s">
        <v>286</v>
      </c>
      <c r="AU214" s="214" t="s">
        <v>85</v>
      </c>
      <c r="AY214" s="16" t="s">
        <v>145</v>
      </c>
      <c r="BE214" s="215">
        <f>IF(N214="základní",J214,0)</f>
        <v>0</v>
      </c>
      <c r="BF214" s="215">
        <f>IF(N214="snížená",J214,0)</f>
        <v>0</v>
      </c>
      <c r="BG214" s="215">
        <f>IF(N214="zákl. přenesená",J214,0)</f>
        <v>0</v>
      </c>
      <c r="BH214" s="215">
        <f>IF(N214="sníž. přenesená",J214,0)</f>
        <v>0</v>
      </c>
      <c r="BI214" s="215">
        <f>IF(N214="nulová",J214,0)</f>
        <v>0</v>
      </c>
      <c r="BJ214" s="16" t="s">
        <v>83</v>
      </c>
      <c r="BK214" s="215">
        <f>ROUND(I214*H214,2)</f>
        <v>0</v>
      </c>
      <c r="BL214" s="16" t="s">
        <v>225</v>
      </c>
      <c r="BM214" s="214" t="s">
        <v>2086</v>
      </c>
    </row>
    <row r="215" s="12" customFormat="1" ht="22.8" customHeight="1">
      <c r="A215" s="12"/>
      <c r="B215" s="187"/>
      <c r="C215" s="188"/>
      <c r="D215" s="189" t="s">
        <v>74</v>
      </c>
      <c r="E215" s="201" t="s">
        <v>2087</v>
      </c>
      <c r="F215" s="201" t="s">
        <v>2088</v>
      </c>
      <c r="G215" s="188"/>
      <c r="H215" s="188"/>
      <c r="I215" s="191"/>
      <c r="J215" s="202">
        <f>BK215</f>
        <v>0</v>
      </c>
      <c r="K215" s="188"/>
      <c r="L215" s="193"/>
      <c r="M215" s="194"/>
      <c r="N215" s="195"/>
      <c r="O215" s="195"/>
      <c r="P215" s="196">
        <f>SUM(P216:P246)</f>
        <v>0</v>
      </c>
      <c r="Q215" s="195"/>
      <c r="R215" s="196">
        <f>SUM(R216:R246)</f>
        <v>0.93289999999999995</v>
      </c>
      <c r="S215" s="195"/>
      <c r="T215" s="197">
        <f>SUM(T216:T246)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8" t="s">
        <v>85</v>
      </c>
      <c r="AT215" s="199" t="s">
        <v>74</v>
      </c>
      <c r="AU215" s="199" t="s">
        <v>83</v>
      </c>
      <c r="AY215" s="198" t="s">
        <v>145</v>
      </c>
      <c r="BK215" s="200">
        <f>SUM(BK216:BK246)</f>
        <v>0</v>
      </c>
    </row>
    <row r="216" s="2" customFormat="1" ht="21.75" customHeight="1">
      <c r="A216" s="37"/>
      <c r="B216" s="38"/>
      <c r="C216" s="203" t="s">
        <v>563</v>
      </c>
      <c r="D216" s="203" t="s">
        <v>147</v>
      </c>
      <c r="E216" s="204" t="s">
        <v>2089</v>
      </c>
      <c r="F216" s="205" t="s">
        <v>2090</v>
      </c>
      <c r="G216" s="206" t="s">
        <v>178</v>
      </c>
      <c r="H216" s="207">
        <v>75</v>
      </c>
      <c r="I216" s="208"/>
      <c r="J216" s="209">
        <f>ROUND(I216*H216,2)</f>
        <v>0</v>
      </c>
      <c r="K216" s="205" t="s">
        <v>151</v>
      </c>
      <c r="L216" s="43"/>
      <c r="M216" s="210" t="s">
        <v>19</v>
      </c>
      <c r="N216" s="211" t="s">
        <v>46</v>
      </c>
      <c r="O216" s="83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14" t="s">
        <v>225</v>
      </c>
      <c r="AT216" s="214" t="s">
        <v>147</v>
      </c>
      <c r="AU216" s="214" t="s">
        <v>85</v>
      </c>
      <c r="AY216" s="16" t="s">
        <v>145</v>
      </c>
      <c r="BE216" s="215">
        <f>IF(N216="základní",J216,0)</f>
        <v>0</v>
      </c>
      <c r="BF216" s="215">
        <f>IF(N216="snížená",J216,0)</f>
        <v>0</v>
      </c>
      <c r="BG216" s="215">
        <f>IF(N216="zákl. přenesená",J216,0)</f>
        <v>0</v>
      </c>
      <c r="BH216" s="215">
        <f>IF(N216="sníž. přenesená",J216,0)</f>
        <v>0</v>
      </c>
      <c r="BI216" s="215">
        <f>IF(N216="nulová",J216,0)</f>
        <v>0</v>
      </c>
      <c r="BJ216" s="16" t="s">
        <v>83</v>
      </c>
      <c r="BK216" s="215">
        <f>ROUND(I216*H216,2)</f>
        <v>0</v>
      </c>
      <c r="BL216" s="16" t="s">
        <v>225</v>
      </c>
      <c r="BM216" s="214" t="s">
        <v>2091</v>
      </c>
    </row>
    <row r="217" s="2" customFormat="1">
      <c r="A217" s="37"/>
      <c r="B217" s="38"/>
      <c r="C217" s="39"/>
      <c r="D217" s="216" t="s">
        <v>154</v>
      </c>
      <c r="E217" s="39"/>
      <c r="F217" s="217" t="s">
        <v>2092</v>
      </c>
      <c r="G217" s="39"/>
      <c r="H217" s="39"/>
      <c r="I217" s="218"/>
      <c r="J217" s="39"/>
      <c r="K217" s="39"/>
      <c r="L217" s="43"/>
      <c r="M217" s="219"/>
      <c r="N217" s="220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154</v>
      </c>
      <c r="AU217" s="16" t="s">
        <v>85</v>
      </c>
    </row>
    <row r="218" s="2" customFormat="1" ht="16.5" customHeight="1">
      <c r="A218" s="37"/>
      <c r="B218" s="38"/>
      <c r="C218" s="221" t="s">
        <v>569</v>
      </c>
      <c r="D218" s="221" t="s">
        <v>286</v>
      </c>
      <c r="E218" s="222" t="s">
        <v>2093</v>
      </c>
      <c r="F218" s="223" t="s">
        <v>2094</v>
      </c>
      <c r="G218" s="224" t="s">
        <v>178</v>
      </c>
      <c r="H218" s="225">
        <v>75</v>
      </c>
      <c r="I218" s="226"/>
      <c r="J218" s="227">
        <f>ROUND(I218*H218,2)</f>
        <v>0</v>
      </c>
      <c r="K218" s="223" t="s">
        <v>151</v>
      </c>
      <c r="L218" s="228"/>
      <c r="M218" s="229" t="s">
        <v>19</v>
      </c>
      <c r="N218" s="230" t="s">
        <v>46</v>
      </c>
      <c r="O218" s="83"/>
      <c r="P218" s="212">
        <f>O218*H218</f>
        <v>0</v>
      </c>
      <c r="Q218" s="212">
        <v>0.001</v>
      </c>
      <c r="R218" s="212">
        <f>Q218*H218</f>
        <v>0.074999999999999997</v>
      </c>
      <c r="S218" s="212">
        <v>0</v>
      </c>
      <c r="T218" s="213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14" t="s">
        <v>304</v>
      </c>
      <c r="AT218" s="214" t="s">
        <v>286</v>
      </c>
      <c r="AU218" s="214" t="s">
        <v>85</v>
      </c>
      <c r="AY218" s="16" t="s">
        <v>145</v>
      </c>
      <c r="BE218" s="215">
        <f>IF(N218="základní",J218,0)</f>
        <v>0</v>
      </c>
      <c r="BF218" s="215">
        <f>IF(N218="snížená",J218,0)</f>
        <v>0</v>
      </c>
      <c r="BG218" s="215">
        <f>IF(N218="zákl. přenesená",J218,0)</f>
        <v>0</v>
      </c>
      <c r="BH218" s="215">
        <f>IF(N218="sníž. přenesená",J218,0)</f>
        <v>0</v>
      </c>
      <c r="BI218" s="215">
        <f>IF(N218="nulová",J218,0)</f>
        <v>0</v>
      </c>
      <c r="BJ218" s="16" t="s">
        <v>83</v>
      </c>
      <c r="BK218" s="215">
        <f>ROUND(I218*H218,2)</f>
        <v>0</v>
      </c>
      <c r="BL218" s="16" t="s">
        <v>225</v>
      </c>
      <c r="BM218" s="214" t="s">
        <v>2095</v>
      </c>
    </row>
    <row r="219" s="2" customFormat="1" ht="21.75" customHeight="1">
      <c r="A219" s="37"/>
      <c r="B219" s="38"/>
      <c r="C219" s="203" t="s">
        <v>574</v>
      </c>
      <c r="D219" s="203" t="s">
        <v>147</v>
      </c>
      <c r="E219" s="204" t="s">
        <v>2096</v>
      </c>
      <c r="F219" s="205" t="s">
        <v>2097</v>
      </c>
      <c r="G219" s="206" t="s">
        <v>178</v>
      </c>
      <c r="H219" s="207">
        <v>750</v>
      </c>
      <c r="I219" s="208"/>
      <c r="J219" s="209">
        <f>ROUND(I219*H219,2)</f>
        <v>0</v>
      </c>
      <c r="K219" s="205" t="s">
        <v>151</v>
      </c>
      <c r="L219" s="43"/>
      <c r="M219" s="210" t="s">
        <v>19</v>
      </c>
      <c r="N219" s="211" t="s">
        <v>46</v>
      </c>
      <c r="O219" s="83"/>
      <c r="P219" s="212">
        <f>O219*H219</f>
        <v>0</v>
      </c>
      <c r="Q219" s="212">
        <v>0</v>
      </c>
      <c r="R219" s="212">
        <f>Q219*H219</f>
        <v>0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225</v>
      </c>
      <c r="AT219" s="214" t="s">
        <v>147</v>
      </c>
      <c r="AU219" s="214" t="s">
        <v>85</v>
      </c>
      <c r="AY219" s="16" t="s">
        <v>145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83</v>
      </c>
      <c r="BK219" s="215">
        <f>ROUND(I219*H219,2)</f>
        <v>0</v>
      </c>
      <c r="BL219" s="16" t="s">
        <v>225</v>
      </c>
      <c r="BM219" s="214" t="s">
        <v>2098</v>
      </c>
    </row>
    <row r="220" s="2" customFormat="1">
      <c r="A220" s="37"/>
      <c r="B220" s="38"/>
      <c r="C220" s="39"/>
      <c r="D220" s="216" t="s">
        <v>154</v>
      </c>
      <c r="E220" s="39"/>
      <c r="F220" s="217" t="s">
        <v>2099</v>
      </c>
      <c r="G220" s="39"/>
      <c r="H220" s="39"/>
      <c r="I220" s="218"/>
      <c r="J220" s="39"/>
      <c r="K220" s="39"/>
      <c r="L220" s="43"/>
      <c r="M220" s="219"/>
      <c r="N220" s="22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154</v>
      </c>
      <c r="AU220" s="16" t="s">
        <v>85</v>
      </c>
    </row>
    <row r="221" s="2" customFormat="1" ht="16.5" customHeight="1">
      <c r="A221" s="37"/>
      <c r="B221" s="38"/>
      <c r="C221" s="221" t="s">
        <v>579</v>
      </c>
      <c r="D221" s="221" t="s">
        <v>286</v>
      </c>
      <c r="E221" s="222" t="s">
        <v>2100</v>
      </c>
      <c r="F221" s="223" t="s">
        <v>2101</v>
      </c>
      <c r="G221" s="224" t="s">
        <v>178</v>
      </c>
      <c r="H221" s="225">
        <v>750</v>
      </c>
      <c r="I221" s="226"/>
      <c r="J221" s="227">
        <f>ROUND(I221*H221,2)</f>
        <v>0</v>
      </c>
      <c r="K221" s="223" t="s">
        <v>151</v>
      </c>
      <c r="L221" s="228"/>
      <c r="M221" s="229" t="s">
        <v>19</v>
      </c>
      <c r="N221" s="230" t="s">
        <v>46</v>
      </c>
      <c r="O221" s="83"/>
      <c r="P221" s="212">
        <f>O221*H221</f>
        <v>0</v>
      </c>
      <c r="Q221" s="212">
        <v>0.001</v>
      </c>
      <c r="R221" s="212">
        <f>Q221*H221</f>
        <v>0.75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304</v>
      </c>
      <c r="AT221" s="214" t="s">
        <v>286</v>
      </c>
      <c r="AU221" s="214" t="s">
        <v>85</v>
      </c>
      <c r="AY221" s="16" t="s">
        <v>145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83</v>
      </c>
      <c r="BK221" s="215">
        <f>ROUND(I221*H221,2)</f>
        <v>0</v>
      </c>
      <c r="BL221" s="16" t="s">
        <v>225</v>
      </c>
      <c r="BM221" s="214" t="s">
        <v>2102</v>
      </c>
    </row>
    <row r="222" s="2" customFormat="1" ht="21.75" customHeight="1">
      <c r="A222" s="37"/>
      <c r="B222" s="38"/>
      <c r="C222" s="203" t="s">
        <v>584</v>
      </c>
      <c r="D222" s="203" t="s">
        <v>147</v>
      </c>
      <c r="E222" s="204" t="s">
        <v>2103</v>
      </c>
      <c r="F222" s="205" t="s">
        <v>2104</v>
      </c>
      <c r="G222" s="206" t="s">
        <v>178</v>
      </c>
      <c r="H222" s="207">
        <v>50</v>
      </c>
      <c r="I222" s="208"/>
      <c r="J222" s="209">
        <f>ROUND(I222*H222,2)</f>
        <v>0</v>
      </c>
      <c r="K222" s="205" t="s">
        <v>151</v>
      </c>
      <c r="L222" s="43"/>
      <c r="M222" s="210" t="s">
        <v>19</v>
      </c>
      <c r="N222" s="211" t="s">
        <v>46</v>
      </c>
      <c r="O222" s="83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14" t="s">
        <v>225</v>
      </c>
      <c r="AT222" s="214" t="s">
        <v>147</v>
      </c>
      <c r="AU222" s="214" t="s">
        <v>85</v>
      </c>
      <c r="AY222" s="16" t="s">
        <v>145</v>
      </c>
      <c r="BE222" s="215">
        <f>IF(N222="základní",J222,0)</f>
        <v>0</v>
      </c>
      <c r="BF222" s="215">
        <f>IF(N222="snížená",J222,0)</f>
        <v>0</v>
      </c>
      <c r="BG222" s="215">
        <f>IF(N222="zákl. přenesená",J222,0)</f>
        <v>0</v>
      </c>
      <c r="BH222" s="215">
        <f>IF(N222="sníž. přenesená",J222,0)</f>
        <v>0</v>
      </c>
      <c r="BI222" s="215">
        <f>IF(N222="nulová",J222,0)</f>
        <v>0</v>
      </c>
      <c r="BJ222" s="16" t="s">
        <v>83</v>
      </c>
      <c r="BK222" s="215">
        <f>ROUND(I222*H222,2)</f>
        <v>0</v>
      </c>
      <c r="BL222" s="16" t="s">
        <v>225</v>
      </c>
      <c r="BM222" s="214" t="s">
        <v>2105</v>
      </c>
    </row>
    <row r="223" s="2" customFormat="1">
      <c r="A223" s="37"/>
      <c r="B223" s="38"/>
      <c r="C223" s="39"/>
      <c r="D223" s="216" t="s">
        <v>154</v>
      </c>
      <c r="E223" s="39"/>
      <c r="F223" s="217" t="s">
        <v>2106</v>
      </c>
      <c r="G223" s="39"/>
      <c r="H223" s="39"/>
      <c r="I223" s="218"/>
      <c r="J223" s="39"/>
      <c r="K223" s="39"/>
      <c r="L223" s="43"/>
      <c r="M223" s="219"/>
      <c r="N223" s="220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154</v>
      </c>
      <c r="AU223" s="16" t="s">
        <v>85</v>
      </c>
    </row>
    <row r="224" s="2" customFormat="1" ht="16.5" customHeight="1">
      <c r="A224" s="37"/>
      <c r="B224" s="38"/>
      <c r="C224" s="221" t="s">
        <v>589</v>
      </c>
      <c r="D224" s="221" t="s">
        <v>286</v>
      </c>
      <c r="E224" s="222" t="s">
        <v>2107</v>
      </c>
      <c r="F224" s="223" t="s">
        <v>2108</v>
      </c>
      <c r="G224" s="224" t="s">
        <v>178</v>
      </c>
      <c r="H224" s="225">
        <v>55</v>
      </c>
      <c r="I224" s="226"/>
      <c r="J224" s="227">
        <f>ROUND(I224*H224,2)</f>
        <v>0</v>
      </c>
      <c r="K224" s="223" t="s">
        <v>151</v>
      </c>
      <c r="L224" s="228"/>
      <c r="M224" s="229" t="s">
        <v>19</v>
      </c>
      <c r="N224" s="230" t="s">
        <v>46</v>
      </c>
      <c r="O224" s="83"/>
      <c r="P224" s="212">
        <f>O224*H224</f>
        <v>0</v>
      </c>
      <c r="Q224" s="212">
        <v>0.001</v>
      </c>
      <c r="R224" s="212">
        <f>Q224*H224</f>
        <v>0.055</v>
      </c>
      <c r="S224" s="212">
        <v>0</v>
      </c>
      <c r="T224" s="213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14" t="s">
        <v>304</v>
      </c>
      <c r="AT224" s="214" t="s">
        <v>286</v>
      </c>
      <c r="AU224" s="214" t="s">
        <v>85</v>
      </c>
      <c r="AY224" s="16" t="s">
        <v>145</v>
      </c>
      <c r="BE224" s="215">
        <f>IF(N224="základní",J224,0)</f>
        <v>0</v>
      </c>
      <c r="BF224" s="215">
        <f>IF(N224="snížená",J224,0)</f>
        <v>0</v>
      </c>
      <c r="BG224" s="215">
        <f>IF(N224="zákl. přenesená",J224,0)</f>
        <v>0</v>
      </c>
      <c r="BH224" s="215">
        <f>IF(N224="sníž. přenesená",J224,0)</f>
        <v>0</v>
      </c>
      <c r="BI224" s="215">
        <f>IF(N224="nulová",J224,0)</f>
        <v>0</v>
      </c>
      <c r="BJ224" s="16" t="s">
        <v>83</v>
      </c>
      <c r="BK224" s="215">
        <f>ROUND(I224*H224,2)</f>
        <v>0</v>
      </c>
      <c r="BL224" s="16" t="s">
        <v>225</v>
      </c>
      <c r="BM224" s="214" t="s">
        <v>2109</v>
      </c>
    </row>
    <row r="225" s="2" customFormat="1" ht="16.5" customHeight="1">
      <c r="A225" s="37"/>
      <c r="B225" s="38"/>
      <c r="C225" s="203" t="s">
        <v>594</v>
      </c>
      <c r="D225" s="203" t="s">
        <v>147</v>
      </c>
      <c r="E225" s="204" t="s">
        <v>2087</v>
      </c>
      <c r="F225" s="205" t="s">
        <v>2110</v>
      </c>
      <c r="G225" s="206" t="s">
        <v>178</v>
      </c>
      <c r="H225" s="207">
        <v>12</v>
      </c>
      <c r="I225" s="208"/>
      <c r="J225" s="209">
        <f>ROUND(I225*H225,2)</f>
        <v>0</v>
      </c>
      <c r="K225" s="205" t="s">
        <v>151</v>
      </c>
      <c r="L225" s="43"/>
      <c r="M225" s="210" t="s">
        <v>19</v>
      </c>
      <c r="N225" s="211" t="s">
        <v>46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225</v>
      </c>
      <c r="AT225" s="214" t="s">
        <v>147</v>
      </c>
      <c r="AU225" s="214" t="s">
        <v>85</v>
      </c>
      <c r="AY225" s="16" t="s">
        <v>145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83</v>
      </c>
      <c r="BK225" s="215">
        <f>ROUND(I225*H225,2)</f>
        <v>0</v>
      </c>
      <c r="BL225" s="16" t="s">
        <v>225</v>
      </c>
      <c r="BM225" s="214" t="s">
        <v>2111</v>
      </c>
    </row>
    <row r="226" s="2" customFormat="1">
      <c r="A226" s="37"/>
      <c r="B226" s="38"/>
      <c r="C226" s="39"/>
      <c r="D226" s="216" t="s">
        <v>154</v>
      </c>
      <c r="E226" s="39"/>
      <c r="F226" s="217" t="s">
        <v>2112</v>
      </c>
      <c r="G226" s="39"/>
      <c r="H226" s="39"/>
      <c r="I226" s="218"/>
      <c r="J226" s="39"/>
      <c r="K226" s="39"/>
      <c r="L226" s="43"/>
      <c r="M226" s="219"/>
      <c r="N226" s="220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154</v>
      </c>
      <c r="AU226" s="16" t="s">
        <v>85</v>
      </c>
    </row>
    <row r="227" s="2" customFormat="1" ht="16.5" customHeight="1">
      <c r="A227" s="37"/>
      <c r="B227" s="38"/>
      <c r="C227" s="221" t="s">
        <v>599</v>
      </c>
      <c r="D227" s="221" t="s">
        <v>286</v>
      </c>
      <c r="E227" s="222" t="s">
        <v>2113</v>
      </c>
      <c r="F227" s="223" t="s">
        <v>2114</v>
      </c>
      <c r="G227" s="224" t="s">
        <v>178</v>
      </c>
      <c r="H227" s="225">
        <v>12</v>
      </c>
      <c r="I227" s="226"/>
      <c r="J227" s="227">
        <f>ROUND(I227*H227,2)</f>
        <v>0</v>
      </c>
      <c r="K227" s="223" t="s">
        <v>151</v>
      </c>
      <c r="L227" s="228"/>
      <c r="M227" s="229" t="s">
        <v>19</v>
      </c>
      <c r="N227" s="230" t="s">
        <v>46</v>
      </c>
      <c r="O227" s="83"/>
      <c r="P227" s="212">
        <f>O227*H227</f>
        <v>0</v>
      </c>
      <c r="Q227" s="212">
        <v>0.001</v>
      </c>
      <c r="R227" s="212">
        <f>Q227*H227</f>
        <v>0.012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304</v>
      </c>
      <c r="AT227" s="214" t="s">
        <v>286</v>
      </c>
      <c r="AU227" s="214" t="s">
        <v>85</v>
      </c>
      <c r="AY227" s="16" t="s">
        <v>145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83</v>
      </c>
      <c r="BK227" s="215">
        <f>ROUND(I227*H227,2)</f>
        <v>0</v>
      </c>
      <c r="BL227" s="16" t="s">
        <v>225</v>
      </c>
      <c r="BM227" s="214" t="s">
        <v>2115</v>
      </c>
    </row>
    <row r="228" s="2" customFormat="1" ht="16.5" customHeight="1">
      <c r="A228" s="37"/>
      <c r="B228" s="38"/>
      <c r="C228" s="203" t="s">
        <v>604</v>
      </c>
      <c r="D228" s="203" t="s">
        <v>147</v>
      </c>
      <c r="E228" s="204" t="s">
        <v>2116</v>
      </c>
      <c r="F228" s="205" t="s">
        <v>2117</v>
      </c>
      <c r="G228" s="206" t="s">
        <v>412</v>
      </c>
      <c r="H228" s="207">
        <v>120</v>
      </c>
      <c r="I228" s="208"/>
      <c r="J228" s="209">
        <f>ROUND(I228*H228,2)</f>
        <v>0</v>
      </c>
      <c r="K228" s="205" t="s">
        <v>151</v>
      </c>
      <c r="L228" s="43"/>
      <c r="M228" s="210" t="s">
        <v>19</v>
      </c>
      <c r="N228" s="211" t="s">
        <v>46</v>
      </c>
      <c r="O228" s="83"/>
      <c r="P228" s="212">
        <f>O228*H228</f>
        <v>0</v>
      </c>
      <c r="Q228" s="212">
        <v>0</v>
      </c>
      <c r="R228" s="212">
        <f>Q228*H228</f>
        <v>0</v>
      </c>
      <c r="S228" s="212">
        <v>0</v>
      </c>
      <c r="T228" s="213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14" t="s">
        <v>225</v>
      </c>
      <c r="AT228" s="214" t="s">
        <v>147</v>
      </c>
      <c r="AU228" s="214" t="s">
        <v>85</v>
      </c>
      <c r="AY228" s="16" t="s">
        <v>145</v>
      </c>
      <c r="BE228" s="215">
        <f>IF(N228="základní",J228,0)</f>
        <v>0</v>
      </c>
      <c r="BF228" s="215">
        <f>IF(N228="snížená",J228,0)</f>
        <v>0</v>
      </c>
      <c r="BG228" s="215">
        <f>IF(N228="zákl. přenesená",J228,0)</f>
        <v>0</v>
      </c>
      <c r="BH228" s="215">
        <f>IF(N228="sníž. přenesená",J228,0)</f>
        <v>0</v>
      </c>
      <c r="BI228" s="215">
        <f>IF(N228="nulová",J228,0)</f>
        <v>0</v>
      </c>
      <c r="BJ228" s="16" t="s">
        <v>83</v>
      </c>
      <c r="BK228" s="215">
        <f>ROUND(I228*H228,2)</f>
        <v>0</v>
      </c>
      <c r="BL228" s="16" t="s">
        <v>225</v>
      </c>
      <c r="BM228" s="214" t="s">
        <v>2118</v>
      </c>
    </row>
    <row r="229" s="2" customFormat="1">
      <c r="A229" s="37"/>
      <c r="B229" s="38"/>
      <c r="C229" s="39"/>
      <c r="D229" s="216" t="s">
        <v>154</v>
      </c>
      <c r="E229" s="39"/>
      <c r="F229" s="217" t="s">
        <v>2119</v>
      </c>
      <c r="G229" s="39"/>
      <c r="H229" s="39"/>
      <c r="I229" s="218"/>
      <c r="J229" s="39"/>
      <c r="K229" s="39"/>
      <c r="L229" s="43"/>
      <c r="M229" s="219"/>
      <c r="N229" s="220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154</v>
      </c>
      <c r="AU229" s="16" t="s">
        <v>85</v>
      </c>
    </row>
    <row r="230" s="2" customFormat="1" ht="16.5" customHeight="1">
      <c r="A230" s="37"/>
      <c r="B230" s="38"/>
      <c r="C230" s="221" t="s">
        <v>609</v>
      </c>
      <c r="D230" s="221" t="s">
        <v>286</v>
      </c>
      <c r="E230" s="222" t="s">
        <v>2120</v>
      </c>
      <c r="F230" s="223" t="s">
        <v>2121</v>
      </c>
      <c r="G230" s="224" t="s">
        <v>412</v>
      </c>
      <c r="H230" s="225">
        <v>50</v>
      </c>
      <c r="I230" s="226"/>
      <c r="J230" s="227">
        <f>ROUND(I230*H230,2)</f>
        <v>0</v>
      </c>
      <c r="K230" s="223" t="s">
        <v>151</v>
      </c>
      <c r="L230" s="228"/>
      <c r="M230" s="229" t="s">
        <v>19</v>
      </c>
      <c r="N230" s="230" t="s">
        <v>46</v>
      </c>
      <c r="O230" s="83"/>
      <c r="P230" s="212">
        <f>O230*H230</f>
        <v>0</v>
      </c>
      <c r="Q230" s="212">
        <v>0.00016000000000000001</v>
      </c>
      <c r="R230" s="212">
        <f>Q230*H230</f>
        <v>0.0080000000000000002</v>
      </c>
      <c r="S230" s="212">
        <v>0</v>
      </c>
      <c r="T230" s="213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14" t="s">
        <v>304</v>
      </c>
      <c r="AT230" s="214" t="s">
        <v>286</v>
      </c>
      <c r="AU230" s="214" t="s">
        <v>85</v>
      </c>
      <c r="AY230" s="16" t="s">
        <v>145</v>
      </c>
      <c r="BE230" s="215">
        <f>IF(N230="základní",J230,0)</f>
        <v>0</v>
      </c>
      <c r="BF230" s="215">
        <f>IF(N230="snížená",J230,0)</f>
        <v>0</v>
      </c>
      <c r="BG230" s="215">
        <f>IF(N230="zákl. přenesená",J230,0)</f>
        <v>0</v>
      </c>
      <c r="BH230" s="215">
        <f>IF(N230="sníž. přenesená",J230,0)</f>
        <v>0</v>
      </c>
      <c r="BI230" s="215">
        <f>IF(N230="nulová",J230,0)</f>
        <v>0</v>
      </c>
      <c r="BJ230" s="16" t="s">
        <v>83</v>
      </c>
      <c r="BK230" s="215">
        <f>ROUND(I230*H230,2)</f>
        <v>0</v>
      </c>
      <c r="BL230" s="16" t="s">
        <v>225</v>
      </c>
      <c r="BM230" s="214" t="s">
        <v>2122</v>
      </c>
    </row>
    <row r="231" s="2" customFormat="1" ht="16.5" customHeight="1">
      <c r="A231" s="37"/>
      <c r="B231" s="38"/>
      <c r="C231" s="221" t="s">
        <v>614</v>
      </c>
      <c r="D231" s="221" t="s">
        <v>286</v>
      </c>
      <c r="E231" s="222" t="s">
        <v>2123</v>
      </c>
      <c r="F231" s="223" t="s">
        <v>2124</v>
      </c>
      <c r="G231" s="224" t="s">
        <v>412</v>
      </c>
      <c r="H231" s="225">
        <v>60</v>
      </c>
      <c r="I231" s="226"/>
      <c r="J231" s="227">
        <f>ROUND(I231*H231,2)</f>
        <v>0</v>
      </c>
      <c r="K231" s="223" t="s">
        <v>151</v>
      </c>
      <c r="L231" s="228"/>
      <c r="M231" s="229" t="s">
        <v>19</v>
      </c>
      <c r="N231" s="230" t="s">
        <v>46</v>
      </c>
      <c r="O231" s="83"/>
      <c r="P231" s="212">
        <f>O231*H231</f>
        <v>0</v>
      </c>
      <c r="Q231" s="212">
        <v>0.00023000000000000001</v>
      </c>
      <c r="R231" s="212">
        <f>Q231*H231</f>
        <v>0.0138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304</v>
      </c>
      <c r="AT231" s="214" t="s">
        <v>286</v>
      </c>
      <c r="AU231" s="214" t="s">
        <v>85</v>
      </c>
      <c r="AY231" s="16" t="s">
        <v>145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83</v>
      </c>
      <c r="BK231" s="215">
        <f>ROUND(I231*H231,2)</f>
        <v>0</v>
      </c>
      <c r="BL231" s="16" t="s">
        <v>225</v>
      </c>
      <c r="BM231" s="214" t="s">
        <v>2125</v>
      </c>
    </row>
    <row r="232" s="2" customFormat="1" ht="16.5" customHeight="1">
      <c r="A232" s="37"/>
      <c r="B232" s="38"/>
      <c r="C232" s="221" t="s">
        <v>618</v>
      </c>
      <c r="D232" s="221" t="s">
        <v>286</v>
      </c>
      <c r="E232" s="222" t="s">
        <v>2126</v>
      </c>
      <c r="F232" s="223" t="s">
        <v>2127</v>
      </c>
      <c r="G232" s="224" t="s">
        <v>412</v>
      </c>
      <c r="H232" s="225">
        <v>10</v>
      </c>
      <c r="I232" s="226"/>
      <c r="J232" s="227">
        <f>ROUND(I232*H232,2)</f>
        <v>0</v>
      </c>
      <c r="K232" s="223" t="s">
        <v>151</v>
      </c>
      <c r="L232" s="228"/>
      <c r="M232" s="229" t="s">
        <v>19</v>
      </c>
      <c r="N232" s="230" t="s">
        <v>46</v>
      </c>
      <c r="O232" s="83"/>
      <c r="P232" s="212">
        <f>O232*H232</f>
        <v>0</v>
      </c>
      <c r="Q232" s="212">
        <v>0.00013999999999999999</v>
      </c>
      <c r="R232" s="212">
        <f>Q232*H232</f>
        <v>0.0013999999999999998</v>
      </c>
      <c r="S232" s="212">
        <v>0</v>
      </c>
      <c r="T232" s="213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14" t="s">
        <v>304</v>
      </c>
      <c r="AT232" s="214" t="s">
        <v>286</v>
      </c>
      <c r="AU232" s="214" t="s">
        <v>85</v>
      </c>
      <c r="AY232" s="16" t="s">
        <v>145</v>
      </c>
      <c r="BE232" s="215">
        <f>IF(N232="základní",J232,0)</f>
        <v>0</v>
      </c>
      <c r="BF232" s="215">
        <f>IF(N232="snížená",J232,0)</f>
        <v>0</v>
      </c>
      <c r="BG232" s="215">
        <f>IF(N232="zákl. přenesená",J232,0)</f>
        <v>0</v>
      </c>
      <c r="BH232" s="215">
        <f>IF(N232="sníž. přenesená",J232,0)</f>
        <v>0</v>
      </c>
      <c r="BI232" s="215">
        <f>IF(N232="nulová",J232,0)</f>
        <v>0</v>
      </c>
      <c r="BJ232" s="16" t="s">
        <v>83</v>
      </c>
      <c r="BK232" s="215">
        <f>ROUND(I232*H232,2)</f>
        <v>0</v>
      </c>
      <c r="BL232" s="16" t="s">
        <v>225</v>
      </c>
      <c r="BM232" s="214" t="s">
        <v>2128</v>
      </c>
    </row>
    <row r="233" s="2" customFormat="1" ht="16.5" customHeight="1">
      <c r="A233" s="37"/>
      <c r="B233" s="38"/>
      <c r="C233" s="203" t="s">
        <v>623</v>
      </c>
      <c r="D233" s="203" t="s">
        <v>147</v>
      </c>
      <c r="E233" s="204" t="s">
        <v>2129</v>
      </c>
      <c r="F233" s="205" t="s">
        <v>2130</v>
      </c>
      <c r="G233" s="206" t="s">
        <v>412</v>
      </c>
      <c r="H233" s="207">
        <v>85</v>
      </c>
      <c r="I233" s="208"/>
      <c r="J233" s="209">
        <f>ROUND(I233*H233,2)</f>
        <v>0</v>
      </c>
      <c r="K233" s="205" t="s">
        <v>151</v>
      </c>
      <c r="L233" s="43"/>
      <c r="M233" s="210" t="s">
        <v>19</v>
      </c>
      <c r="N233" s="211" t="s">
        <v>46</v>
      </c>
      <c r="O233" s="83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225</v>
      </c>
      <c r="AT233" s="214" t="s">
        <v>147</v>
      </c>
      <c r="AU233" s="214" t="s">
        <v>85</v>
      </c>
      <c r="AY233" s="16" t="s">
        <v>145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83</v>
      </c>
      <c r="BK233" s="215">
        <f>ROUND(I233*H233,2)</f>
        <v>0</v>
      </c>
      <c r="BL233" s="16" t="s">
        <v>225</v>
      </c>
      <c r="BM233" s="214" t="s">
        <v>2131</v>
      </c>
    </row>
    <row r="234" s="2" customFormat="1">
      <c r="A234" s="37"/>
      <c r="B234" s="38"/>
      <c r="C234" s="39"/>
      <c r="D234" s="216" t="s">
        <v>154</v>
      </c>
      <c r="E234" s="39"/>
      <c r="F234" s="217" t="s">
        <v>2132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154</v>
      </c>
      <c r="AU234" s="16" t="s">
        <v>85</v>
      </c>
    </row>
    <row r="235" s="2" customFormat="1" ht="16.5" customHeight="1">
      <c r="A235" s="37"/>
      <c r="B235" s="38"/>
      <c r="C235" s="221" t="s">
        <v>628</v>
      </c>
      <c r="D235" s="221" t="s">
        <v>286</v>
      </c>
      <c r="E235" s="222" t="s">
        <v>2123</v>
      </c>
      <c r="F235" s="223" t="s">
        <v>2124</v>
      </c>
      <c r="G235" s="224" t="s">
        <v>412</v>
      </c>
      <c r="H235" s="225">
        <v>55</v>
      </c>
      <c r="I235" s="226"/>
      <c r="J235" s="227">
        <f>ROUND(I235*H235,2)</f>
        <v>0</v>
      </c>
      <c r="K235" s="223" t="s">
        <v>151</v>
      </c>
      <c r="L235" s="228"/>
      <c r="M235" s="229" t="s">
        <v>19</v>
      </c>
      <c r="N235" s="230" t="s">
        <v>46</v>
      </c>
      <c r="O235" s="83"/>
      <c r="P235" s="212">
        <f>O235*H235</f>
        <v>0</v>
      </c>
      <c r="Q235" s="212">
        <v>0.00023000000000000001</v>
      </c>
      <c r="R235" s="212">
        <f>Q235*H235</f>
        <v>0.01265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304</v>
      </c>
      <c r="AT235" s="214" t="s">
        <v>286</v>
      </c>
      <c r="AU235" s="214" t="s">
        <v>85</v>
      </c>
      <c r="AY235" s="16" t="s">
        <v>145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83</v>
      </c>
      <c r="BK235" s="215">
        <f>ROUND(I235*H235,2)</f>
        <v>0</v>
      </c>
      <c r="BL235" s="16" t="s">
        <v>225</v>
      </c>
      <c r="BM235" s="214" t="s">
        <v>2133</v>
      </c>
    </row>
    <row r="236" s="2" customFormat="1" ht="16.5" customHeight="1">
      <c r="A236" s="37"/>
      <c r="B236" s="38"/>
      <c r="C236" s="221" t="s">
        <v>633</v>
      </c>
      <c r="D236" s="221" t="s">
        <v>286</v>
      </c>
      <c r="E236" s="222" t="s">
        <v>2120</v>
      </c>
      <c r="F236" s="223" t="s">
        <v>2121</v>
      </c>
      <c r="G236" s="224" t="s">
        <v>412</v>
      </c>
      <c r="H236" s="225">
        <v>30</v>
      </c>
      <c r="I236" s="226"/>
      <c r="J236" s="227">
        <f>ROUND(I236*H236,2)</f>
        <v>0</v>
      </c>
      <c r="K236" s="223" t="s">
        <v>151</v>
      </c>
      <c r="L236" s="228"/>
      <c r="M236" s="229" t="s">
        <v>19</v>
      </c>
      <c r="N236" s="230" t="s">
        <v>46</v>
      </c>
      <c r="O236" s="83"/>
      <c r="P236" s="212">
        <f>O236*H236</f>
        <v>0</v>
      </c>
      <c r="Q236" s="212">
        <v>0.00016000000000000001</v>
      </c>
      <c r="R236" s="212">
        <f>Q236*H236</f>
        <v>0.0048000000000000004</v>
      </c>
      <c r="S236" s="212">
        <v>0</v>
      </c>
      <c r="T236" s="213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14" t="s">
        <v>304</v>
      </c>
      <c r="AT236" s="214" t="s">
        <v>286</v>
      </c>
      <c r="AU236" s="214" t="s">
        <v>85</v>
      </c>
      <c r="AY236" s="16" t="s">
        <v>145</v>
      </c>
      <c r="BE236" s="215">
        <f>IF(N236="základní",J236,0)</f>
        <v>0</v>
      </c>
      <c r="BF236" s="215">
        <f>IF(N236="snížená",J236,0)</f>
        <v>0</v>
      </c>
      <c r="BG236" s="215">
        <f>IF(N236="zákl. přenesená",J236,0)</f>
        <v>0</v>
      </c>
      <c r="BH236" s="215">
        <f>IF(N236="sníž. přenesená",J236,0)</f>
        <v>0</v>
      </c>
      <c r="BI236" s="215">
        <f>IF(N236="nulová",J236,0)</f>
        <v>0</v>
      </c>
      <c r="BJ236" s="16" t="s">
        <v>83</v>
      </c>
      <c r="BK236" s="215">
        <f>ROUND(I236*H236,2)</f>
        <v>0</v>
      </c>
      <c r="BL236" s="16" t="s">
        <v>225</v>
      </c>
      <c r="BM236" s="214" t="s">
        <v>2134</v>
      </c>
    </row>
    <row r="237" s="2" customFormat="1" ht="16.5" customHeight="1">
      <c r="A237" s="37"/>
      <c r="B237" s="38"/>
      <c r="C237" s="203" t="s">
        <v>638</v>
      </c>
      <c r="D237" s="203" t="s">
        <v>147</v>
      </c>
      <c r="E237" s="204" t="s">
        <v>2135</v>
      </c>
      <c r="F237" s="205" t="s">
        <v>2136</v>
      </c>
      <c r="G237" s="206" t="s">
        <v>412</v>
      </c>
      <c r="H237" s="207">
        <v>40</v>
      </c>
      <c r="I237" s="208"/>
      <c r="J237" s="209">
        <f>ROUND(I237*H237,2)</f>
        <v>0</v>
      </c>
      <c r="K237" s="205" t="s">
        <v>151</v>
      </c>
      <c r="L237" s="43"/>
      <c r="M237" s="210" t="s">
        <v>19</v>
      </c>
      <c r="N237" s="211" t="s">
        <v>46</v>
      </c>
      <c r="O237" s="83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4" t="s">
        <v>225</v>
      </c>
      <c r="AT237" s="214" t="s">
        <v>147</v>
      </c>
      <c r="AU237" s="214" t="s">
        <v>85</v>
      </c>
      <c r="AY237" s="16" t="s">
        <v>145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6" t="s">
        <v>83</v>
      </c>
      <c r="BK237" s="215">
        <f>ROUND(I237*H237,2)</f>
        <v>0</v>
      </c>
      <c r="BL237" s="16" t="s">
        <v>225</v>
      </c>
      <c r="BM237" s="214" t="s">
        <v>2137</v>
      </c>
    </row>
    <row r="238" s="2" customFormat="1">
      <c r="A238" s="37"/>
      <c r="B238" s="38"/>
      <c r="C238" s="39"/>
      <c r="D238" s="216" t="s">
        <v>154</v>
      </c>
      <c r="E238" s="39"/>
      <c r="F238" s="217" t="s">
        <v>2138</v>
      </c>
      <c r="G238" s="39"/>
      <c r="H238" s="39"/>
      <c r="I238" s="218"/>
      <c r="J238" s="39"/>
      <c r="K238" s="39"/>
      <c r="L238" s="43"/>
      <c r="M238" s="219"/>
      <c r="N238" s="220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154</v>
      </c>
      <c r="AU238" s="16" t="s">
        <v>85</v>
      </c>
    </row>
    <row r="239" s="2" customFormat="1" ht="16.5" customHeight="1">
      <c r="A239" s="37"/>
      <c r="B239" s="38"/>
      <c r="C239" s="203" t="s">
        <v>643</v>
      </c>
      <c r="D239" s="203" t="s">
        <v>147</v>
      </c>
      <c r="E239" s="204" t="s">
        <v>2139</v>
      </c>
      <c r="F239" s="205" t="s">
        <v>2140</v>
      </c>
      <c r="G239" s="206" t="s">
        <v>412</v>
      </c>
      <c r="H239" s="207">
        <v>35</v>
      </c>
      <c r="I239" s="208"/>
      <c r="J239" s="209">
        <f>ROUND(I239*H239,2)</f>
        <v>0</v>
      </c>
      <c r="K239" s="205" t="s">
        <v>151</v>
      </c>
      <c r="L239" s="43"/>
      <c r="M239" s="210" t="s">
        <v>19</v>
      </c>
      <c r="N239" s="211" t="s">
        <v>46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225</v>
      </c>
      <c r="AT239" s="214" t="s">
        <v>147</v>
      </c>
      <c r="AU239" s="214" t="s">
        <v>85</v>
      </c>
      <c r="AY239" s="16" t="s">
        <v>145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83</v>
      </c>
      <c r="BK239" s="215">
        <f>ROUND(I239*H239,2)</f>
        <v>0</v>
      </c>
      <c r="BL239" s="16" t="s">
        <v>225</v>
      </c>
      <c r="BM239" s="214" t="s">
        <v>2141</v>
      </c>
    </row>
    <row r="240" s="2" customFormat="1">
      <c r="A240" s="37"/>
      <c r="B240" s="38"/>
      <c r="C240" s="39"/>
      <c r="D240" s="216" t="s">
        <v>154</v>
      </c>
      <c r="E240" s="39"/>
      <c r="F240" s="217" t="s">
        <v>2142</v>
      </c>
      <c r="G240" s="39"/>
      <c r="H240" s="39"/>
      <c r="I240" s="218"/>
      <c r="J240" s="39"/>
      <c r="K240" s="39"/>
      <c r="L240" s="43"/>
      <c r="M240" s="219"/>
      <c r="N240" s="220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154</v>
      </c>
      <c r="AU240" s="16" t="s">
        <v>85</v>
      </c>
    </row>
    <row r="241" s="2" customFormat="1" ht="16.5" customHeight="1">
      <c r="A241" s="37"/>
      <c r="B241" s="38"/>
      <c r="C241" s="221" t="s">
        <v>648</v>
      </c>
      <c r="D241" s="221" t="s">
        <v>286</v>
      </c>
      <c r="E241" s="222" t="s">
        <v>2143</v>
      </c>
      <c r="F241" s="223" t="s">
        <v>2144</v>
      </c>
      <c r="G241" s="224" t="s">
        <v>412</v>
      </c>
      <c r="H241" s="225">
        <v>35</v>
      </c>
      <c r="I241" s="226"/>
      <c r="J241" s="227">
        <f>ROUND(I241*H241,2)</f>
        <v>0</v>
      </c>
      <c r="K241" s="223" t="s">
        <v>151</v>
      </c>
      <c r="L241" s="228"/>
      <c r="M241" s="229" t="s">
        <v>19</v>
      </c>
      <c r="N241" s="230" t="s">
        <v>46</v>
      </c>
      <c r="O241" s="83"/>
      <c r="P241" s="212">
        <f>O241*H241</f>
        <v>0</v>
      </c>
      <c r="Q241" s="212">
        <v>5.1428571428571398E-06</v>
      </c>
      <c r="R241" s="212">
        <f>Q241*H241</f>
        <v>0.0001799999999999999</v>
      </c>
      <c r="S241" s="212">
        <v>0</v>
      </c>
      <c r="T241" s="21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14" t="s">
        <v>304</v>
      </c>
      <c r="AT241" s="214" t="s">
        <v>286</v>
      </c>
      <c r="AU241" s="214" t="s">
        <v>85</v>
      </c>
      <c r="AY241" s="16" t="s">
        <v>145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6" t="s">
        <v>83</v>
      </c>
      <c r="BK241" s="215">
        <f>ROUND(I241*H241,2)</f>
        <v>0</v>
      </c>
      <c r="BL241" s="16" t="s">
        <v>225</v>
      </c>
      <c r="BM241" s="214" t="s">
        <v>2145</v>
      </c>
    </row>
    <row r="242" s="2" customFormat="1" ht="16.5" customHeight="1">
      <c r="A242" s="37"/>
      <c r="B242" s="38"/>
      <c r="C242" s="203" t="s">
        <v>653</v>
      </c>
      <c r="D242" s="203" t="s">
        <v>147</v>
      </c>
      <c r="E242" s="204" t="s">
        <v>2146</v>
      </c>
      <c r="F242" s="205" t="s">
        <v>2147</v>
      </c>
      <c r="G242" s="206" t="s">
        <v>412</v>
      </c>
      <c r="H242" s="207">
        <v>15</v>
      </c>
      <c r="I242" s="208"/>
      <c r="J242" s="209">
        <f>ROUND(I242*H242,2)</f>
        <v>0</v>
      </c>
      <c r="K242" s="205" t="s">
        <v>151</v>
      </c>
      <c r="L242" s="43"/>
      <c r="M242" s="210" t="s">
        <v>19</v>
      </c>
      <c r="N242" s="211" t="s">
        <v>46</v>
      </c>
      <c r="O242" s="83"/>
      <c r="P242" s="212">
        <f>O242*H242</f>
        <v>0</v>
      </c>
      <c r="Q242" s="212">
        <v>0</v>
      </c>
      <c r="R242" s="212">
        <f>Q242*H242</f>
        <v>0</v>
      </c>
      <c r="S242" s="212">
        <v>0</v>
      </c>
      <c r="T242" s="213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14" t="s">
        <v>225</v>
      </c>
      <c r="AT242" s="214" t="s">
        <v>147</v>
      </c>
      <c r="AU242" s="214" t="s">
        <v>85</v>
      </c>
      <c r="AY242" s="16" t="s">
        <v>145</v>
      </c>
      <c r="BE242" s="215">
        <f>IF(N242="základní",J242,0)</f>
        <v>0</v>
      </c>
      <c r="BF242" s="215">
        <f>IF(N242="snížená",J242,0)</f>
        <v>0</v>
      </c>
      <c r="BG242" s="215">
        <f>IF(N242="zákl. přenesená",J242,0)</f>
        <v>0</v>
      </c>
      <c r="BH242" s="215">
        <f>IF(N242="sníž. přenesená",J242,0)</f>
        <v>0</v>
      </c>
      <c r="BI242" s="215">
        <f>IF(N242="nulová",J242,0)</f>
        <v>0</v>
      </c>
      <c r="BJ242" s="16" t="s">
        <v>83</v>
      </c>
      <c r="BK242" s="215">
        <f>ROUND(I242*H242,2)</f>
        <v>0</v>
      </c>
      <c r="BL242" s="16" t="s">
        <v>225</v>
      </c>
      <c r="BM242" s="214" t="s">
        <v>2148</v>
      </c>
    </row>
    <row r="243" s="2" customFormat="1">
      <c r="A243" s="37"/>
      <c r="B243" s="38"/>
      <c r="C243" s="39"/>
      <c r="D243" s="216" t="s">
        <v>154</v>
      </c>
      <c r="E243" s="39"/>
      <c r="F243" s="217" t="s">
        <v>2149</v>
      </c>
      <c r="G243" s="39"/>
      <c r="H243" s="39"/>
      <c r="I243" s="218"/>
      <c r="J243" s="39"/>
      <c r="K243" s="39"/>
      <c r="L243" s="43"/>
      <c r="M243" s="219"/>
      <c r="N243" s="220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154</v>
      </c>
      <c r="AU243" s="16" t="s">
        <v>85</v>
      </c>
    </row>
    <row r="244" s="2" customFormat="1" ht="16.5" customHeight="1">
      <c r="A244" s="37"/>
      <c r="B244" s="38"/>
      <c r="C244" s="221" t="s">
        <v>658</v>
      </c>
      <c r="D244" s="221" t="s">
        <v>286</v>
      </c>
      <c r="E244" s="222" t="s">
        <v>2150</v>
      </c>
      <c r="F244" s="223" t="s">
        <v>2151</v>
      </c>
      <c r="G244" s="224" t="s">
        <v>412</v>
      </c>
      <c r="H244" s="225">
        <v>15</v>
      </c>
      <c r="I244" s="226"/>
      <c r="J244" s="227">
        <f>ROUND(I244*H244,2)</f>
        <v>0</v>
      </c>
      <c r="K244" s="223" t="s">
        <v>151</v>
      </c>
      <c r="L244" s="228"/>
      <c r="M244" s="229" t="s">
        <v>19</v>
      </c>
      <c r="N244" s="230" t="s">
        <v>46</v>
      </c>
      <c r="O244" s="83"/>
      <c r="P244" s="212">
        <f>O244*H244</f>
        <v>0</v>
      </c>
      <c r="Q244" s="212">
        <v>4.6666666666666697E-06</v>
      </c>
      <c r="R244" s="212">
        <f>Q244*H244</f>
        <v>7.0000000000000048E-05</v>
      </c>
      <c r="S244" s="212">
        <v>0</v>
      </c>
      <c r="T244" s="213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14" t="s">
        <v>304</v>
      </c>
      <c r="AT244" s="214" t="s">
        <v>286</v>
      </c>
      <c r="AU244" s="214" t="s">
        <v>85</v>
      </c>
      <c r="AY244" s="16" t="s">
        <v>145</v>
      </c>
      <c r="BE244" s="215">
        <f>IF(N244="základní",J244,0)</f>
        <v>0</v>
      </c>
      <c r="BF244" s="215">
        <f>IF(N244="snížená",J244,0)</f>
        <v>0</v>
      </c>
      <c r="BG244" s="215">
        <f>IF(N244="zákl. přenesená",J244,0)</f>
        <v>0</v>
      </c>
      <c r="BH244" s="215">
        <f>IF(N244="sníž. přenesená",J244,0)</f>
        <v>0</v>
      </c>
      <c r="BI244" s="215">
        <f>IF(N244="nulová",J244,0)</f>
        <v>0</v>
      </c>
      <c r="BJ244" s="16" t="s">
        <v>83</v>
      </c>
      <c r="BK244" s="215">
        <f>ROUND(I244*H244,2)</f>
        <v>0</v>
      </c>
      <c r="BL244" s="16" t="s">
        <v>225</v>
      </c>
      <c r="BM244" s="214" t="s">
        <v>2152</v>
      </c>
    </row>
    <row r="245" s="2" customFormat="1" ht="16.5" customHeight="1">
      <c r="A245" s="37"/>
      <c r="B245" s="38"/>
      <c r="C245" s="203" t="s">
        <v>663</v>
      </c>
      <c r="D245" s="203" t="s">
        <v>147</v>
      </c>
      <c r="E245" s="204" t="s">
        <v>2153</v>
      </c>
      <c r="F245" s="205" t="s">
        <v>2154</v>
      </c>
      <c r="G245" s="206" t="s">
        <v>412</v>
      </c>
      <c r="H245" s="207">
        <v>10</v>
      </c>
      <c r="I245" s="208"/>
      <c r="J245" s="209">
        <f>ROUND(I245*H245,2)</f>
        <v>0</v>
      </c>
      <c r="K245" s="205" t="s">
        <v>151</v>
      </c>
      <c r="L245" s="43"/>
      <c r="M245" s="210" t="s">
        <v>19</v>
      </c>
      <c r="N245" s="211" t="s">
        <v>46</v>
      </c>
      <c r="O245" s="83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4" t="s">
        <v>225</v>
      </c>
      <c r="AT245" s="214" t="s">
        <v>147</v>
      </c>
      <c r="AU245" s="214" t="s">
        <v>85</v>
      </c>
      <c r="AY245" s="16" t="s">
        <v>145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6" t="s">
        <v>83</v>
      </c>
      <c r="BK245" s="215">
        <f>ROUND(I245*H245,2)</f>
        <v>0</v>
      </c>
      <c r="BL245" s="16" t="s">
        <v>225</v>
      </c>
      <c r="BM245" s="214" t="s">
        <v>2155</v>
      </c>
    </row>
    <row r="246" s="2" customFormat="1">
      <c r="A246" s="37"/>
      <c r="B246" s="38"/>
      <c r="C246" s="39"/>
      <c r="D246" s="216" t="s">
        <v>154</v>
      </c>
      <c r="E246" s="39"/>
      <c r="F246" s="217" t="s">
        <v>2156</v>
      </c>
      <c r="G246" s="39"/>
      <c r="H246" s="39"/>
      <c r="I246" s="218"/>
      <c r="J246" s="39"/>
      <c r="K246" s="39"/>
      <c r="L246" s="43"/>
      <c r="M246" s="219"/>
      <c r="N246" s="220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154</v>
      </c>
      <c r="AU246" s="16" t="s">
        <v>85</v>
      </c>
    </row>
    <row r="247" s="12" customFormat="1" ht="25.92" customHeight="1">
      <c r="A247" s="12"/>
      <c r="B247" s="187"/>
      <c r="C247" s="188"/>
      <c r="D247" s="189" t="s">
        <v>74</v>
      </c>
      <c r="E247" s="190" t="s">
        <v>286</v>
      </c>
      <c r="F247" s="190" t="s">
        <v>2157</v>
      </c>
      <c r="G247" s="188"/>
      <c r="H247" s="188"/>
      <c r="I247" s="191"/>
      <c r="J247" s="192">
        <f>BK247</f>
        <v>0</v>
      </c>
      <c r="K247" s="188"/>
      <c r="L247" s="193"/>
      <c r="M247" s="194"/>
      <c r="N247" s="195"/>
      <c r="O247" s="195"/>
      <c r="P247" s="196">
        <f>P248+P282</f>
        <v>0</v>
      </c>
      <c r="Q247" s="195"/>
      <c r="R247" s="196">
        <f>R248+R282</f>
        <v>63.076779999999999</v>
      </c>
      <c r="S247" s="195"/>
      <c r="T247" s="197">
        <f>T248+T282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98" t="s">
        <v>160</v>
      </c>
      <c r="AT247" s="199" t="s">
        <v>74</v>
      </c>
      <c r="AU247" s="199" t="s">
        <v>75</v>
      </c>
      <c r="AY247" s="198" t="s">
        <v>145</v>
      </c>
      <c r="BK247" s="200">
        <f>BK248+BK282</f>
        <v>0</v>
      </c>
    </row>
    <row r="248" s="12" customFormat="1" ht="22.8" customHeight="1">
      <c r="A248" s="12"/>
      <c r="B248" s="187"/>
      <c r="C248" s="188"/>
      <c r="D248" s="189" t="s">
        <v>74</v>
      </c>
      <c r="E248" s="201" t="s">
        <v>2158</v>
      </c>
      <c r="F248" s="201" t="s">
        <v>2159</v>
      </c>
      <c r="G248" s="188"/>
      <c r="H248" s="188"/>
      <c r="I248" s="191"/>
      <c r="J248" s="202">
        <f>BK248</f>
        <v>0</v>
      </c>
      <c r="K248" s="188"/>
      <c r="L248" s="193"/>
      <c r="M248" s="194"/>
      <c r="N248" s="195"/>
      <c r="O248" s="195"/>
      <c r="P248" s="196">
        <f>SUM(P249:P281)</f>
        <v>0</v>
      </c>
      <c r="Q248" s="195"/>
      <c r="R248" s="196">
        <f>SUM(R249:R281)</f>
        <v>1.65276</v>
      </c>
      <c r="S248" s="195"/>
      <c r="T248" s="197">
        <f>SUM(T249:T281)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98" t="s">
        <v>160</v>
      </c>
      <c r="AT248" s="199" t="s">
        <v>74</v>
      </c>
      <c r="AU248" s="199" t="s">
        <v>83</v>
      </c>
      <c r="AY248" s="198" t="s">
        <v>145</v>
      </c>
      <c r="BK248" s="200">
        <f>SUM(BK249:BK281)</f>
        <v>0</v>
      </c>
    </row>
    <row r="249" s="2" customFormat="1" ht="16.5" customHeight="1">
      <c r="A249" s="37"/>
      <c r="B249" s="38"/>
      <c r="C249" s="203" t="s">
        <v>669</v>
      </c>
      <c r="D249" s="203" t="s">
        <v>147</v>
      </c>
      <c r="E249" s="204" t="s">
        <v>2160</v>
      </c>
      <c r="F249" s="205" t="s">
        <v>2161</v>
      </c>
      <c r="G249" s="206" t="s">
        <v>412</v>
      </c>
      <c r="H249" s="207">
        <v>1</v>
      </c>
      <c r="I249" s="208"/>
      <c r="J249" s="209">
        <f>ROUND(I249*H249,2)</f>
        <v>0</v>
      </c>
      <c r="K249" s="205" t="s">
        <v>151</v>
      </c>
      <c r="L249" s="43"/>
      <c r="M249" s="210" t="s">
        <v>19</v>
      </c>
      <c r="N249" s="211" t="s">
        <v>46</v>
      </c>
      <c r="O249" s="83"/>
      <c r="P249" s="212">
        <f>O249*H249</f>
        <v>0</v>
      </c>
      <c r="Q249" s="212">
        <v>0</v>
      </c>
      <c r="R249" s="212">
        <f>Q249*H249</f>
        <v>0</v>
      </c>
      <c r="S249" s="212">
        <v>0</v>
      </c>
      <c r="T249" s="21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14" t="s">
        <v>464</v>
      </c>
      <c r="AT249" s="214" t="s">
        <v>147</v>
      </c>
      <c r="AU249" s="214" t="s">
        <v>85</v>
      </c>
      <c r="AY249" s="16" t="s">
        <v>145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6" t="s">
        <v>83</v>
      </c>
      <c r="BK249" s="215">
        <f>ROUND(I249*H249,2)</f>
        <v>0</v>
      </c>
      <c r="BL249" s="16" t="s">
        <v>464</v>
      </c>
      <c r="BM249" s="214" t="s">
        <v>2162</v>
      </c>
    </row>
    <row r="250" s="2" customFormat="1">
      <c r="A250" s="37"/>
      <c r="B250" s="38"/>
      <c r="C250" s="39"/>
      <c r="D250" s="216" t="s">
        <v>154</v>
      </c>
      <c r="E250" s="39"/>
      <c r="F250" s="217" t="s">
        <v>2163</v>
      </c>
      <c r="G250" s="39"/>
      <c r="H250" s="39"/>
      <c r="I250" s="218"/>
      <c r="J250" s="39"/>
      <c r="K250" s="39"/>
      <c r="L250" s="43"/>
      <c r="M250" s="219"/>
      <c r="N250" s="220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154</v>
      </c>
      <c r="AU250" s="16" t="s">
        <v>85</v>
      </c>
    </row>
    <row r="251" s="2" customFormat="1" ht="16.5" customHeight="1">
      <c r="A251" s="37"/>
      <c r="B251" s="38"/>
      <c r="C251" s="221" t="s">
        <v>674</v>
      </c>
      <c r="D251" s="221" t="s">
        <v>286</v>
      </c>
      <c r="E251" s="222" t="s">
        <v>2164</v>
      </c>
      <c r="F251" s="223" t="s">
        <v>2165</v>
      </c>
      <c r="G251" s="224" t="s">
        <v>412</v>
      </c>
      <c r="H251" s="225">
        <v>1</v>
      </c>
      <c r="I251" s="226"/>
      <c r="J251" s="227">
        <f>ROUND(I251*H251,2)</f>
        <v>0</v>
      </c>
      <c r="K251" s="223" t="s">
        <v>151</v>
      </c>
      <c r="L251" s="228"/>
      <c r="M251" s="229" t="s">
        <v>19</v>
      </c>
      <c r="N251" s="230" t="s">
        <v>46</v>
      </c>
      <c r="O251" s="83"/>
      <c r="P251" s="212">
        <f>O251*H251</f>
        <v>0</v>
      </c>
      <c r="Q251" s="212">
        <v>6.9999999999999994E-05</v>
      </c>
      <c r="R251" s="212">
        <f>Q251*H251</f>
        <v>6.9999999999999994E-05</v>
      </c>
      <c r="S251" s="212">
        <v>0</v>
      </c>
      <c r="T251" s="21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4" t="s">
        <v>1404</v>
      </c>
      <c r="AT251" s="214" t="s">
        <v>286</v>
      </c>
      <c r="AU251" s="214" t="s">
        <v>85</v>
      </c>
      <c r="AY251" s="16" t="s">
        <v>145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6" t="s">
        <v>83</v>
      </c>
      <c r="BK251" s="215">
        <f>ROUND(I251*H251,2)</f>
        <v>0</v>
      </c>
      <c r="BL251" s="16" t="s">
        <v>464</v>
      </c>
      <c r="BM251" s="214" t="s">
        <v>2166</v>
      </c>
    </row>
    <row r="252" s="2" customFormat="1" ht="16.5" customHeight="1">
      <c r="A252" s="37"/>
      <c r="B252" s="38"/>
      <c r="C252" s="203" t="s">
        <v>679</v>
      </c>
      <c r="D252" s="203" t="s">
        <v>147</v>
      </c>
      <c r="E252" s="204" t="s">
        <v>2167</v>
      </c>
      <c r="F252" s="205" t="s">
        <v>2168</v>
      </c>
      <c r="G252" s="206" t="s">
        <v>412</v>
      </c>
      <c r="H252" s="207">
        <v>1</v>
      </c>
      <c r="I252" s="208"/>
      <c r="J252" s="209">
        <f>ROUND(I252*H252,2)</f>
        <v>0</v>
      </c>
      <c r="K252" s="205" t="s">
        <v>151</v>
      </c>
      <c r="L252" s="43"/>
      <c r="M252" s="210" t="s">
        <v>19</v>
      </c>
      <c r="N252" s="211" t="s">
        <v>46</v>
      </c>
      <c r="O252" s="83"/>
      <c r="P252" s="212">
        <f>O252*H252</f>
        <v>0</v>
      </c>
      <c r="Q252" s="212">
        <v>0</v>
      </c>
      <c r="R252" s="212">
        <f>Q252*H252</f>
        <v>0</v>
      </c>
      <c r="S252" s="212">
        <v>0</v>
      </c>
      <c r="T252" s="213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14" t="s">
        <v>464</v>
      </c>
      <c r="AT252" s="214" t="s">
        <v>147</v>
      </c>
      <c r="AU252" s="214" t="s">
        <v>85</v>
      </c>
      <c r="AY252" s="16" t="s">
        <v>145</v>
      </c>
      <c r="BE252" s="215">
        <f>IF(N252="základní",J252,0)</f>
        <v>0</v>
      </c>
      <c r="BF252" s="215">
        <f>IF(N252="snížená",J252,0)</f>
        <v>0</v>
      </c>
      <c r="BG252" s="215">
        <f>IF(N252="zákl. přenesená",J252,0)</f>
        <v>0</v>
      </c>
      <c r="BH252" s="215">
        <f>IF(N252="sníž. přenesená",J252,0)</f>
        <v>0</v>
      </c>
      <c r="BI252" s="215">
        <f>IF(N252="nulová",J252,0)</f>
        <v>0</v>
      </c>
      <c r="BJ252" s="16" t="s">
        <v>83</v>
      </c>
      <c r="BK252" s="215">
        <f>ROUND(I252*H252,2)</f>
        <v>0</v>
      </c>
      <c r="BL252" s="16" t="s">
        <v>464</v>
      </c>
      <c r="BM252" s="214" t="s">
        <v>2169</v>
      </c>
    </row>
    <row r="253" s="2" customFormat="1">
      <c r="A253" s="37"/>
      <c r="B253" s="38"/>
      <c r="C253" s="39"/>
      <c r="D253" s="216" t="s">
        <v>154</v>
      </c>
      <c r="E253" s="39"/>
      <c r="F253" s="217" t="s">
        <v>2170</v>
      </c>
      <c r="G253" s="39"/>
      <c r="H253" s="39"/>
      <c r="I253" s="218"/>
      <c r="J253" s="39"/>
      <c r="K253" s="39"/>
      <c r="L253" s="43"/>
      <c r="M253" s="219"/>
      <c r="N253" s="220"/>
      <c r="O253" s="83"/>
      <c r="P253" s="83"/>
      <c r="Q253" s="83"/>
      <c r="R253" s="83"/>
      <c r="S253" s="83"/>
      <c r="T253" s="84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6" t="s">
        <v>154</v>
      </c>
      <c r="AU253" s="16" t="s">
        <v>85</v>
      </c>
    </row>
    <row r="254" s="2" customFormat="1" ht="16.5" customHeight="1">
      <c r="A254" s="37"/>
      <c r="B254" s="38"/>
      <c r="C254" s="221" t="s">
        <v>683</v>
      </c>
      <c r="D254" s="221" t="s">
        <v>286</v>
      </c>
      <c r="E254" s="222" t="s">
        <v>2171</v>
      </c>
      <c r="F254" s="223" t="s">
        <v>2172</v>
      </c>
      <c r="G254" s="224" t="s">
        <v>412</v>
      </c>
      <c r="H254" s="225">
        <v>1</v>
      </c>
      <c r="I254" s="226"/>
      <c r="J254" s="227">
        <f>ROUND(I254*H254,2)</f>
        <v>0</v>
      </c>
      <c r="K254" s="223" t="s">
        <v>151</v>
      </c>
      <c r="L254" s="228"/>
      <c r="M254" s="229" t="s">
        <v>19</v>
      </c>
      <c r="N254" s="230" t="s">
        <v>46</v>
      </c>
      <c r="O254" s="83"/>
      <c r="P254" s="212">
        <f>O254*H254</f>
        <v>0</v>
      </c>
      <c r="Q254" s="212">
        <v>0.00024000000000000001</v>
      </c>
      <c r="R254" s="212">
        <f>Q254*H254</f>
        <v>0.00024000000000000001</v>
      </c>
      <c r="S254" s="212">
        <v>0</v>
      </c>
      <c r="T254" s="213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214" t="s">
        <v>1404</v>
      </c>
      <c r="AT254" s="214" t="s">
        <v>286</v>
      </c>
      <c r="AU254" s="214" t="s">
        <v>85</v>
      </c>
      <c r="AY254" s="16" t="s">
        <v>145</v>
      </c>
      <c r="BE254" s="215">
        <f>IF(N254="základní",J254,0)</f>
        <v>0</v>
      </c>
      <c r="BF254" s="215">
        <f>IF(N254="snížená",J254,0)</f>
        <v>0</v>
      </c>
      <c r="BG254" s="215">
        <f>IF(N254="zákl. přenesená",J254,0)</f>
        <v>0</v>
      </c>
      <c r="BH254" s="215">
        <f>IF(N254="sníž. přenesená",J254,0)</f>
        <v>0</v>
      </c>
      <c r="BI254" s="215">
        <f>IF(N254="nulová",J254,0)</f>
        <v>0</v>
      </c>
      <c r="BJ254" s="16" t="s">
        <v>83</v>
      </c>
      <c r="BK254" s="215">
        <f>ROUND(I254*H254,2)</f>
        <v>0</v>
      </c>
      <c r="BL254" s="16" t="s">
        <v>464</v>
      </c>
      <c r="BM254" s="214" t="s">
        <v>2173</v>
      </c>
    </row>
    <row r="255" s="2" customFormat="1" ht="16.5" customHeight="1">
      <c r="A255" s="37"/>
      <c r="B255" s="38"/>
      <c r="C255" s="203" t="s">
        <v>688</v>
      </c>
      <c r="D255" s="203" t="s">
        <v>147</v>
      </c>
      <c r="E255" s="204" t="s">
        <v>2174</v>
      </c>
      <c r="F255" s="205" t="s">
        <v>2175</v>
      </c>
      <c r="G255" s="206" t="s">
        <v>412</v>
      </c>
      <c r="H255" s="207">
        <v>2</v>
      </c>
      <c r="I255" s="208"/>
      <c r="J255" s="209">
        <f>ROUND(I255*H255,2)</f>
        <v>0</v>
      </c>
      <c r="K255" s="205" t="s">
        <v>151</v>
      </c>
      <c r="L255" s="43"/>
      <c r="M255" s="210" t="s">
        <v>19</v>
      </c>
      <c r="N255" s="211" t="s">
        <v>46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464</v>
      </c>
      <c r="AT255" s="214" t="s">
        <v>147</v>
      </c>
      <c r="AU255" s="214" t="s">
        <v>85</v>
      </c>
      <c r="AY255" s="16" t="s">
        <v>145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83</v>
      </c>
      <c r="BK255" s="215">
        <f>ROUND(I255*H255,2)</f>
        <v>0</v>
      </c>
      <c r="BL255" s="16" t="s">
        <v>464</v>
      </c>
      <c r="BM255" s="214" t="s">
        <v>2176</v>
      </c>
    </row>
    <row r="256" s="2" customFormat="1">
      <c r="A256" s="37"/>
      <c r="B256" s="38"/>
      <c r="C256" s="39"/>
      <c r="D256" s="216" t="s">
        <v>154</v>
      </c>
      <c r="E256" s="39"/>
      <c r="F256" s="217" t="s">
        <v>2177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154</v>
      </c>
      <c r="AU256" s="16" t="s">
        <v>85</v>
      </c>
    </row>
    <row r="257" s="2" customFormat="1" ht="16.5" customHeight="1">
      <c r="A257" s="37"/>
      <c r="B257" s="38"/>
      <c r="C257" s="221" t="s">
        <v>693</v>
      </c>
      <c r="D257" s="221" t="s">
        <v>286</v>
      </c>
      <c r="E257" s="222" t="s">
        <v>2178</v>
      </c>
      <c r="F257" s="223" t="s">
        <v>2179</v>
      </c>
      <c r="G257" s="224" t="s">
        <v>412</v>
      </c>
      <c r="H257" s="225">
        <v>2</v>
      </c>
      <c r="I257" s="226"/>
      <c r="J257" s="227">
        <f>ROUND(I257*H257,2)</f>
        <v>0</v>
      </c>
      <c r="K257" s="223" t="s">
        <v>151</v>
      </c>
      <c r="L257" s="228"/>
      <c r="M257" s="229" t="s">
        <v>19</v>
      </c>
      <c r="N257" s="230" t="s">
        <v>46</v>
      </c>
      <c r="O257" s="83"/>
      <c r="P257" s="212">
        <f>O257*H257</f>
        <v>0</v>
      </c>
      <c r="Q257" s="212">
        <v>0.00027999999999999998</v>
      </c>
      <c r="R257" s="212">
        <f>Q257*H257</f>
        <v>0.00055999999999999995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1404</v>
      </c>
      <c r="AT257" s="214" t="s">
        <v>286</v>
      </c>
      <c r="AU257" s="214" t="s">
        <v>85</v>
      </c>
      <c r="AY257" s="16" t="s">
        <v>145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83</v>
      </c>
      <c r="BK257" s="215">
        <f>ROUND(I257*H257,2)</f>
        <v>0</v>
      </c>
      <c r="BL257" s="16" t="s">
        <v>464</v>
      </c>
      <c r="BM257" s="214" t="s">
        <v>2180</v>
      </c>
    </row>
    <row r="258" s="2" customFormat="1" ht="16.5" customHeight="1">
      <c r="A258" s="37"/>
      <c r="B258" s="38"/>
      <c r="C258" s="203" t="s">
        <v>697</v>
      </c>
      <c r="D258" s="203" t="s">
        <v>147</v>
      </c>
      <c r="E258" s="204" t="s">
        <v>2181</v>
      </c>
      <c r="F258" s="205" t="s">
        <v>2182</v>
      </c>
      <c r="G258" s="206" t="s">
        <v>412</v>
      </c>
      <c r="H258" s="207">
        <v>2</v>
      </c>
      <c r="I258" s="208"/>
      <c r="J258" s="209">
        <f>ROUND(I258*H258,2)</f>
        <v>0</v>
      </c>
      <c r="K258" s="205" t="s">
        <v>151</v>
      </c>
      <c r="L258" s="43"/>
      <c r="M258" s="210" t="s">
        <v>19</v>
      </c>
      <c r="N258" s="211" t="s">
        <v>46</v>
      </c>
      <c r="O258" s="83"/>
      <c r="P258" s="212">
        <f>O258*H258</f>
        <v>0</v>
      </c>
      <c r="Q258" s="212">
        <v>0</v>
      </c>
      <c r="R258" s="212">
        <f>Q258*H258</f>
        <v>0</v>
      </c>
      <c r="S258" s="212">
        <v>0</v>
      </c>
      <c r="T258" s="213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14" t="s">
        <v>464</v>
      </c>
      <c r="AT258" s="214" t="s">
        <v>147</v>
      </c>
      <c r="AU258" s="214" t="s">
        <v>85</v>
      </c>
      <c r="AY258" s="16" t="s">
        <v>145</v>
      </c>
      <c r="BE258" s="215">
        <f>IF(N258="základní",J258,0)</f>
        <v>0</v>
      </c>
      <c r="BF258" s="215">
        <f>IF(N258="snížená",J258,0)</f>
        <v>0</v>
      </c>
      <c r="BG258" s="215">
        <f>IF(N258="zákl. přenesená",J258,0)</f>
        <v>0</v>
      </c>
      <c r="BH258" s="215">
        <f>IF(N258="sníž. přenesená",J258,0)</f>
        <v>0</v>
      </c>
      <c r="BI258" s="215">
        <f>IF(N258="nulová",J258,0)</f>
        <v>0</v>
      </c>
      <c r="BJ258" s="16" t="s">
        <v>83</v>
      </c>
      <c r="BK258" s="215">
        <f>ROUND(I258*H258,2)</f>
        <v>0</v>
      </c>
      <c r="BL258" s="16" t="s">
        <v>464</v>
      </c>
      <c r="BM258" s="214" t="s">
        <v>2183</v>
      </c>
    </row>
    <row r="259" s="2" customFormat="1">
      <c r="A259" s="37"/>
      <c r="B259" s="38"/>
      <c r="C259" s="39"/>
      <c r="D259" s="216" t="s">
        <v>154</v>
      </c>
      <c r="E259" s="39"/>
      <c r="F259" s="217" t="s">
        <v>2184</v>
      </c>
      <c r="G259" s="39"/>
      <c r="H259" s="39"/>
      <c r="I259" s="218"/>
      <c r="J259" s="39"/>
      <c r="K259" s="39"/>
      <c r="L259" s="43"/>
      <c r="M259" s="219"/>
      <c r="N259" s="220"/>
      <c r="O259" s="83"/>
      <c r="P259" s="83"/>
      <c r="Q259" s="83"/>
      <c r="R259" s="83"/>
      <c r="S259" s="83"/>
      <c r="T259" s="84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154</v>
      </c>
      <c r="AU259" s="16" t="s">
        <v>85</v>
      </c>
    </row>
    <row r="260" s="2" customFormat="1" ht="16.5" customHeight="1">
      <c r="A260" s="37"/>
      <c r="B260" s="38"/>
      <c r="C260" s="221" t="s">
        <v>701</v>
      </c>
      <c r="D260" s="221" t="s">
        <v>286</v>
      </c>
      <c r="E260" s="222" t="s">
        <v>2185</v>
      </c>
      <c r="F260" s="223" t="s">
        <v>2186</v>
      </c>
      <c r="G260" s="224" t="s">
        <v>412</v>
      </c>
      <c r="H260" s="225">
        <v>2</v>
      </c>
      <c r="I260" s="226"/>
      <c r="J260" s="227">
        <f>ROUND(I260*H260,2)</f>
        <v>0</v>
      </c>
      <c r="K260" s="223" t="s">
        <v>151</v>
      </c>
      <c r="L260" s="228"/>
      <c r="M260" s="229" t="s">
        <v>19</v>
      </c>
      <c r="N260" s="230" t="s">
        <v>46</v>
      </c>
      <c r="O260" s="83"/>
      <c r="P260" s="212">
        <f>O260*H260</f>
        <v>0</v>
      </c>
      <c r="Q260" s="212">
        <v>0.00025999999999999998</v>
      </c>
      <c r="R260" s="212">
        <f>Q260*H260</f>
        <v>0.00051999999999999995</v>
      </c>
      <c r="S260" s="212">
        <v>0</v>
      </c>
      <c r="T260" s="213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14" t="s">
        <v>1404</v>
      </c>
      <c r="AT260" s="214" t="s">
        <v>286</v>
      </c>
      <c r="AU260" s="214" t="s">
        <v>85</v>
      </c>
      <c r="AY260" s="16" t="s">
        <v>145</v>
      </c>
      <c r="BE260" s="215">
        <f>IF(N260="základní",J260,0)</f>
        <v>0</v>
      </c>
      <c r="BF260" s="215">
        <f>IF(N260="snížená",J260,0)</f>
        <v>0</v>
      </c>
      <c r="BG260" s="215">
        <f>IF(N260="zákl. přenesená",J260,0)</f>
        <v>0</v>
      </c>
      <c r="BH260" s="215">
        <f>IF(N260="sníž. přenesená",J260,0)</f>
        <v>0</v>
      </c>
      <c r="BI260" s="215">
        <f>IF(N260="nulová",J260,0)</f>
        <v>0</v>
      </c>
      <c r="BJ260" s="16" t="s">
        <v>83</v>
      </c>
      <c r="BK260" s="215">
        <f>ROUND(I260*H260,2)</f>
        <v>0</v>
      </c>
      <c r="BL260" s="16" t="s">
        <v>464</v>
      </c>
      <c r="BM260" s="214" t="s">
        <v>2187</v>
      </c>
    </row>
    <row r="261" s="2" customFormat="1" ht="16.5" customHeight="1">
      <c r="A261" s="37"/>
      <c r="B261" s="38"/>
      <c r="C261" s="203" t="s">
        <v>706</v>
      </c>
      <c r="D261" s="203" t="s">
        <v>147</v>
      </c>
      <c r="E261" s="204" t="s">
        <v>2188</v>
      </c>
      <c r="F261" s="205" t="s">
        <v>2189</v>
      </c>
      <c r="G261" s="206" t="s">
        <v>412</v>
      </c>
      <c r="H261" s="207">
        <v>40</v>
      </c>
      <c r="I261" s="208"/>
      <c r="J261" s="209">
        <f>ROUND(I261*H261,2)</f>
        <v>0</v>
      </c>
      <c r="K261" s="205" t="s">
        <v>151</v>
      </c>
      <c r="L261" s="43"/>
      <c r="M261" s="210" t="s">
        <v>19</v>
      </c>
      <c r="N261" s="211" t="s">
        <v>46</v>
      </c>
      <c r="O261" s="83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464</v>
      </c>
      <c r="AT261" s="214" t="s">
        <v>147</v>
      </c>
      <c r="AU261" s="214" t="s">
        <v>85</v>
      </c>
      <c r="AY261" s="16" t="s">
        <v>145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83</v>
      </c>
      <c r="BK261" s="215">
        <f>ROUND(I261*H261,2)</f>
        <v>0</v>
      </c>
      <c r="BL261" s="16" t="s">
        <v>464</v>
      </c>
      <c r="BM261" s="214" t="s">
        <v>2190</v>
      </c>
    </row>
    <row r="262" s="2" customFormat="1">
      <c r="A262" s="37"/>
      <c r="B262" s="38"/>
      <c r="C262" s="39"/>
      <c r="D262" s="216" t="s">
        <v>154</v>
      </c>
      <c r="E262" s="39"/>
      <c r="F262" s="217" t="s">
        <v>2191</v>
      </c>
      <c r="G262" s="39"/>
      <c r="H262" s="39"/>
      <c r="I262" s="218"/>
      <c r="J262" s="39"/>
      <c r="K262" s="39"/>
      <c r="L262" s="43"/>
      <c r="M262" s="219"/>
      <c r="N262" s="220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154</v>
      </c>
      <c r="AU262" s="16" t="s">
        <v>85</v>
      </c>
    </row>
    <row r="263" s="2" customFormat="1" ht="16.5" customHeight="1">
      <c r="A263" s="37"/>
      <c r="B263" s="38"/>
      <c r="C263" s="221" t="s">
        <v>710</v>
      </c>
      <c r="D263" s="221" t="s">
        <v>286</v>
      </c>
      <c r="E263" s="222" t="s">
        <v>2192</v>
      </c>
      <c r="F263" s="223" t="s">
        <v>2193</v>
      </c>
      <c r="G263" s="224" t="s">
        <v>412</v>
      </c>
      <c r="H263" s="225">
        <v>40</v>
      </c>
      <c r="I263" s="226"/>
      <c r="J263" s="227">
        <f>ROUND(I263*H263,2)</f>
        <v>0</v>
      </c>
      <c r="K263" s="223" t="s">
        <v>151</v>
      </c>
      <c r="L263" s="228"/>
      <c r="M263" s="229" t="s">
        <v>19</v>
      </c>
      <c r="N263" s="230" t="s">
        <v>46</v>
      </c>
      <c r="O263" s="83"/>
      <c r="P263" s="212">
        <f>O263*H263</f>
        <v>0</v>
      </c>
      <c r="Q263" s="212">
        <v>0.00033</v>
      </c>
      <c r="R263" s="212">
        <f>Q263*H263</f>
        <v>0.0132</v>
      </c>
      <c r="S263" s="212">
        <v>0</v>
      </c>
      <c r="T263" s="21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4" t="s">
        <v>1404</v>
      </c>
      <c r="AT263" s="214" t="s">
        <v>286</v>
      </c>
      <c r="AU263" s="214" t="s">
        <v>85</v>
      </c>
      <c r="AY263" s="16" t="s">
        <v>145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6" t="s">
        <v>83</v>
      </c>
      <c r="BK263" s="215">
        <f>ROUND(I263*H263,2)</f>
        <v>0</v>
      </c>
      <c r="BL263" s="16" t="s">
        <v>464</v>
      </c>
      <c r="BM263" s="214" t="s">
        <v>2194</v>
      </c>
    </row>
    <row r="264" s="2" customFormat="1" ht="16.5" customHeight="1">
      <c r="A264" s="37"/>
      <c r="B264" s="38"/>
      <c r="C264" s="203" t="s">
        <v>715</v>
      </c>
      <c r="D264" s="203" t="s">
        <v>147</v>
      </c>
      <c r="E264" s="204" t="s">
        <v>2195</v>
      </c>
      <c r="F264" s="205" t="s">
        <v>2196</v>
      </c>
      <c r="G264" s="206" t="s">
        <v>412</v>
      </c>
      <c r="H264" s="207">
        <v>12</v>
      </c>
      <c r="I264" s="208"/>
      <c r="J264" s="209">
        <f>ROUND(I264*H264,2)</f>
        <v>0</v>
      </c>
      <c r="K264" s="205" t="s">
        <v>151</v>
      </c>
      <c r="L264" s="43"/>
      <c r="M264" s="210" t="s">
        <v>19</v>
      </c>
      <c r="N264" s="211" t="s">
        <v>46</v>
      </c>
      <c r="O264" s="83"/>
      <c r="P264" s="212">
        <f>O264*H264</f>
        <v>0</v>
      </c>
      <c r="Q264" s="212">
        <v>0</v>
      </c>
      <c r="R264" s="212">
        <f>Q264*H264</f>
        <v>0</v>
      </c>
      <c r="S264" s="212">
        <v>0</v>
      </c>
      <c r="T264" s="213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214" t="s">
        <v>464</v>
      </c>
      <c r="AT264" s="214" t="s">
        <v>147</v>
      </c>
      <c r="AU264" s="214" t="s">
        <v>85</v>
      </c>
      <c r="AY264" s="16" t="s">
        <v>145</v>
      </c>
      <c r="BE264" s="215">
        <f>IF(N264="základní",J264,0)</f>
        <v>0</v>
      </c>
      <c r="BF264" s="215">
        <f>IF(N264="snížená",J264,0)</f>
        <v>0</v>
      </c>
      <c r="BG264" s="215">
        <f>IF(N264="zákl. přenesená",J264,0)</f>
        <v>0</v>
      </c>
      <c r="BH264" s="215">
        <f>IF(N264="sníž. přenesená",J264,0)</f>
        <v>0</v>
      </c>
      <c r="BI264" s="215">
        <f>IF(N264="nulová",J264,0)</f>
        <v>0</v>
      </c>
      <c r="BJ264" s="16" t="s">
        <v>83</v>
      </c>
      <c r="BK264" s="215">
        <f>ROUND(I264*H264,2)</f>
        <v>0</v>
      </c>
      <c r="BL264" s="16" t="s">
        <v>464</v>
      </c>
      <c r="BM264" s="214" t="s">
        <v>2197</v>
      </c>
    </row>
    <row r="265" s="2" customFormat="1">
      <c r="A265" s="37"/>
      <c r="B265" s="38"/>
      <c r="C265" s="39"/>
      <c r="D265" s="216" t="s">
        <v>154</v>
      </c>
      <c r="E265" s="39"/>
      <c r="F265" s="217" t="s">
        <v>2198</v>
      </c>
      <c r="G265" s="39"/>
      <c r="H265" s="39"/>
      <c r="I265" s="218"/>
      <c r="J265" s="39"/>
      <c r="K265" s="39"/>
      <c r="L265" s="43"/>
      <c r="M265" s="219"/>
      <c r="N265" s="220"/>
      <c r="O265" s="83"/>
      <c r="P265" s="83"/>
      <c r="Q265" s="83"/>
      <c r="R265" s="83"/>
      <c r="S265" s="83"/>
      <c r="T265" s="84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16" t="s">
        <v>154</v>
      </c>
      <c r="AU265" s="16" t="s">
        <v>85</v>
      </c>
    </row>
    <row r="266" s="2" customFormat="1" ht="16.5" customHeight="1">
      <c r="A266" s="37"/>
      <c r="B266" s="38"/>
      <c r="C266" s="221" t="s">
        <v>720</v>
      </c>
      <c r="D266" s="221" t="s">
        <v>286</v>
      </c>
      <c r="E266" s="222" t="s">
        <v>2199</v>
      </c>
      <c r="F266" s="223" t="s">
        <v>2200</v>
      </c>
      <c r="G266" s="224" t="s">
        <v>412</v>
      </c>
      <c r="H266" s="225">
        <v>12</v>
      </c>
      <c r="I266" s="226"/>
      <c r="J266" s="227">
        <f>ROUND(I266*H266,2)</f>
        <v>0</v>
      </c>
      <c r="K266" s="223" t="s">
        <v>151</v>
      </c>
      <c r="L266" s="228"/>
      <c r="M266" s="229" t="s">
        <v>19</v>
      </c>
      <c r="N266" s="230" t="s">
        <v>46</v>
      </c>
      <c r="O266" s="83"/>
      <c r="P266" s="212">
        <f>O266*H266</f>
        <v>0</v>
      </c>
      <c r="Q266" s="212">
        <v>0.00014416666666666701</v>
      </c>
      <c r="R266" s="212">
        <f>Q266*H266</f>
        <v>0.0017300000000000041</v>
      </c>
      <c r="S266" s="212">
        <v>0</v>
      </c>
      <c r="T266" s="213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14" t="s">
        <v>1404</v>
      </c>
      <c r="AT266" s="214" t="s">
        <v>286</v>
      </c>
      <c r="AU266" s="214" t="s">
        <v>85</v>
      </c>
      <c r="AY266" s="16" t="s">
        <v>145</v>
      </c>
      <c r="BE266" s="215">
        <f>IF(N266="základní",J266,0)</f>
        <v>0</v>
      </c>
      <c r="BF266" s="215">
        <f>IF(N266="snížená",J266,0)</f>
        <v>0</v>
      </c>
      <c r="BG266" s="215">
        <f>IF(N266="zákl. přenesená",J266,0)</f>
        <v>0</v>
      </c>
      <c r="BH266" s="215">
        <f>IF(N266="sníž. přenesená",J266,0)</f>
        <v>0</v>
      </c>
      <c r="BI266" s="215">
        <f>IF(N266="nulová",J266,0)</f>
        <v>0</v>
      </c>
      <c r="BJ266" s="16" t="s">
        <v>83</v>
      </c>
      <c r="BK266" s="215">
        <f>ROUND(I266*H266,2)</f>
        <v>0</v>
      </c>
      <c r="BL266" s="16" t="s">
        <v>464</v>
      </c>
      <c r="BM266" s="214" t="s">
        <v>2201</v>
      </c>
    </row>
    <row r="267" s="2" customFormat="1" ht="16.5" customHeight="1">
      <c r="A267" s="37"/>
      <c r="B267" s="38"/>
      <c r="C267" s="203" t="s">
        <v>724</v>
      </c>
      <c r="D267" s="203" t="s">
        <v>147</v>
      </c>
      <c r="E267" s="204" t="s">
        <v>2202</v>
      </c>
      <c r="F267" s="205" t="s">
        <v>2203</v>
      </c>
      <c r="G267" s="206" t="s">
        <v>412</v>
      </c>
      <c r="H267" s="207">
        <v>12</v>
      </c>
      <c r="I267" s="208"/>
      <c r="J267" s="209">
        <f>ROUND(I267*H267,2)</f>
        <v>0</v>
      </c>
      <c r="K267" s="205" t="s">
        <v>151</v>
      </c>
      <c r="L267" s="43"/>
      <c r="M267" s="210" t="s">
        <v>19</v>
      </c>
      <c r="N267" s="211" t="s">
        <v>46</v>
      </c>
      <c r="O267" s="83"/>
      <c r="P267" s="212">
        <f>O267*H267</f>
        <v>0</v>
      </c>
      <c r="Q267" s="212">
        <v>0</v>
      </c>
      <c r="R267" s="212">
        <f>Q267*H267</f>
        <v>0</v>
      </c>
      <c r="S267" s="212">
        <v>0</v>
      </c>
      <c r="T267" s="21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4" t="s">
        <v>464</v>
      </c>
      <c r="AT267" s="214" t="s">
        <v>147</v>
      </c>
      <c r="AU267" s="214" t="s">
        <v>85</v>
      </c>
      <c r="AY267" s="16" t="s">
        <v>145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6" t="s">
        <v>83</v>
      </c>
      <c r="BK267" s="215">
        <f>ROUND(I267*H267,2)</f>
        <v>0</v>
      </c>
      <c r="BL267" s="16" t="s">
        <v>464</v>
      </c>
      <c r="BM267" s="214" t="s">
        <v>2204</v>
      </c>
    </row>
    <row r="268" s="2" customFormat="1">
      <c r="A268" s="37"/>
      <c r="B268" s="38"/>
      <c r="C268" s="39"/>
      <c r="D268" s="216" t="s">
        <v>154</v>
      </c>
      <c r="E268" s="39"/>
      <c r="F268" s="217" t="s">
        <v>2205</v>
      </c>
      <c r="G268" s="39"/>
      <c r="H268" s="39"/>
      <c r="I268" s="218"/>
      <c r="J268" s="39"/>
      <c r="K268" s="39"/>
      <c r="L268" s="43"/>
      <c r="M268" s="219"/>
      <c r="N268" s="220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154</v>
      </c>
      <c r="AU268" s="16" t="s">
        <v>85</v>
      </c>
    </row>
    <row r="269" s="2" customFormat="1" ht="24.15" customHeight="1">
      <c r="A269" s="37"/>
      <c r="B269" s="38"/>
      <c r="C269" s="221" t="s">
        <v>728</v>
      </c>
      <c r="D269" s="221" t="s">
        <v>286</v>
      </c>
      <c r="E269" s="222" t="s">
        <v>2206</v>
      </c>
      <c r="F269" s="223" t="s">
        <v>2207</v>
      </c>
      <c r="G269" s="224" t="s">
        <v>412</v>
      </c>
      <c r="H269" s="225">
        <v>12</v>
      </c>
      <c r="I269" s="226"/>
      <c r="J269" s="227">
        <f>ROUND(I269*H269,2)</f>
        <v>0</v>
      </c>
      <c r="K269" s="223" t="s">
        <v>151</v>
      </c>
      <c r="L269" s="228"/>
      <c r="M269" s="229" t="s">
        <v>19</v>
      </c>
      <c r="N269" s="230" t="s">
        <v>46</v>
      </c>
      <c r="O269" s="83"/>
      <c r="P269" s="212">
        <f>O269*H269</f>
        <v>0</v>
      </c>
      <c r="Q269" s="212">
        <v>0.0115</v>
      </c>
      <c r="R269" s="212">
        <f>Q269*H269</f>
        <v>0.13800000000000001</v>
      </c>
      <c r="S269" s="212">
        <v>0</v>
      </c>
      <c r="T269" s="21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1404</v>
      </c>
      <c r="AT269" s="214" t="s">
        <v>286</v>
      </c>
      <c r="AU269" s="214" t="s">
        <v>85</v>
      </c>
      <c r="AY269" s="16" t="s">
        <v>145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83</v>
      </c>
      <c r="BK269" s="215">
        <f>ROUND(I269*H269,2)</f>
        <v>0</v>
      </c>
      <c r="BL269" s="16" t="s">
        <v>464</v>
      </c>
      <c r="BM269" s="214" t="s">
        <v>2208</v>
      </c>
    </row>
    <row r="270" s="2" customFormat="1" ht="16.5" customHeight="1">
      <c r="A270" s="37"/>
      <c r="B270" s="38"/>
      <c r="C270" s="203" t="s">
        <v>733</v>
      </c>
      <c r="D270" s="203" t="s">
        <v>147</v>
      </c>
      <c r="E270" s="204" t="s">
        <v>2209</v>
      </c>
      <c r="F270" s="205" t="s">
        <v>2210</v>
      </c>
      <c r="G270" s="206" t="s">
        <v>412</v>
      </c>
      <c r="H270" s="207">
        <v>12</v>
      </c>
      <c r="I270" s="208"/>
      <c r="J270" s="209">
        <f>ROUND(I270*H270,2)</f>
        <v>0</v>
      </c>
      <c r="K270" s="205" t="s">
        <v>151</v>
      </c>
      <c r="L270" s="43"/>
      <c r="M270" s="210" t="s">
        <v>19</v>
      </c>
      <c r="N270" s="211" t="s">
        <v>46</v>
      </c>
      <c r="O270" s="83"/>
      <c r="P270" s="212">
        <f>O270*H270</f>
        <v>0</v>
      </c>
      <c r="Q270" s="212">
        <v>0</v>
      </c>
      <c r="R270" s="212">
        <f>Q270*H270</f>
        <v>0</v>
      </c>
      <c r="S270" s="212">
        <v>0</v>
      </c>
      <c r="T270" s="213">
        <f>S270*H270</f>
        <v>0</v>
      </c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R270" s="214" t="s">
        <v>464</v>
      </c>
      <c r="AT270" s="214" t="s">
        <v>147</v>
      </c>
      <c r="AU270" s="214" t="s">
        <v>85</v>
      </c>
      <c r="AY270" s="16" t="s">
        <v>145</v>
      </c>
      <c r="BE270" s="215">
        <f>IF(N270="základní",J270,0)</f>
        <v>0</v>
      </c>
      <c r="BF270" s="215">
        <f>IF(N270="snížená",J270,0)</f>
        <v>0</v>
      </c>
      <c r="BG270" s="215">
        <f>IF(N270="zákl. přenesená",J270,0)</f>
        <v>0</v>
      </c>
      <c r="BH270" s="215">
        <f>IF(N270="sníž. přenesená",J270,0)</f>
        <v>0</v>
      </c>
      <c r="BI270" s="215">
        <f>IF(N270="nulová",J270,0)</f>
        <v>0</v>
      </c>
      <c r="BJ270" s="16" t="s">
        <v>83</v>
      </c>
      <c r="BK270" s="215">
        <f>ROUND(I270*H270,2)</f>
        <v>0</v>
      </c>
      <c r="BL270" s="16" t="s">
        <v>464</v>
      </c>
      <c r="BM270" s="214" t="s">
        <v>2211</v>
      </c>
    </row>
    <row r="271" s="2" customFormat="1">
      <c r="A271" s="37"/>
      <c r="B271" s="38"/>
      <c r="C271" s="39"/>
      <c r="D271" s="216" t="s">
        <v>154</v>
      </c>
      <c r="E271" s="39"/>
      <c r="F271" s="217" t="s">
        <v>2212</v>
      </c>
      <c r="G271" s="39"/>
      <c r="H271" s="39"/>
      <c r="I271" s="218"/>
      <c r="J271" s="39"/>
      <c r="K271" s="39"/>
      <c r="L271" s="43"/>
      <c r="M271" s="219"/>
      <c r="N271" s="220"/>
      <c r="O271" s="83"/>
      <c r="P271" s="83"/>
      <c r="Q271" s="83"/>
      <c r="R271" s="83"/>
      <c r="S271" s="83"/>
      <c r="T271" s="84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16" t="s">
        <v>154</v>
      </c>
      <c r="AU271" s="16" t="s">
        <v>85</v>
      </c>
    </row>
    <row r="272" s="2" customFormat="1" ht="16.5" customHeight="1">
      <c r="A272" s="37"/>
      <c r="B272" s="38"/>
      <c r="C272" s="221" t="s">
        <v>738</v>
      </c>
      <c r="D272" s="221" t="s">
        <v>286</v>
      </c>
      <c r="E272" s="222" t="s">
        <v>2213</v>
      </c>
      <c r="F272" s="223" t="s">
        <v>2214</v>
      </c>
      <c r="G272" s="224" t="s">
        <v>412</v>
      </c>
      <c r="H272" s="225">
        <v>12</v>
      </c>
      <c r="I272" s="226"/>
      <c r="J272" s="227">
        <f>ROUND(I272*H272,2)</f>
        <v>0</v>
      </c>
      <c r="K272" s="223" t="s">
        <v>151</v>
      </c>
      <c r="L272" s="228"/>
      <c r="M272" s="229" t="s">
        <v>19</v>
      </c>
      <c r="N272" s="230" t="s">
        <v>46</v>
      </c>
      <c r="O272" s="83"/>
      <c r="P272" s="212">
        <f>O272*H272</f>
        <v>0</v>
      </c>
      <c r="Q272" s="212">
        <v>0.062</v>
      </c>
      <c r="R272" s="212">
        <f>Q272*H272</f>
        <v>0.74399999999999999</v>
      </c>
      <c r="S272" s="212">
        <v>0</v>
      </c>
      <c r="T272" s="213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14" t="s">
        <v>1404</v>
      </c>
      <c r="AT272" s="214" t="s">
        <v>286</v>
      </c>
      <c r="AU272" s="214" t="s">
        <v>85</v>
      </c>
      <c r="AY272" s="16" t="s">
        <v>145</v>
      </c>
      <c r="BE272" s="215">
        <f>IF(N272="základní",J272,0)</f>
        <v>0</v>
      </c>
      <c r="BF272" s="215">
        <f>IF(N272="snížená",J272,0)</f>
        <v>0</v>
      </c>
      <c r="BG272" s="215">
        <f>IF(N272="zákl. přenesená",J272,0)</f>
        <v>0</v>
      </c>
      <c r="BH272" s="215">
        <f>IF(N272="sníž. přenesená",J272,0)</f>
        <v>0</v>
      </c>
      <c r="BI272" s="215">
        <f>IF(N272="nulová",J272,0)</f>
        <v>0</v>
      </c>
      <c r="BJ272" s="16" t="s">
        <v>83</v>
      </c>
      <c r="BK272" s="215">
        <f>ROUND(I272*H272,2)</f>
        <v>0</v>
      </c>
      <c r="BL272" s="16" t="s">
        <v>464</v>
      </c>
      <c r="BM272" s="214" t="s">
        <v>2215</v>
      </c>
    </row>
    <row r="273" s="2" customFormat="1" ht="16.5" customHeight="1">
      <c r="A273" s="37"/>
      <c r="B273" s="38"/>
      <c r="C273" s="203" t="s">
        <v>743</v>
      </c>
      <c r="D273" s="203" t="s">
        <v>147</v>
      </c>
      <c r="E273" s="204" t="s">
        <v>2216</v>
      </c>
      <c r="F273" s="205" t="s">
        <v>2217</v>
      </c>
      <c r="G273" s="206" t="s">
        <v>412</v>
      </c>
      <c r="H273" s="207">
        <v>12</v>
      </c>
      <c r="I273" s="208"/>
      <c r="J273" s="209">
        <f>ROUND(I273*H273,2)</f>
        <v>0</v>
      </c>
      <c r="K273" s="205" t="s">
        <v>151</v>
      </c>
      <c r="L273" s="43"/>
      <c r="M273" s="210" t="s">
        <v>19</v>
      </c>
      <c r="N273" s="211" t="s">
        <v>46</v>
      </c>
      <c r="O273" s="83"/>
      <c r="P273" s="212">
        <f>O273*H273</f>
        <v>0</v>
      </c>
      <c r="Q273" s="212">
        <v>0</v>
      </c>
      <c r="R273" s="212">
        <f>Q273*H273</f>
        <v>0</v>
      </c>
      <c r="S273" s="212">
        <v>0</v>
      </c>
      <c r="T273" s="21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4" t="s">
        <v>464</v>
      </c>
      <c r="AT273" s="214" t="s">
        <v>147</v>
      </c>
      <c r="AU273" s="214" t="s">
        <v>85</v>
      </c>
      <c r="AY273" s="16" t="s">
        <v>145</v>
      </c>
      <c r="BE273" s="215">
        <f>IF(N273="základní",J273,0)</f>
        <v>0</v>
      </c>
      <c r="BF273" s="215">
        <f>IF(N273="snížená",J273,0)</f>
        <v>0</v>
      </c>
      <c r="BG273" s="215">
        <f>IF(N273="zákl. přenesená",J273,0)</f>
        <v>0</v>
      </c>
      <c r="BH273" s="215">
        <f>IF(N273="sníž. přenesená",J273,0)</f>
        <v>0</v>
      </c>
      <c r="BI273" s="215">
        <f>IF(N273="nulová",J273,0)</f>
        <v>0</v>
      </c>
      <c r="BJ273" s="16" t="s">
        <v>83</v>
      </c>
      <c r="BK273" s="215">
        <f>ROUND(I273*H273,2)</f>
        <v>0</v>
      </c>
      <c r="BL273" s="16" t="s">
        <v>464</v>
      </c>
      <c r="BM273" s="214" t="s">
        <v>2218</v>
      </c>
    </row>
    <row r="274" s="2" customFormat="1">
      <c r="A274" s="37"/>
      <c r="B274" s="38"/>
      <c r="C274" s="39"/>
      <c r="D274" s="216" t="s">
        <v>154</v>
      </c>
      <c r="E274" s="39"/>
      <c r="F274" s="217" t="s">
        <v>2219</v>
      </c>
      <c r="G274" s="39"/>
      <c r="H274" s="39"/>
      <c r="I274" s="218"/>
      <c r="J274" s="39"/>
      <c r="K274" s="39"/>
      <c r="L274" s="43"/>
      <c r="M274" s="219"/>
      <c r="N274" s="220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154</v>
      </c>
      <c r="AU274" s="16" t="s">
        <v>85</v>
      </c>
    </row>
    <row r="275" s="2" customFormat="1" ht="16.5" customHeight="1">
      <c r="A275" s="37"/>
      <c r="B275" s="38"/>
      <c r="C275" s="221" t="s">
        <v>750</v>
      </c>
      <c r="D275" s="221" t="s">
        <v>286</v>
      </c>
      <c r="E275" s="222" t="s">
        <v>2220</v>
      </c>
      <c r="F275" s="223" t="s">
        <v>2221</v>
      </c>
      <c r="G275" s="224" t="s">
        <v>412</v>
      </c>
      <c r="H275" s="225">
        <v>10</v>
      </c>
      <c r="I275" s="226"/>
      <c r="J275" s="227">
        <f>ROUND(I275*H275,2)</f>
        <v>0</v>
      </c>
      <c r="K275" s="223" t="s">
        <v>151</v>
      </c>
      <c r="L275" s="228"/>
      <c r="M275" s="229" t="s">
        <v>19</v>
      </c>
      <c r="N275" s="230" t="s">
        <v>46</v>
      </c>
      <c r="O275" s="83"/>
      <c r="P275" s="212">
        <f>O275*H275</f>
        <v>0</v>
      </c>
      <c r="Q275" s="212">
        <v>0.00093999999999999997</v>
      </c>
      <c r="R275" s="212">
        <f>Q275*H275</f>
        <v>0.0094000000000000004</v>
      </c>
      <c r="S275" s="212">
        <v>0</v>
      </c>
      <c r="T275" s="21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14" t="s">
        <v>1404</v>
      </c>
      <c r="AT275" s="214" t="s">
        <v>286</v>
      </c>
      <c r="AU275" s="214" t="s">
        <v>85</v>
      </c>
      <c r="AY275" s="16" t="s">
        <v>145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6" t="s">
        <v>83</v>
      </c>
      <c r="BK275" s="215">
        <f>ROUND(I275*H275,2)</f>
        <v>0</v>
      </c>
      <c r="BL275" s="16" t="s">
        <v>464</v>
      </c>
      <c r="BM275" s="214" t="s">
        <v>2222</v>
      </c>
    </row>
    <row r="276" s="2" customFormat="1" ht="16.5" customHeight="1">
      <c r="A276" s="37"/>
      <c r="B276" s="38"/>
      <c r="C276" s="221" t="s">
        <v>755</v>
      </c>
      <c r="D276" s="221" t="s">
        <v>286</v>
      </c>
      <c r="E276" s="222" t="s">
        <v>2223</v>
      </c>
      <c r="F276" s="223" t="s">
        <v>2224</v>
      </c>
      <c r="G276" s="224" t="s">
        <v>412</v>
      </c>
      <c r="H276" s="225">
        <v>2</v>
      </c>
      <c r="I276" s="226"/>
      <c r="J276" s="227">
        <f>ROUND(I276*H276,2)</f>
        <v>0</v>
      </c>
      <c r="K276" s="223" t="s">
        <v>151</v>
      </c>
      <c r="L276" s="228"/>
      <c r="M276" s="229" t="s">
        <v>19</v>
      </c>
      <c r="N276" s="230" t="s">
        <v>46</v>
      </c>
      <c r="O276" s="83"/>
      <c r="P276" s="212">
        <f>O276*H276</f>
        <v>0</v>
      </c>
      <c r="Q276" s="212">
        <v>0.00051999999999999995</v>
      </c>
      <c r="R276" s="212">
        <f>Q276*H276</f>
        <v>0.0010399999999999999</v>
      </c>
      <c r="S276" s="212">
        <v>0</v>
      </c>
      <c r="T276" s="213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14" t="s">
        <v>1404</v>
      </c>
      <c r="AT276" s="214" t="s">
        <v>286</v>
      </c>
      <c r="AU276" s="214" t="s">
        <v>85</v>
      </c>
      <c r="AY276" s="16" t="s">
        <v>145</v>
      </c>
      <c r="BE276" s="215">
        <f>IF(N276="základní",J276,0)</f>
        <v>0</v>
      </c>
      <c r="BF276" s="215">
        <f>IF(N276="snížená",J276,0)</f>
        <v>0</v>
      </c>
      <c r="BG276" s="215">
        <f>IF(N276="zákl. přenesená",J276,0)</f>
        <v>0</v>
      </c>
      <c r="BH276" s="215">
        <f>IF(N276="sníž. přenesená",J276,0)</f>
        <v>0</v>
      </c>
      <c r="BI276" s="215">
        <f>IF(N276="nulová",J276,0)</f>
        <v>0</v>
      </c>
      <c r="BJ276" s="16" t="s">
        <v>83</v>
      </c>
      <c r="BK276" s="215">
        <f>ROUND(I276*H276,2)</f>
        <v>0</v>
      </c>
      <c r="BL276" s="16" t="s">
        <v>464</v>
      </c>
      <c r="BM276" s="214" t="s">
        <v>2225</v>
      </c>
    </row>
    <row r="277" s="2" customFormat="1" ht="16.5" customHeight="1">
      <c r="A277" s="37"/>
      <c r="B277" s="38"/>
      <c r="C277" s="203" t="s">
        <v>760</v>
      </c>
      <c r="D277" s="203" t="s">
        <v>147</v>
      </c>
      <c r="E277" s="204" t="s">
        <v>2226</v>
      </c>
      <c r="F277" s="205" t="s">
        <v>2227</v>
      </c>
      <c r="G277" s="206" t="s">
        <v>412</v>
      </c>
      <c r="H277" s="207">
        <v>12</v>
      </c>
      <c r="I277" s="208"/>
      <c r="J277" s="209">
        <f>ROUND(I277*H277,2)</f>
        <v>0</v>
      </c>
      <c r="K277" s="205" t="s">
        <v>151</v>
      </c>
      <c r="L277" s="43"/>
      <c r="M277" s="210" t="s">
        <v>19</v>
      </c>
      <c r="N277" s="211" t="s">
        <v>46</v>
      </c>
      <c r="O277" s="83"/>
      <c r="P277" s="212">
        <f>O277*H277</f>
        <v>0</v>
      </c>
      <c r="Q277" s="212">
        <v>0</v>
      </c>
      <c r="R277" s="212">
        <f>Q277*H277</f>
        <v>0</v>
      </c>
      <c r="S277" s="212">
        <v>0</v>
      </c>
      <c r="T277" s="21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14" t="s">
        <v>464</v>
      </c>
      <c r="AT277" s="214" t="s">
        <v>147</v>
      </c>
      <c r="AU277" s="214" t="s">
        <v>85</v>
      </c>
      <c r="AY277" s="16" t="s">
        <v>145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6" t="s">
        <v>83</v>
      </c>
      <c r="BK277" s="215">
        <f>ROUND(I277*H277,2)</f>
        <v>0</v>
      </c>
      <c r="BL277" s="16" t="s">
        <v>464</v>
      </c>
      <c r="BM277" s="214" t="s">
        <v>2228</v>
      </c>
    </row>
    <row r="278" s="2" customFormat="1">
      <c r="A278" s="37"/>
      <c r="B278" s="38"/>
      <c r="C278" s="39"/>
      <c r="D278" s="216" t="s">
        <v>154</v>
      </c>
      <c r="E278" s="39"/>
      <c r="F278" s="217" t="s">
        <v>2229</v>
      </c>
      <c r="G278" s="39"/>
      <c r="H278" s="39"/>
      <c r="I278" s="218"/>
      <c r="J278" s="39"/>
      <c r="K278" s="39"/>
      <c r="L278" s="43"/>
      <c r="M278" s="219"/>
      <c r="N278" s="220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154</v>
      </c>
      <c r="AU278" s="16" t="s">
        <v>85</v>
      </c>
    </row>
    <row r="279" s="2" customFormat="1" ht="16.5" customHeight="1">
      <c r="A279" s="37"/>
      <c r="B279" s="38"/>
      <c r="C279" s="221" t="s">
        <v>764</v>
      </c>
      <c r="D279" s="221" t="s">
        <v>286</v>
      </c>
      <c r="E279" s="222" t="s">
        <v>2230</v>
      </c>
      <c r="F279" s="223" t="s">
        <v>2231</v>
      </c>
      <c r="G279" s="224" t="s">
        <v>412</v>
      </c>
      <c r="H279" s="225">
        <v>12</v>
      </c>
      <c r="I279" s="226"/>
      <c r="J279" s="227">
        <f>ROUND(I279*H279,2)</f>
        <v>0</v>
      </c>
      <c r="K279" s="223" t="s">
        <v>151</v>
      </c>
      <c r="L279" s="228"/>
      <c r="M279" s="229" t="s">
        <v>19</v>
      </c>
      <c r="N279" s="230" t="s">
        <v>46</v>
      </c>
      <c r="O279" s="83"/>
      <c r="P279" s="212">
        <f>O279*H279</f>
        <v>0</v>
      </c>
      <c r="Q279" s="212">
        <v>0.062</v>
      </c>
      <c r="R279" s="212">
        <f>Q279*H279</f>
        <v>0.74399999999999999</v>
      </c>
      <c r="S279" s="212">
        <v>0</v>
      </c>
      <c r="T279" s="21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4" t="s">
        <v>1404</v>
      </c>
      <c r="AT279" s="214" t="s">
        <v>286</v>
      </c>
      <c r="AU279" s="214" t="s">
        <v>85</v>
      </c>
      <c r="AY279" s="16" t="s">
        <v>145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6" t="s">
        <v>83</v>
      </c>
      <c r="BK279" s="215">
        <f>ROUND(I279*H279,2)</f>
        <v>0</v>
      </c>
      <c r="BL279" s="16" t="s">
        <v>464</v>
      </c>
      <c r="BM279" s="214" t="s">
        <v>2232</v>
      </c>
    </row>
    <row r="280" s="2" customFormat="1" ht="16.5" customHeight="1">
      <c r="A280" s="37"/>
      <c r="B280" s="38"/>
      <c r="C280" s="203" t="s">
        <v>769</v>
      </c>
      <c r="D280" s="203" t="s">
        <v>147</v>
      </c>
      <c r="E280" s="204" t="s">
        <v>2233</v>
      </c>
      <c r="F280" s="205" t="s">
        <v>2234</v>
      </c>
      <c r="G280" s="206" t="s">
        <v>412</v>
      </c>
      <c r="H280" s="207">
        <v>8</v>
      </c>
      <c r="I280" s="208"/>
      <c r="J280" s="209">
        <f>ROUND(I280*H280,2)</f>
        <v>0</v>
      </c>
      <c r="K280" s="205" t="s">
        <v>151</v>
      </c>
      <c r="L280" s="43"/>
      <c r="M280" s="210" t="s">
        <v>19</v>
      </c>
      <c r="N280" s="211" t="s">
        <v>46</v>
      </c>
      <c r="O280" s="83"/>
      <c r="P280" s="212">
        <f>O280*H280</f>
        <v>0</v>
      </c>
      <c r="Q280" s="212">
        <v>0</v>
      </c>
      <c r="R280" s="212">
        <f>Q280*H280</f>
        <v>0</v>
      </c>
      <c r="S280" s="212">
        <v>0</v>
      </c>
      <c r="T280" s="213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14" t="s">
        <v>464</v>
      </c>
      <c r="AT280" s="214" t="s">
        <v>147</v>
      </c>
      <c r="AU280" s="214" t="s">
        <v>85</v>
      </c>
      <c r="AY280" s="16" t="s">
        <v>145</v>
      </c>
      <c r="BE280" s="215">
        <f>IF(N280="základní",J280,0)</f>
        <v>0</v>
      </c>
      <c r="BF280" s="215">
        <f>IF(N280="snížená",J280,0)</f>
        <v>0</v>
      </c>
      <c r="BG280" s="215">
        <f>IF(N280="zákl. přenesená",J280,0)</f>
        <v>0</v>
      </c>
      <c r="BH280" s="215">
        <f>IF(N280="sníž. přenesená",J280,0)</f>
        <v>0</v>
      </c>
      <c r="BI280" s="215">
        <f>IF(N280="nulová",J280,0)</f>
        <v>0</v>
      </c>
      <c r="BJ280" s="16" t="s">
        <v>83</v>
      </c>
      <c r="BK280" s="215">
        <f>ROUND(I280*H280,2)</f>
        <v>0</v>
      </c>
      <c r="BL280" s="16" t="s">
        <v>464</v>
      </c>
      <c r="BM280" s="214" t="s">
        <v>2235</v>
      </c>
    </row>
    <row r="281" s="2" customFormat="1">
      <c r="A281" s="37"/>
      <c r="B281" s="38"/>
      <c r="C281" s="39"/>
      <c r="D281" s="216" t="s">
        <v>154</v>
      </c>
      <c r="E281" s="39"/>
      <c r="F281" s="217" t="s">
        <v>2236</v>
      </c>
      <c r="G281" s="39"/>
      <c r="H281" s="39"/>
      <c r="I281" s="218"/>
      <c r="J281" s="39"/>
      <c r="K281" s="39"/>
      <c r="L281" s="43"/>
      <c r="M281" s="219"/>
      <c r="N281" s="220"/>
      <c r="O281" s="83"/>
      <c r="P281" s="83"/>
      <c r="Q281" s="83"/>
      <c r="R281" s="83"/>
      <c r="S281" s="83"/>
      <c r="T281" s="84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T281" s="16" t="s">
        <v>154</v>
      </c>
      <c r="AU281" s="16" t="s">
        <v>85</v>
      </c>
    </row>
    <row r="282" s="12" customFormat="1" ht="22.8" customHeight="1">
      <c r="A282" s="12"/>
      <c r="B282" s="187"/>
      <c r="C282" s="188"/>
      <c r="D282" s="189" t="s">
        <v>74</v>
      </c>
      <c r="E282" s="201" t="s">
        <v>2237</v>
      </c>
      <c r="F282" s="201" t="s">
        <v>2238</v>
      </c>
      <c r="G282" s="188"/>
      <c r="H282" s="188"/>
      <c r="I282" s="191"/>
      <c r="J282" s="202">
        <f>BK282</f>
        <v>0</v>
      </c>
      <c r="K282" s="188"/>
      <c r="L282" s="193"/>
      <c r="M282" s="194"/>
      <c r="N282" s="195"/>
      <c r="O282" s="195"/>
      <c r="P282" s="196">
        <f>SUM(P283:P321)</f>
        <v>0</v>
      </c>
      <c r="Q282" s="195"/>
      <c r="R282" s="196">
        <f>SUM(R283:R321)</f>
        <v>61.424019999999999</v>
      </c>
      <c r="S282" s="195"/>
      <c r="T282" s="197">
        <f>SUM(T283:T321)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198" t="s">
        <v>160</v>
      </c>
      <c r="AT282" s="199" t="s">
        <v>74</v>
      </c>
      <c r="AU282" s="199" t="s">
        <v>83</v>
      </c>
      <c r="AY282" s="198" t="s">
        <v>145</v>
      </c>
      <c r="BK282" s="200">
        <f>SUM(BK283:BK321)</f>
        <v>0</v>
      </c>
    </row>
    <row r="283" s="2" customFormat="1" ht="16.5" customHeight="1">
      <c r="A283" s="37"/>
      <c r="B283" s="38"/>
      <c r="C283" s="203" t="s">
        <v>773</v>
      </c>
      <c r="D283" s="203" t="s">
        <v>147</v>
      </c>
      <c r="E283" s="204" t="s">
        <v>2239</v>
      </c>
      <c r="F283" s="205" t="s">
        <v>2240</v>
      </c>
      <c r="G283" s="206" t="s">
        <v>2241</v>
      </c>
      <c r="H283" s="207">
        <v>0.5</v>
      </c>
      <c r="I283" s="208"/>
      <c r="J283" s="209">
        <f>ROUND(I283*H283,2)</f>
        <v>0</v>
      </c>
      <c r="K283" s="205" t="s">
        <v>151</v>
      </c>
      <c r="L283" s="43"/>
      <c r="M283" s="210" t="s">
        <v>19</v>
      </c>
      <c r="N283" s="211" t="s">
        <v>46</v>
      </c>
      <c r="O283" s="83"/>
      <c r="P283" s="212">
        <f>O283*H283</f>
        <v>0</v>
      </c>
      <c r="Q283" s="212">
        <v>0.0088000000000000005</v>
      </c>
      <c r="R283" s="212">
        <f>Q283*H283</f>
        <v>0.0044000000000000003</v>
      </c>
      <c r="S283" s="212">
        <v>0</v>
      </c>
      <c r="T283" s="21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464</v>
      </c>
      <c r="AT283" s="214" t="s">
        <v>147</v>
      </c>
      <c r="AU283" s="214" t="s">
        <v>85</v>
      </c>
      <c r="AY283" s="16" t="s">
        <v>145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83</v>
      </c>
      <c r="BK283" s="215">
        <f>ROUND(I283*H283,2)</f>
        <v>0</v>
      </c>
      <c r="BL283" s="16" t="s">
        <v>464</v>
      </c>
      <c r="BM283" s="214" t="s">
        <v>2242</v>
      </c>
    </row>
    <row r="284" s="2" customFormat="1">
      <c r="A284" s="37"/>
      <c r="B284" s="38"/>
      <c r="C284" s="39"/>
      <c r="D284" s="216" t="s">
        <v>154</v>
      </c>
      <c r="E284" s="39"/>
      <c r="F284" s="217" t="s">
        <v>2243</v>
      </c>
      <c r="G284" s="39"/>
      <c r="H284" s="39"/>
      <c r="I284" s="218"/>
      <c r="J284" s="39"/>
      <c r="K284" s="39"/>
      <c r="L284" s="43"/>
      <c r="M284" s="219"/>
      <c r="N284" s="22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154</v>
      </c>
      <c r="AU284" s="16" t="s">
        <v>85</v>
      </c>
    </row>
    <row r="285" s="2" customFormat="1" ht="21.75" customHeight="1">
      <c r="A285" s="37"/>
      <c r="B285" s="38"/>
      <c r="C285" s="203" t="s">
        <v>741</v>
      </c>
      <c r="D285" s="203" t="s">
        <v>147</v>
      </c>
      <c r="E285" s="204" t="s">
        <v>2244</v>
      </c>
      <c r="F285" s="205" t="s">
        <v>2245</v>
      </c>
      <c r="G285" s="206" t="s">
        <v>412</v>
      </c>
      <c r="H285" s="207">
        <v>12</v>
      </c>
      <c r="I285" s="208"/>
      <c r="J285" s="209">
        <f>ROUND(I285*H285,2)</f>
        <v>0</v>
      </c>
      <c r="K285" s="205" t="s">
        <v>151</v>
      </c>
      <c r="L285" s="43"/>
      <c r="M285" s="210" t="s">
        <v>19</v>
      </c>
      <c r="N285" s="211" t="s">
        <v>46</v>
      </c>
      <c r="O285" s="83"/>
      <c r="P285" s="212">
        <f>O285*H285</f>
        <v>0</v>
      </c>
      <c r="Q285" s="212">
        <v>0</v>
      </c>
      <c r="R285" s="212">
        <f>Q285*H285</f>
        <v>0</v>
      </c>
      <c r="S285" s="212">
        <v>0</v>
      </c>
      <c r="T285" s="21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4" t="s">
        <v>464</v>
      </c>
      <c r="AT285" s="214" t="s">
        <v>147</v>
      </c>
      <c r="AU285" s="214" t="s">
        <v>85</v>
      </c>
      <c r="AY285" s="16" t="s">
        <v>145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6" t="s">
        <v>83</v>
      </c>
      <c r="BK285" s="215">
        <f>ROUND(I285*H285,2)</f>
        <v>0</v>
      </c>
      <c r="BL285" s="16" t="s">
        <v>464</v>
      </c>
      <c r="BM285" s="214" t="s">
        <v>2246</v>
      </c>
    </row>
    <row r="286" s="2" customFormat="1">
      <c r="A286" s="37"/>
      <c r="B286" s="38"/>
      <c r="C286" s="39"/>
      <c r="D286" s="216" t="s">
        <v>154</v>
      </c>
      <c r="E286" s="39"/>
      <c r="F286" s="217" t="s">
        <v>2247</v>
      </c>
      <c r="G286" s="39"/>
      <c r="H286" s="39"/>
      <c r="I286" s="218"/>
      <c r="J286" s="39"/>
      <c r="K286" s="39"/>
      <c r="L286" s="43"/>
      <c r="M286" s="219"/>
      <c r="N286" s="220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154</v>
      </c>
      <c r="AU286" s="16" t="s">
        <v>85</v>
      </c>
    </row>
    <row r="287" s="2" customFormat="1" ht="16.5" customHeight="1">
      <c r="A287" s="37"/>
      <c r="B287" s="38"/>
      <c r="C287" s="203" t="s">
        <v>782</v>
      </c>
      <c r="D287" s="203" t="s">
        <v>147</v>
      </c>
      <c r="E287" s="204" t="s">
        <v>2248</v>
      </c>
      <c r="F287" s="205" t="s">
        <v>2249</v>
      </c>
      <c r="G287" s="206" t="s">
        <v>172</v>
      </c>
      <c r="H287" s="207">
        <v>3</v>
      </c>
      <c r="I287" s="208"/>
      <c r="J287" s="209">
        <f>ROUND(I287*H287,2)</f>
        <v>0</v>
      </c>
      <c r="K287" s="205" t="s">
        <v>151</v>
      </c>
      <c r="L287" s="43"/>
      <c r="M287" s="210" t="s">
        <v>19</v>
      </c>
      <c r="N287" s="211" t="s">
        <v>46</v>
      </c>
      <c r="O287" s="83"/>
      <c r="P287" s="212">
        <f>O287*H287</f>
        <v>0</v>
      </c>
      <c r="Q287" s="212">
        <v>2.2563399999999998</v>
      </c>
      <c r="R287" s="212">
        <f>Q287*H287</f>
        <v>6.7690199999999994</v>
      </c>
      <c r="S287" s="212">
        <v>0</v>
      </c>
      <c r="T287" s="21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14" t="s">
        <v>464</v>
      </c>
      <c r="AT287" s="214" t="s">
        <v>147</v>
      </c>
      <c r="AU287" s="214" t="s">
        <v>85</v>
      </c>
      <c r="AY287" s="16" t="s">
        <v>145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6" t="s">
        <v>83</v>
      </c>
      <c r="BK287" s="215">
        <f>ROUND(I287*H287,2)</f>
        <v>0</v>
      </c>
      <c r="BL287" s="16" t="s">
        <v>464</v>
      </c>
      <c r="BM287" s="214" t="s">
        <v>2250</v>
      </c>
    </row>
    <row r="288" s="2" customFormat="1">
      <c r="A288" s="37"/>
      <c r="B288" s="38"/>
      <c r="C288" s="39"/>
      <c r="D288" s="216" t="s">
        <v>154</v>
      </c>
      <c r="E288" s="39"/>
      <c r="F288" s="217" t="s">
        <v>2251</v>
      </c>
      <c r="G288" s="39"/>
      <c r="H288" s="39"/>
      <c r="I288" s="218"/>
      <c r="J288" s="39"/>
      <c r="K288" s="39"/>
      <c r="L288" s="43"/>
      <c r="M288" s="219"/>
      <c r="N288" s="220"/>
      <c r="O288" s="83"/>
      <c r="P288" s="83"/>
      <c r="Q288" s="83"/>
      <c r="R288" s="83"/>
      <c r="S288" s="83"/>
      <c r="T288" s="84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154</v>
      </c>
      <c r="AU288" s="16" t="s">
        <v>85</v>
      </c>
    </row>
    <row r="289" s="2" customFormat="1" ht="16.5" customHeight="1">
      <c r="A289" s="37"/>
      <c r="B289" s="38"/>
      <c r="C289" s="203" t="s">
        <v>787</v>
      </c>
      <c r="D289" s="203" t="s">
        <v>147</v>
      </c>
      <c r="E289" s="204" t="s">
        <v>2252</v>
      </c>
      <c r="F289" s="205" t="s">
        <v>2253</v>
      </c>
      <c r="G289" s="206" t="s">
        <v>172</v>
      </c>
      <c r="H289" s="207">
        <v>3</v>
      </c>
      <c r="I289" s="208"/>
      <c r="J289" s="209">
        <f>ROUND(I289*H289,2)</f>
        <v>0</v>
      </c>
      <c r="K289" s="205" t="s">
        <v>151</v>
      </c>
      <c r="L289" s="43"/>
      <c r="M289" s="210" t="s">
        <v>19</v>
      </c>
      <c r="N289" s="211" t="s">
        <v>46</v>
      </c>
      <c r="O289" s="83"/>
      <c r="P289" s="212">
        <f>O289*H289</f>
        <v>0</v>
      </c>
      <c r="Q289" s="212">
        <v>0</v>
      </c>
      <c r="R289" s="212">
        <f>Q289*H289</f>
        <v>0</v>
      </c>
      <c r="S289" s="212">
        <v>0</v>
      </c>
      <c r="T289" s="21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14" t="s">
        <v>464</v>
      </c>
      <c r="AT289" s="214" t="s">
        <v>147</v>
      </c>
      <c r="AU289" s="214" t="s">
        <v>85</v>
      </c>
      <c r="AY289" s="16" t="s">
        <v>145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6" t="s">
        <v>83</v>
      </c>
      <c r="BK289" s="215">
        <f>ROUND(I289*H289,2)</f>
        <v>0</v>
      </c>
      <c r="BL289" s="16" t="s">
        <v>464</v>
      </c>
      <c r="BM289" s="214" t="s">
        <v>2254</v>
      </c>
    </row>
    <row r="290" s="2" customFormat="1">
      <c r="A290" s="37"/>
      <c r="B290" s="38"/>
      <c r="C290" s="39"/>
      <c r="D290" s="216" t="s">
        <v>154</v>
      </c>
      <c r="E290" s="39"/>
      <c r="F290" s="217" t="s">
        <v>2255</v>
      </c>
      <c r="G290" s="39"/>
      <c r="H290" s="39"/>
      <c r="I290" s="218"/>
      <c r="J290" s="39"/>
      <c r="K290" s="39"/>
      <c r="L290" s="43"/>
      <c r="M290" s="219"/>
      <c r="N290" s="220"/>
      <c r="O290" s="83"/>
      <c r="P290" s="83"/>
      <c r="Q290" s="83"/>
      <c r="R290" s="83"/>
      <c r="S290" s="83"/>
      <c r="T290" s="84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154</v>
      </c>
      <c r="AU290" s="16" t="s">
        <v>85</v>
      </c>
    </row>
    <row r="291" s="2" customFormat="1" ht="16.5" customHeight="1">
      <c r="A291" s="37"/>
      <c r="B291" s="38"/>
      <c r="C291" s="203" t="s">
        <v>792</v>
      </c>
      <c r="D291" s="203" t="s">
        <v>147</v>
      </c>
      <c r="E291" s="204" t="s">
        <v>2256</v>
      </c>
      <c r="F291" s="205" t="s">
        <v>2257</v>
      </c>
      <c r="G291" s="206" t="s">
        <v>178</v>
      </c>
      <c r="H291" s="207">
        <v>350</v>
      </c>
      <c r="I291" s="208"/>
      <c r="J291" s="209">
        <f>ROUND(I291*H291,2)</f>
        <v>0</v>
      </c>
      <c r="K291" s="205" t="s">
        <v>151</v>
      </c>
      <c r="L291" s="43"/>
      <c r="M291" s="210" t="s">
        <v>19</v>
      </c>
      <c r="N291" s="211" t="s">
        <v>46</v>
      </c>
      <c r="O291" s="83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4" t="s">
        <v>464</v>
      </c>
      <c r="AT291" s="214" t="s">
        <v>147</v>
      </c>
      <c r="AU291" s="214" t="s">
        <v>85</v>
      </c>
      <c r="AY291" s="16" t="s">
        <v>145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6" t="s">
        <v>83</v>
      </c>
      <c r="BK291" s="215">
        <f>ROUND(I291*H291,2)</f>
        <v>0</v>
      </c>
      <c r="BL291" s="16" t="s">
        <v>464</v>
      </c>
      <c r="BM291" s="214" t="s">
        <v>2258</v>
      </c>
    </row>
    <row r="292" s="2" customFormat="1">
      <c r="A292" s="37"/>
      <c r="B292" s="38"/>
      <c r="C292" s="39"/>
      <c r="D292" s="216" t="s">
        <v>154</v>
      </c>
      <c r="E292" s="39"/>
      <c r="F292" s="217" t="s">
        <v>2259</v>
      </c>
      <c r="G292" s="39"/>
      <c r="H292" s="39"/>
      <c r="I292" s="218"/>
      <c r="J292" s="39"/>
      <c r="K292" s="39"/>
      <c r="L292" s="43"/>
      <c r="M292" s="219"/>
      <c r="N292" s="220"/>
      <c r="O292" s="83"/>
      <c r="P292" s="83"/>
      <c r="Q292" s="83"/>
      <c r="R292" s="83"/>
      <c r="S292" s="83"/>
      <c r="T292" s="84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154</v>
      </c>
      <c r="AU292" s="16" t="s">
        <v>85</v>
      </c>
    </row>
    <row r="293" s="2" customFormat="1" ht="21.75" customHeight="1">
      <c r="A293" s="37"/>
      <c r="B293" s="38"/>
      <c r="C293" s="203" t="s">
        <v>797</v>
      </c>
      <c r="D293" s="203" t="s">
        <v>147</v>
      </c>
      <c r="E293" s="204" t="s">
        <v>2260</v>
      </c>
      <c r="F293" s="205" t="s">
        <v>2261</v>
      </c>
      <c r="G293" s="206" t="s">
        <v>178</v>
      </c>
      <c r="H293" s="207">
        <v>350</v>
      </c>
      <c r="I293" s="208"/>
      <c r="J293" s="209">
        <f>ROUND(I293*H293,2)</f>
        <v>0</v>
      </c>
      <c r="K293" s="205" t="s">
        <v>151</v>
      </c>
      <c r="L293" s="43"/>
      <c r="M293" s="210" t="s">
        <v>19</v>
      </c>
      <c r="N293" s="211" t="s">
        <v>46</v>
      </c>
      <c r="O293" s="83"/>
      <c r="P293" s="212">
        <f>O293*H293</f>
        <v>0</v>
      </c>
      <c r="Q293" s="212">
        <v>0.15614</v>
      </c>
      <c r="R293" s="212">
        <f>Q293*H293</f>
        <v>54.649000000000001</v>
      </c>
      <c r="S293" s="212">
        <v>0</v>
      </c>
      <c r="T293" s="21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14" t="s">
        <v>464</v>
      </c>
      <c r="AT293" s="214" t="s">
        <v>147</v>
      </c>
      <c r="AU293" s="214" t="s">
        <v>85</v>
      </c>
      <c r="AY293" s="16" t="s">
        <v>145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6" t="s">
        <v>83</v>
      </c>
      <c r="BK293" s="215">
        <f>ROUND(I293*H293,2)</f>
        <v>0</v>
      </c>
      <c r="BL293" s="16" t="s">
        <v>464</v>
      </c>
      <c r="BM293" s="214" t="s">
        <v>2262</v>
      </c>
    </row>
    <row r="294" s="2" customFormat="1">
      <c r="A294" s="37"/>
      <c r="B294" s="38"/>
      <c r="C294" s="39"/>
      <c r="D294" s="216" t="s">
        <v>154</v>
      </c>
      <c r="E294" s="39"/>
      <c r="F294" s="217" t="s">
        <v>2263</v>
      </c>
      <c r="G294" s="39"/>
      <c r="H294" s="39"/>
      <c r="I294" s="218"/>
      <c r="J294" s="39"/>
      <c r="K294" s="39"/>
      <c r="L294" s="43"/>
      <c r="M294" s="219"/>
      <c r="N294" s="220"/>
      <c r="O294" s="83"/>
      <c r="P294" s="83"/>
      <c r="Q294" s="83"/>
      <c r="R294" s="83"/>
      <c r="S294" s="83"/>
      <c r="T294" s="84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154</v>
      </c>
      <c r="AU294" s="16" t="s">
        <v>85</v>
      </c>
    </row>
    <row r="295" s="2" customFormat="1" ht="16.5" customHeight="1">
      <c r="A295" s="37"/>
      <c r="B295" s="38"/>
      <c r="C295" s="203" t="s">
        <v>802</v>
      </c>
      <c r="D295" s="203" t="s">
        <v>147</v>
      </c>
      <c r="E295" s="204" t="s">
        <v>2264</v>
      </c>
      <c r="F295" s="205" t="s">
        <v>2265</v>
      </c>
      <c r="G295" s="206" t="s">
        <v>178</v>
      </c>
      <c r="H295" s="207">
        <v>350</v>
      </c>
      <c r="I295" s="208"/>
      <c r="J295" s="209">
        <f>ROUND(I295*H295,2)</f>
        <v>0</v>
      </c>
      <c r="K295" s="205" t="s">
        <v>151</v>
      </c>
      <c r="L295" s="43"/>
      <c r="M295" s="210" t="s">
        <v>19</v>
      </c>
      <c r="N295" s="211" t="s">
        <v>46</v>
      </c>
      <c r="O295" s="83"/>
      <c r="P295" s="212">
        <f>O295*H295</f>
        <v>0</v>
      </c>
      <c r="Q295" s="212">
        <v>0</v>
      </c>
      <c r="R295" s="212">
        <f>Q295*H295</f>
        <v>0</v>
      </c>
      <c r="S295" s="212">
        <v>0</v>
      </c>
      <c r="T295" s="21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14" t="s">
        <v>464</v>
      </c>
      <c r="AT295" s="214" t="s">
        <v>147</v>
      </c>
      <c r="AU295" s="214" t="s">
        <v>85</v>
      </c>
      <c r="AY295" s="16" t="s">
        <v>145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16" t="s">
        <v>83</v>
      </c>
      <c r="BK295" s="215">
        <f>ROUND(I295*H295,2)</f>
        <v>0</v>
      </c>
      <c r="BL295" s="16" t="s">
        <v>464</v>
      </c>
      <c r="BM295" s="214" t="s">
        <v>2266</v>
      </c>
    </row>
    <row r="296" s="2" customFormat="1">
      <c r="A296" s="37"/>
      <c r="B296" s="38"/>
      <c r="C296" s="39"/>
      <c r="D296" s="216" t="s">
        <v>154</v>
      </c>
      <c r="E296" s="39"/>
      <c r="F296" s="217" t="s">
        <v>2267</v>
      </c>
      <c r="G296" s="39"/>
      <c r="H296" s="39"/>
      <c r="I296" s="218"/>
      <c r="J296" s="39"/>
      <c r="K296" s="39"/>
      <c r="L296" s="43"/>
      <c r="M296" s="219"/>
      <c r="N296" s="220"/>
      <c r="O296" s="83"/>
      <c r="P296" s="83"/>
      <c r="Q296" s="83"/>
      <c r="R296" s="83"/>
      <c r="S296" s="83"/>
      <c r="T296" s="84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154</v>
      </c>
      <c r="AU296" s="16" t="s">
        <v>85</v>
      </c>
    </row>
    <row r="297" s="2" customFormat="1" ht="16.5" customHeight="1">
      <c r="A297" s="37"/>
      <c r="B297" s="38"/>
      <c r="C297" s="203" t="s">
        <v>807</v>
      </c>
      <c r="D297" s="203" t="s">
        <v>147</v>
      </c>
      <c r="E297" s="204" t="s">
        <v>2268</v>
      </c>
      <c r="F297" s="205" t="s">
        <v>2269</v>
      </c>
      <c r="G297" s="206" t="s">
        <v>412</v>
      </c>
      <c r="H297" s="207">
        <v>2</v>
      </c>
      <c r="I297" s="208"/>
      <c r="J297" s="209">
        <f>ROUND(I297*H297,2)</f>
        <v>0</v>
      </c>
      <c r="K297" s="205" t="s">
        <v>151</v>
      </c>
      <c r="L297" s="43"/>
      <c r="M297" s="210" t="s">
        <v>19</v>
      </c>
      <c r="N297" s="211" t="s">
        <v>46</v>
      </c>
      <c r="O297" s="83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14" t="s">
        <v>464</v>
      </c>
      <c r="AT297" s="214" t="s">
        <v>147</v>
      </c>
      <c r="AU297" s="214" t="s">
        <v>85</v>
      </c>
      <c r="AY297" s="16" t="s">
        <v>145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6" t="s">
        <v>83</v>
      </c>
      <c r="BK297" s="215">
        <f>ROUND(I297*H297,2)</f>
        <v>0</v>
      </c>
      <c r="BL297" s="16" t="s">
        <v>464</v>
      </c>
      <c r="BM297" s="214" t="s">
        <v>2270</v>
      </c>
    </row>
    <row r="298" s="2" customFormat="1">
      <c r="A298" s="37"/>
      <c r="B298" s="38"/>
      <c r="C298" s="39"/>
      <c r="D298" s="216" t="s">
        <v>154</v>
      </c>
      <c r="E298" s="39"/>
      <c r="F298" s="217" t="s">
        <v>2271</v>
      </c>
      <c r="G298" s="39"/>
      <c r="H298" s="39"/>
      <c r="I298" s="218"/>
      <c r="J298" s="39"/>
      <c r="K298" s="39"/>
      <c r="L298" s="43"/>
      <c r="M298" s="219"/>
      <c r="N298" s="220"/>
      <c r="O298" s="83"/>
      <c r="P298" s="83"/>
      <c r="Q298" s="83"/>
      <c r="R298" s="83"/>
      <c r="S298" s="83"/>
      <c r="T298" s="84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154</v>
      </c>
      <c r="AU298" s="16" t="s">
        <v>85</v>
      </c>
    </row>
    <row r="299" s="2" customFormat="1" ht="16.5" customHeight="1">
      <c r="A299" s="37"/>
      <c r="B299" s="38"/>
      <c r="C299" s="203" t="s">
        <v>812</v>
      </c>
      <c r="D299" s="203" t="s">
        <v>147</v>
      </c>
      <c r="E299" s="204" t="s">
        <v>2272</v>
      </c>
      <c r="F299" s="205" t="s">
        <v>2273</v>
      </c>
      <c r="G299" s="206" t="s">
        <v>412</v>
      </c>
      <c r="H299" s="207">
        <v>1000</v>
      </c>
      <c r="I299" s="208"/>
      <c r="J299" s="209">
        <f>ROUND(I299*H299,2)</f>
        <v>0</v>
      </c>
      <c r="K299" s="205" t="s">
        <v>151</v>
      </c>
      <c r="L299" s="43"/>
      <c r="M299" s="210" t="s">
        <v>19</v>
      </c>
      <c r="N299" s="211" t="s">
        <v>46</v>
      </c>
      <c r="O299" s="83"/>
      <c r="P299" s="212">
        <f>O299*H299</f>
        <v>0</v>
      </c>
      <c r="Q299" s="212">
        <v>0</v>
      </c>
      <c r="R299" s="212">
        <f>Q299*H299</f>
        <v>0</v>
      </c>
      <c r="S299" s="212">
        <v>0</v>
      </c>
      <c r="T299" s="21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14" t="s">
        <v>464</v>
      </c>
      <c r="AT299" s="214" t="s">
        <v>147</v>
      </c>
      <c r="AU299" s="214" t="s">
        <v>85</v>
      </c>
      <c r="AY299" s="16" t="s">
        <v>145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6" t="s">
        <v>83</v>
      </c>
      <c r="BK299" s="215">
        <f>ROUND(I299*H299,2)</f>
        <v>0</v>
      </c>
      <c r="BL299" s="16" t="s">
        <v>464</v>
      </c>
      <c r="BM299" s="214" t="s">
        <v>2274</v>
      </c>
    </row>
    <row r="300" s="2" customFormat="1">
      <c r="A300" s="37"/>
      <c r="B300" s="38"/>
      <c r="C300" s="39"/>
      <c r="D300" s="216" t="s">
        <v>154</v>
      </c>
      <c r="E300" s="39"/>
      <c r="F300" s="217" t="s">
        <v>2275</v>
      </c>
      <c r="G300" s="39"/>
      <c r="H300" s="39"/>
      <c r="I300" s="218"/>
      <c r="J300" s="39"/>
      <c r="K300" s="39"/>
      <c r="L300" s="43"/>
      <c r="M300" s="219"/>
      <c r="N300" s="220"/>
      <c r="O300" s="83"/>
      <c r="P300" s="83"/>
      <c r="Q300" s="83"/>
      <c r="R300" s="83"/>
      <c r="S300" s="83"/>
      <c r="T300" s="84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154</v>
      </c>
      <c r="AU300" s="16" t="s">
        <v>85</v>
      </c>
    </row>
    <row r="301" s="2" customFormat="1" ht="16.5" customHeight="1">
      <c r="A301" s="37"/>
      <c r="B301" s="38"/>
      <c r="C301" s="221" t="s">
        <v>816</v>
      </c>
      <c r="D301" s="221" t="s">
        <v>286</v>
      </c>
      <c r="E301" s="222" t="s">
        <v>2276</v>
      </c>
      <c r="F301" s="223" t="s">
        <v>2277</v>
      </c>
      <c r="G301" s="224" t="s">
        <v>2278</v>
      </c>
      <c r="H301" s="225">
        <v>1</v>
      </c>
      <c r="I301" s="226"/>
      <c r="J301" s="227">
        <f>ROUND(I301*H301,2)</f>
        <v>0</v>
      </c>
      <c r="K301" s="223" t="s">
        <v>151</v>
      </c>
      <c r="L301" s="228"/>
      <c r="M301" s="229" t="s">
        <v>19</v>
      </c>
      <c r="N301" s="230" t="s">
        <v>46</v>
      </c>
      <c r="O301" s="83"/>
      <c r="P301" s="212">
        <f>O301*H301</f>
        <v>0</v>
      </c>
      <c r="Q301" s="212">
        <v>0.0016000000000000001</v>
      </c>
      <c r="R301" s="212">
        <f>Q301*H301</f>
        <v>0.0016000000000000001</v>
      </c>
      <c r="S301" s="212">
        <v>0</v>
      </c>
      <c r="T301" s="21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14" t="s">
        <v>1404</v>
      </c>
      <c r="AT301" s="214" t="s">
        <v>286</v>
      </c>
      <c r="AU301" s="214" t="s">
        <v>85</v>
      </c>
      <c r="AY301" s="16" t="s">
        <v>145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6" t="s">
        <v>83</v>
      </c>
      <c r="BK301" s="215">
        <f>ROUND(I301*H301,2)</f>
        <v>0</v>
      </c>
      <c r="BL301" s="16" t="s">
        <v>464</v>
      </c>
      <c r="BM301" s="214" t="s">
        <v>2279</v>
      </c>
    </row>
    <row r="302" s="2" customFormat="1" ht="16.5" customHeight="1">
      <c r="A302" s="37"/>
      <c r="B302" s="38"/>
      <c r="C302" s="203" t="s">
        <v>821</v>
      </c>
      <c r="D302" s="203" t="s">
        <v>147</v>
      </c>
      <c r="E302" s="204" t="s">
        <v>2280</v>
      </c>
      <c r="F302" s="205" t="s">
        <v>2281</v>
      </c>
      <c r="G302" s="206" t="s">
        <v>1872</v>
      </c>
      <c r="H302" s="207">
        <v>1</v>
      </c>
      <c r="I302" s="208"/>
      <c r="J302" s="209">
        <f>ROUND(I302*H302,2)</f>
        <v>0</v>
      </c>
      <c r="K302" s="205" t="s">
        <v>151</v>
      </c>
      <c r="L302" s="43"/>
      <c r="M302" s="210" t="s">
        <v>19</v>
      </c>
      <c r="N302" s="211" t="s">
        <v>46</v>
      </c>
      <c r="O302" s="83"/>
      <c r="P302" s="212">
        <f>O302*H302</f>
        <v>0</v>
      </c>
      <c r="Q302" s="212">
        <v>0</v>
      </c>
      <c r="R302" s="212">
        <f>Q302*H302</f>
        <v>0</v>
      </c>
      <c r="S302" s="212">
        <v>0</v>
      </c>
      <c r="T302" s="213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214" t="s">
        <v>464</v>
      </c>
      <c r="AT302" s="214" t="s">
        <v>147</v>
      </c>
      <c r="AU302" s="214" t="s">
        <v>85</v>
      </c>
      <c r="AY302" s="16" t="s">
        <v>145</v>
      </c>
      <c r="BE302" s="215">
        <f>IF(N302="základní",J302,0)</f>
        <v>0</v>
      </c>
      <c r="BF302" s="215">
        <f>IF(N302="snížená",J302,0)</f>
        <v>0</v>
      </c>
      <c r="BG302" s="215">
        <f>IF(N302="zákl. přenesená",J302,0)</f>
        <v>0</v>
      </c>
      <c r="BH302" s="215">
        <f>IF(N302="sníž. přenesená",J302,0)</f>
        <v>0</v>
      </c>
      <c r="BI302" s="215">
        <f>IF(N302="nulová",J302,0)</f>
        <v>0</v>
      </c>
      <c r="BJ302" s="16" t="s">
        <v>83</v>
      </c>
      <c r="BK302" s="215">
        <f>ROUND(I302*H302,2)</f>
        <v>0</v>
      </c>
      <c r="BL302" s="16" t="s">
        <v>464</v>
      </c>
      <c r="BM302" s="214" t="s">
        <v>2282</v>
      </c>
    </row>
    <row r="303" s="2" customFormat="1">
      <c r="A303" s="37"/>
      <c r="B303" s="38"/>
      <c r="C303" s="39"/>
      <c r="D303" s="216" t="s">
        <v>154</v>
      </c>
      <c r="E303" s="39"/>
      <c r="F303" s="217" t="s">
        <v>2283</v>
      </c>
      <c r="G303" s="39"/>
      <c r="H303" s="39"/>
      <c r="I303" s="218"/>
      <c r="J303" s="39"/>
      <c r="K303" s="39"/>
      <c r="L303" s="43"/>
      <c r="M303" s="219"/>
      <c r="N303" s="220"/>
      <c r="O303" s="83"/>
      <c r="P303" s="83"/>
      <c r="Q303" s="83"/>
      <c r="R303" s="83"/>
      <c r="S303" s="83"/>
      <c r="T303" s="84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154</v>
      </c>
      <c r="AU303" s="16" t="s">
        <v>85</v>
      </c>
    </row>
    <row r="304" s="2" customFormat="1" ht="16.5" customHeight="1">
      <c r="A304" s="37"/>
      <c r="B304" s="38"/>
      <c r="C304" s="203" t="s">
        <v>826</v>
      </c>
      <c r="D304" s="203" t="s">
        <v>147</v>
      </c>
      <c r="E304" s="204" t="s">
        <v>2284</v>
      </c>
      <c r="F304" s="205" t="s">
        <v>2285</v>
      </c>
      <c r="G304" s="206" t="s">
        <v>1872</v>
      </c>
      <c r="H304" s="207">
        <v>1</v>
      </c>
      <c r="I304" s="208"/>
      <c r="J304" s="209">
        <f>ROUND(I304*H304,2)</f>
        <v>0</v>
      </c>
      <c r="K304" s="205" t="s">
        <v>151</v>
      </c>
      <c r="L304" s="43"/>
      <c r="M304" s="210" t="s">
        <v>19</v>
      </c>
      <c r="N304" s="211" t="s">
        <v>46</v>
      </c>
      <c r="O304" s="83"/>
      <c r="P304" s="212">
        <f>O304*H304</f>
        <v>0</v>
      </c>
      <c r="Q304" s="212">
        <v>0</v>
      </c>
      <c r="R304" s="212">
        <f>Q304*H304</f>
        <v>0</v>
      </c>
      <c r="S304" s="212">
        <v>0</v>
      </c>
      <c r="T304" s="213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214" t="s">
        <v>464</v>
      </c>
      <c r="AT304" s="214" t="s">
        <v>147</v>
      </c>
      <c r="AU304" s="214" t="s">
        <v>85</v>
      </c>
      <c r="AY304" s="16" t="s">
        <v>145</v>
      </c>
      <c r="BE304" s="215">
        <f>IF(N304="základní",J304,0)</f>
        <v>0</v>
      </c>
      <c r="BF304" s="215">
        <f>IF(N304="snížená",J304,0)</f>
        <v>0</v>
      </c>
      <c r="BG304" s="215">
        <f>IF(N304="zákl. přenesená",J304,0)</f>
        <v>0</v>
      </c>
      <c r="BH304" s="215">
        <f>IF(N304="sníž. přenesená",J304,0)</f>
        <v>0</v>
      </c>
      <c r="BI304" s="215">
        <f>IF(N304="nulová",J304,0)</f>
        <v>0</v>
      </c>
      <c r="BJ304" s="16" t="s">
        <v>83</v>
      </c>
      <c r="BK304" s="215">
        <f>ROUND(I304*H304,2)</f>
        <v>0</v>
      </c>
      <c r="BL304" s="16" t="s">
        <v>464</v>
      </c>
      <c r="BM304" s="214" t="s">
        <v>2286</v>
      </c>
    </row>
    <row r="305" s="2" customFormat="1">
      <c r="A305" s="37"/>
      <c r="B305" s="38"/>
      <c r="C305" s="39"/>
      <c r="D305" s="216" t="s">
        <v>154</v>
      </c>
      <c r="E305" s="39"/>
      <c r="F305" s="217" t="s">
        <v>2287</v>
      </c>
      <c r="G305" s="39"/>
      <c r="H305" s="39"/>
      <c r="I305" s="218"/>
      <c r="J305" s="39"/>
      <c r="K305" s="39"/>
      <c r="L305" s="43"/>
      <c r="M305" s="219"/>
      <c r="N305" s="220"/>
      <c r="O305" s="83"/>
      <c r="P305" s="83"/>
      <c r="Q305" s="83"/>
      <c r="R305" s="83"/>
      <c r="S305" s="83"/>
      <c r="T305" s="84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16" t="s">
        <v>154</v>
      </c>
      <c r="AU305" s="16" t="s">
        <v>85</v>
      </c>
    </row>
    <row r="306" s="2" customFormat="1" ht="24.15" customHeight="1">
      <c r="A306" s="37"/>
      <c r="B306" s="38"/>
      <c r="C306" s="203" t="s">
        <v>831</v>
      </c>
      <c r="D306" s="203" t="s">
        <v>147</v>
      </c>
      <c r="E306" s="204" t="s">
        <v>2288</v>
      </c>
      <c r="F306" s="205" t="s">
        <v>2289</v>
      </c>
      <c r="G306" s="206" t="s">
        <v>1872</v>
      </c>
      <c r="H306" s="207">
        <v>1</v>
      </c>
      <c r="I306" s="208"/>
      <c r="J306" s="209">
        <f>ROUND(I306*H306,2)</f>
        <v>0</v>
      </c>
      <c r="K306" s="205" t="s">
        <v>151</v>
      </c>
      <c r="L306" s="43"/>
      <c r="M306" s="210" t="s">
        <v>19</v>
      </c>
      <c r="N306" s="211" t="s">
        <v>46</v>
      </c>
      <c r="O306" s="83"/>
      <c r="P306" s="212">
        <f>O306*H306</f>
        <v>0</v>
      </c>
      <c r="Q306" s="212">
        <v>0</v>
      </c>
      <c r="R306" s="212">
        <f>Q306*H306</f>
        <v>0</v>
      </c>
      <c r="S306" s="212">
        <v>0</v>
      </c>
      <c r="T306" s="213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214" t="s">
        <v>464</v>
      </c>
      <c r="AT306" s="214" t="s">
        <v>147</v>
      </c>
      <c r="AU306" s="214" t="s">
        <v>85</v>
      </c>
      <c r="AY306" s="16" t="s">
        <v>145</v>
      </c>
      <c r="BE306" s="215">
        <f>IF(N306="základní",J306,0)</f>
        <v>0</v>
      </c>
      <c r="BF306" s="215">
        <f>IF(N306="snížená",J306,0)</f>
        <v>0</v>
      </c>
      <c r="BG306" s="215">
        <f>IF(N306="zákl. přenesená",J306,0)</f>
        <v>0</v>
      </c>
      <c r="BH306" s="215">
        <f>IF(N306="sníž. přenesená",J306,0)</f>
        <v>0</v>
      </c>
      <c r="BI306" s="215">
        <f>IF(N306="nulová",J306,0)</f>
        <v>0</v>
      </c>
      <c r="BJ306" s="16" t="s">
        <v>83</v>
      </c>
      <c r="BK306" s="215">
        <f>ROUND(I306*H306,2)</f>
        <v>0</v>
      </c>
      <c r="BL306" s="16" t="s">
        <v>464</v>
      </c>
      <c r="BM306" s="214" t="s">
        <v>2290</v>
      </c>
    </row>
    <row r="307" s="2" customFormat="1">
      <c r="A307" s="37"/>
      <c r="B307" s="38"/>
      <c r="C307" s="39"/>
      <c r="D307" s="216" t="s">
        <v>154</v>
      </c>
      <c r="E307" s="39"/>
      <c r="F307" s="217" t="s">
        <v>2291</v>
      </c>
      <c r="G307" s="39"/>
      <c r="H307" s="39"/>
      <c r="I307" s="218"/>
      <c r="J307" s="39"/>
      <c r="K307" s="39"/>
      <c r="L307" s="43"/>
      <c r="M307" s="219"/>
      <c r="N307" s="220"/>
      <c r="O307" s="83"/>
      <c r="P307" s="83"/>
      <c r="Q307" s="83"/>
      <c r="R307" s="83"/>
      <c r="S307" s="83"/>
      <c r="T307" s="84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16" t="s">
        <v>154</v>
      </c>
      <c r="AU307" s="16" t="s">
        <v>85</v>
      </c>
    </row>
    <row r="308" s="2" customFormat="1" ht="16.5" customHeight="1">
      <c r="A308" s="37"/>
      <c r="B308" s="38"/>
      <c r="C308" s="203" t="s">
        <v>836</v>
      </c>
      <c r="D308" s="203" t="s">
        <v>147</v>
      </c>
      <c r="E308" s="204" t="s">
        <v>2292</v>
      </c>
      <c r="F308" s="205" t="s">
        <v>2293</v>
      </c>
      <c r="G308" s="206" t="s">
        <v>1872</v>
      </c>
      <c r="H308" s="207">
        <v>1</v>
      </c>
      <c r="I308" s="208"/>
      <c r="J308" s="209">
        <f>ROUND(I308*H308,2)</f>
        <v>0</v>
      </c>
      <c r="K308" s="205" t="s">
        <v>151</v>
      </c>
      <c r="L308" s="43"/>
      <c r="M308" s="210" t="s">
        <v>19</v>
      </c>
      <c r="N308" s="211" t="s">
        <v>46</v>
      </c>
      <c r="O308" s="83"/>
      <c r="P308" s="212">
        <f>O308*H308</f>
        <v>0</v>
      </c>
      <c r="Q308" s="212">
        <v>0</v>
      </c>
      <c r="R308" s="212">
        <f>Q308*H308</f>
        <v>0</v>
      </c>
      <c r="S308" s="212">
        <v>0</v>
      </c>
      <c r="T308" s="213">
        <f>S308*H308</f>
        <v>0</v>
      </c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R308" s="214" t="s">
        <v>464</v>
      </c>
      <c r="AT308" s="214" t="s">
        <v>147</v>
      </c>
      <c r="AU308" s="214" t="s">
        <v>85</v>
      </c>
      <c r="AY308" s="16" t="s">
        <v>145</v>
      </c>
      <c r="BE308" s="215">
        <f>IF(N308="základní",J308,0)</f>
        <v>0</v>
      </c>
      <c r="BF308" s="215">
        <f>IF(N308="snížená",J308,0)</f>
        <v>0</v>
      </c>
      <c r="BG308" s="215">
        <f>IF(N308="zákl. přenesená",J308,0)</f>
        <v>0</v>
      </c>
      <c r="BH308" s="215">
        <f>IF(N308="sníž. přenesená",J308,0)</f>
        <v>0</v>
      </c>
      <c r="BI308" s="215">
        <f>IF(N308="nulová",J308,0)</f>
        <v>0</v>
      </c>
      <c r="BJ308" s="16" t="s">
        <v>83</v>
      </c>
      <c r="BK308" s="215">
        <f>ROUND(I308*H308,2)</f>
        <v>0</v>
      </c>
      <c r="BL308" s="16" t="s">
        <v>464</v>
      </c>
      <c r="BM308" s="214" t="s">
        <v>2294</v>
      </c>
    </row>
    <row r="309" s="2" customFormat="1">
      <c r="A309" s="37"/>
      <c r="B309" s="38"/>
      <c r="C309" s="39"/>
      <c r="D309" s="216" t="s">
        <v>154</v>
      </c>
      <c r="E309" s="39"/>
      <c r="F309" s="217" t="s">
        <v>2295</v>
      </c>
      <c r="G309" s="39"/>
      <c r="H309" s="39"/>
      <c r="I309" s="218"/>
      <c r="J309" s="39"/>
      <c r="K309" s="39"/>
      <c r="L309" s="43"/>
      <c r="M309" s="219"/>
      <c r="N309" s="220"/>
      <c r="O309" s="83"/>
      <c r="P309" s="83"/>
      <c r="Q309" s="83"/>
      <c r="R309" s="83"/>
      <c r="S309" s="83"/>
      <c r="T309" s="84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16" t="s">
        <v>154</v>
      </c>
      <c r="AU309" s="16" t="s">
        <v>85</v>
      </c>
    </row>
    <row r="310" s="2" customFormat="1" ht="16.5" customHeight="1">
      <c r="A310" s="37"/>
      <c r="B310" s="38"/>
      <c r="C310" s="203" t="s">
        <v>841</v>
      </c>
      <c r="D310" s="203" t="s">
        <v>147</v>
      </c>
      <c r="E310" s="204" t="s">
        <v>2296</v>
      </c>
      <c r="F310" s="205" t="s">
        <v>2297</v>
      </c>
      <c r="G310" s="206" t="s">
        <v>910</v>
      </c>
      <c r="H310" s="207">
        <v>1</v>
      </c>
      <c r="I310" s="208"/>
      <c r="J310" s="209">
        <f>ROUND(I310*H310,2)</f>
        <v>0</v>
      </c>
      <c r="K310" s="205" t="s">
        <v>151</v>
      </c>
      <c r="L310" s="43"/>
      <c r="M310" s="210" t="s">
        <v>19</v>
      </c>
      <c r="N310" s="211" t="s">
        <v>46</v>
      </c>
      <c r="O310" s="83"/>
      <c r="P310" s="212">
        <f>O310*H310</f>
        <v>0</v>
      </c>
      <c r="Q310" s="212">
        <v>0</v>
      </c>
      <c r="R310" s="212">
        <f>Q310*H310</f>
        <v>0</v>
      </c>
      <c r="S310" s="212">
        <v>0</v>
      </c>
      <c r="T310" s="213">
        <f>S310*H310</f>
        <v>0</v>
      </c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R310" s="214" t="s">
        <v>464</v>
      </c>
      <c r="AT310" s="214" t="s">
        <v>147</v>
      </c>
      <c r="AU310" s="214" t="s">
        <v>85</v>
      </c>
      <c r="AY310" s="16" t="s">
        <v>145</v>
      </c>
      <c r="BE310" s="215">
        <f>IF(N310="základní",J310,0)</f>
        <v>0</v>
      </c>
      <c r="BF310" s="215">
        <f>IF(N310="snížená",J310,0)</f>
        <v>0</v>
      </c>
      <c r="BG310" s="215">
        <f>IF(N310="zákl. přenesená",J310,0)</f>
        <v>0</v>
      </c>
      <c r="BH310" s="215">
        <f>IF(N310="sníž. přenesená",J310,0)</f>
        <v>0</v>
      </c>
      <c r="BI310" s="215">
        <f>IF(N310="nulová",J310,0)</f>
        <v>0</v>
      </c>
      <c r="BJ310" s="16" t="s">
        <v>83</v>
      </c>
      <c r="BK310" s="215">
        <f>ROUND(I310*H310,2)</f>
        <v>0</v>
      </c>
      <c r="BL310" s="16" t="s">
        <v>464</v>
      </c>
      <c r="BM310" s="214" t="s">
        <v>2298</v>
      </c>
    </row>
    <row r="311" s="2" customFormat="1">
      <c r="A311" s="37"/>
      <c r="B311" s="38"/>
      <c r="C311" s="39"/>
      <c r="D311" s="216" t="s">
        <v>154</v>
      </c>
      <c r="E311" s="39"/>
      <c r="F311" s="217" t="s">
        <v>2299</v>
      </c>
      <c r="G311" s="39"/>
      <c r="H311" s="39"/>
      <c r="I311" s="218"/>
      <c r="J311" s="39"/>
      <c r="K311" s="39"/>
      <c r="L311" s="43"/>
      <c r="M311" s="219"/>
      <c r="N311" s="220"/>
      <c r="O311" s="83"/>
      <c r="P311" s="83"/>
      <c r="Q311" s="83"/>
      <c r="R311" s="83"/>
      <c r="S311" s="83"/>
      <c r="T311" s="84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154</v>
      </c>
      <c r="AU311" s="16" t="s">
        <v>85</v>
      </c>
    </row>
    <row r="312" s="2" customFormat="1" ht="16.5" customHeight="1">
      <c r="A312" s="37"/>
      <c r="B312" s="38"/>
      <c r="C312" s="203" t="s">
        <v>846</v>
      </c>
      <c r="D312" s="203" t="s">
        <v>147</v>
      </c>
      <c r="E312" s="204" t="s">
        <v>2300</v>
      </c>
      <c r="F312" s="205" t="s">
        <v>2301</v>
      </c>
      <c r="G312" s="206" t="s">
        <v>1872</v>
      </c>
      <c r="H312" s="207">
        <v>1</v>
      </c>
      <c r="I312" s="208"/>
      <c r="J312" s="209">
        <f>ROUND(I312*H312,2)</f>
        <v>0</v>
      </c>
      <c r="K312" s="205" t="s">
        <v>151</v>
      </c>
      <c r="L312" s="43"/>
      <c r="M312" s="210" t="s">
        <v>19</v>
      </c>
      <c r="N312" s="211" t="s">
        <v>46</v>
      </c>
      <c r="O312" s="83"/>
      <c r="P312" s="212">
        <f>O312*H312</f>
        <v>0</v>
      </c>
      <c r="Q312" s="212">
        <v>0</v>
      </c>
      <c r="R312" s="212">
        <f>Q312*H312</f>
        <v>0</v>
      </c>
      <c r="S312" s="212">
        <v>0</v>
      </c>
      <c r="T312" s="213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214" t="s">
        <v>464</v>
      </c>
      <c r="AT312" s="214" t="s">
        <v>147</v>
      </c>
      <c r="AU312" s="214" t="s">
        <v>85</v>
      </c>
      <c r="AY312" s="16" t="s">
        <v>145</v>
      </c>
      <c r="BE312" s="215">
        <f>IF(N312="základní",J312,0)</f>
        <v>0</v>
      </c>
      <c r="BF312" s="215">
        <f>IF(N312="snížená",J312,0)</f>
        <v>0</v>
      </c>
      <c r="BG312" s="215">
        <f>IF(N312="zákl. přenesená",J312,0)</f>
        <v>0</v>
      </c>
      <c r="BH312" s="215">
        <f>IF(N312="sníž. přenesená",J312,0)</f>
        <v>0</v>
      </c>
      <c r="BI312" s="215">
        <f>IF(N312="nulová",J312,0)</f>
        <v>0</v>
      </c>
      <c r="BJ312" s="16" t="s">
        <v>83</v>
      </c>
      <c r="BK312" s="215">
        <f>ROUND(I312*H312,2)</f>
        <v>0</v>
      </c>
      <c r="BL312" s="16" t="s">
        <v>464</v>
      </c>
      <c r="BM312" s="214" t="s">
        <v>2302</v>
      </c>
    </row>
    <row r="313" s="2" customFormat="1">
      <c r="A313" s="37"/>
      <c r="B313" s="38"/>
      <c r="C313" s="39"/>
      <c r="D313" s="216" t="s">
        <v>154</v>
      </c>
      <c r="E313" s="39"/>
      <c r="F313" s="217" t="s">
        <v>2303</v>
      </c>
      <c r="G313" s="39"/>
      <c r="H313" s="39"/>
      <c r="I313" s="218"/>
      <c r="J313" s="39"/>
      <c r="K313" s="39"/>
      <c r="L313" s="43"/>
      <c r="M313" s="219"/>
      <c r="N313" s="220"/>
      <c r="O313" s="83"/>
      <c r="P313" s="83"/>
      <c r="Q313" s="83"/>
      <c r="R313" s="83"/>
      <c r="S313" s="83"/>
      <c r="T313" s="84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16" t="s">
        <v>154</v>
      </c>
      <c r="AU313" s="16" t="s">
        <v>85</v>
      </c>
    </row>
    <row r="314" s="2" customFormat="1" ht="16.5" customHeight="1">
      <c r="A314" s="37"/>
      <c r="B314" s="38"/>
      <c r="C314" s="203" t="s">
        <v>851</v>
      </c>
      <c r="D314" s="203" t="s">
        <v>147</v>
      </c>
      <c r="E314" s="204" t="s">
        <v>2304</v>
      </c>
      <c r="F314" s="205" t="s">
        <v>2305</v>
      </c>
      <c r="G314" s="206" t="s">
        <v>2306</v>
      </c>
      <c r="H314" s="207">
        <v>8</v>
      </c>
      <c r="I314" s="208"/>
      <c r="J314" s="209">
        <f>ROUND(I314*H314,2)</f>
        <v>0</v>
      </c>
      <c r="K314" s="205" t="s">
        <v>151</v>
      </c>
      <c r="L314" s="43"/>
      <c r="M314" s="210" t="s">
        <v>19</v>
      </c>
      <c r="N314" s="211" t="s">
        <v>46</v>
      </c>
      <c r="O314" s="83"/>
      <c r="P314" s="212">
        <f>O314*H314</f>
        <v>0</v>
      </c>
      <c r="Q314" s="212">
        <v>0</v>
      </c>
      <c r="R314" s="212">
        <f>Q314*H314</f>
        <v>0</v>
      </c>
      <c r="S314" s="212">
        <v>0</v>
      </c>
      <c r="T314" s="213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214" t="s">
        <v>464</v>
      </c>
      <c r="AT314" s="214" t="s">
        <v>147</v>
      </c>
      <c r="AU314" s="214" t="s">
        <v>85</v>
      </c>
      <c r="AY314" s="16" t="s">
        <v>145</v>
      </c>
      <c r="BE314" s="215">
        <f>IF(N314="základní",J314,0)</f>
        <v>0</v>
      </c>
      <c r="BF314" s="215">
        <f>IF(N314="snížená",J314,0)</f>
        <v>0</v>
      </c>
      <c r="BG314" s="215">
        <f>IF(N314="zákl. přenesená",J314,0)</f>
        <v>0</v>
      </c>
      <c r="BH314" s="215">
        <f>IF(N314="sníž. přenesená",J314,0)</f>
        <v>0</v>
      </c>
      <c r="BI314" s="215">
        <f>IF(N314="nulová",J314,0)</f>
        <v>0</v>
      </c>
      <c r="BJ314" s="16" t="s">
        <v>83</v>
      </c>
      <c r="BK314" s="215">
        <f>ROUND(I314*H314,2)</f>
        <v>0</v>
      </c>
      <c r="BL314" s="16" t="s">
        <v>464</v>
      </c>
      <c r="BM314" s="214" t="s">
        <v>2307</v>
      </c>
    </row>
    <row r="315" s="2" customFormat="1">
      <c r="A315" s="37"/>
      <c r="B315" s="38"/>
      <c r="C315" s="39"/>
      <c r="D315" s="216" t="s">
        <v>154</v>
      </c>
      <c r="E315" s="39"/>
      <c r="F315" s="217" t="s">
        <v>2308</v>
      </c>
      <c r="G315" s="39"/>
      <c r="H315" s="39"/>
      <c r="I315" s="218"/>
      <c r="J315" s="39"/>
      <c r="K315" s="39"/>
      <c r="L315" s="43"/>
      <c r="M315" s="219"/>
      <c r="N315" s="220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154</v>
      </c>
      <c r="AU315" s="16" t="s">
        <v>85</v>
      </c>
    </row>
    <row r="316" s="2" customFormat="1" ht="16.5" customHeight="1">
      <c r="A316" s="37"/>
      <c r="B316" s="38"/>
      <c r="C316" s="203" t="s">
        <v>856</v>
      </c>
      <c r="D316" s="203" t="s">
        <v>147</v>
      </c>
      <c r="E316" s="204" t="s">
        <v>2309</v>
      </c>
      <c r="F316" s="205" t="s">
        <v>2310</v>
      </c>
      <c r="G316" s="206" t="s">
        <v>2306</v>
      </c>
      <c r="H316" s="207">
        <v>32</v>
      </c>
      <c r="I316" s="208"/>
      <c r="J316" s="209">
        <f>ROUND(I316*H316,2)</f>
        <v>0</v>
      </c>
      <c r="K316" s="205" t="s">
        <v>151</v>
      </c>
      <c r="L316" s="43"/>
      <c r="M316" s="210" t="s">
        <v>19</v>
      </c>
      <c r="N316" s="211" t="s">
        <v>46</v>
      </c>
      <c r="O316" s="83"/>
      <c r="P316" s="212">
        <f>O316*H316</f>
        <v>0</v>
      </c>
      <c r="Q316" s="212">
        <v>0</v>
      </c>
      <c r="R316" s="212">
        <f>Q316*H316</f>
        <v>0</v>
      </c>
      <c r="S316" s="212">
        <v>0</v>
      </c>
      <c r="T316" s="213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14" t="s">
        <v>464</v>
      </c>
      <c r="AT316" s="214" t="s">
        <v>147</v>
      </c>
      <c r="AU316" s="214" t="s">
        <v>85</v>
      </c>
      <c r="AY316" s="16" t="s">
        <v>145</v>
      </c>
      <c r="BE316" s="215">
        <f>IF(N316="základní",J316,0)</f>
        <v>0</v>
      </c>
      <c r="BF316" s="215">
        <f>IF(N316="snížená",J316,0)</f>
        <v>0</v>
      </c>
      <c r="BG316" s="215">
        <f>IF(N316="zákl. přenesená",J316,0)</f>
        <v>0</v>
      </c>
      <c r="BH316" s="215">
        <f>IF(N316="sníž. přenesená",J316,0)</f>
        <v>0</v>
      </c>
      <c r="BI316" s="215">
        <f>IF(N316="nulová",J316,0)</f>
        <v>0</v>
      </c>
      <c r="BJ316" s="16" t="s">
        <v>83</v>
      </c>
      <c r="BK316" s="215">
        <f>ROUND(I316*H316,2)</f>
        <v>0</v>
      </c>
      <c r="BL316" s="16" t="s">
        <v>464</v>
      </c>
      <c r="BM316" s="214" t="s">
        <v>2311</v>
      </c>
    </row>
    <row r="317" s="2" customFormat="1">
      <c r="A317" s="37"/>
      <c r="B317" s="38"/>
      <c r="C317" s="39"/>
      <c r="D317" s="216" t="s">
        <v>154</v>
      </c>
      <c r="E317" s="39"/>
      <c r="F317" s="217" t="s">
        <v>2312</v>
      </c>
      <c r="G317" s="39"/>
      <c r="H317" s="39"/>
      <c r="I317" s="218"/>
      <c r="J317" s="39"/>
      <c r="K317" s="39"/>
      <c r="L317" s="43"/>
      <c r="M317" s="219"/>
      <c r="N317" s="220"/>
      <c r="O317" s="83"/>
      <c r="P317" s="83"/>
      <c r="Q317" s="83"/>
      <c r="R317" s="83"/>
      <c r="S317" s="83"/>
      <c r="T317" s="84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154</v>
      </c>
      <c r="AU317" s="16" t="s">
        <v>85</v>
      </c>
    </row>
    <row r="318" s="2" customFormat="1" ht="16.5" customHeight="1">
      <c r="A318" s="37"/>
      <c r="B318" s="38"/>
      <c r="C318" s="203" t="s">
        <v>861</v>
      </c>
      <c r="D318" s="203" t="s">
        <v>147</v>
      </c>
      <c r="E318" s="204" t="s">
        <v>2313</v>
      </c>
      <c r="F318" s="205" t="s">
        <v>2314</v>
      </c>
      <c r="G318" s="206" t="s">
        <v>412</v>
      </c>
      <c r="H318" s="207">
        <v>1</v>
      </c>
      <c r="I318" s="208"/>
      <c r="J318" s="209">
        <f>ROUND(I318*H318,2)</f>
        <v>0</v>
      </c>
      <c r="K318" s="205" t="s">
        <v>151</v>
      </c>
      <c r="L318" s="43"/>
      <c r="M318" s="210" t="s">
        <v>19</v>
      </c>
      <c r="N318" s="211" t="s">
        <v>46</v>
      </c>
      <c r="O318" s="83"/>
      <c r="P318" s="212">
        <f>O318*H318</f>
        <v>0</v>
      </c>
      <c r="Q318" s="212">
        <v>0</v>
      </c>
      <c r="R318" s="212">
        <f>Q318*H318</f>
        <v>0</v>
      </c>
      <c r="S318" s="212">
        <v>0</v>
      </c>
      <c r="T318" s="213">
        <f>S318*H318</f>
        <v>0</v>
      </c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R318" s="214" t="s">
        <v>464</v>
      </c>
      <c r="AT318" s="214" t="s">
        <v>147</v>
      </c>
      <c r="AU318" s="214" t="s">
        <v>85</v>
      </c>
      <c r="AY318" s="16" t="s">
        <v>145</v>
      </c>
      <c r="BE318" s="215">
        <f>IF(N318="základní",J318,0)</f>
        <v>0</v>
      </c>
      <c r="BF318" s="215">
        <f>IF(N318="snížená",J318,0)</f>
        <v>0</v>
      </c>
      <c r="BG318" s="215">
        <f>IF(N318="zákl. přenesená",J318,0)</f>
        <v>0</v>
      </c>
      <c r="BH318" s="215">
        <f>IF(N318="sníž. přenesená",J318,0)</f>
        <v>0</v>
      </c>
      <c r="BI318" s="215">
        <f>IF(N318="nulová",J318,0)</f>
        <v>0</v>
      </c>
      <c r="BJ318" s="16" t="s">
        <v>83</v>
      </c>
      <c r="BK318" s="215">
        <f>ROUND(I318*H318,2)</f>
        <v>0</v>
      </c>
      <c r="BL318" s="16" t="s">
        <v>464</v>
      </c>
      <c r="BM318" s="214" t="s">
        <v>2315</v>
      </c>
    </row>
    <row r="319" s="2" customFormat="1">
      <c r="A319" s="37"/>
      <c r="B319" s="38"/>
      <c r="C319" s="39"/>
      <c r="D319" s="216" t="s">
        <v>154</v>
      </c>
      <c r="E319" s="39"/>
      <c r="F319" s="217" t="s">
        <v>2316</v>
      </c>
      <c r="G319" s="39"/>
      <c r="H319" s="39"/>
      <c r="I319" s="218"/>
      <c r="J319" s="39"/>
      <c r="K319" s="39"/>
      <c r="L319" s="43"/>
      <c r="M319" s="219"/>
      <c r="N319" s="220"/>
      <c r="O319" s="83"/>
      <c r="P319" s="83"/>
      <c r="Q319" s="83"/>
      <c r="R319" s="83"/>
      <c r="S319" s="83"/>
      <c r="T319" s="84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16" t="s">
        <v>154</v>
      </c>
      <c r="AU319" s="16" t="s">
        <v>85</v>
      </c>
    </row>
    <row r="320" s="2" customFormat="1" ht="16.5" customHeight="1">
      <c r="A320" s="37"/>
      <c r="B320" s="38"/>
      <c r="C320" s="203" t="s">
        <v>866</v>
      </c>
      <c r="D320" s="203" t="s">
        <v>147</v>
      </c>
      <c r="E320" s="204" t="s">
        <v>2317</v>
      </c>
      <c r="F320" s="205" t="s">
        <v>2318</v>
      </c>
      <c r="G320" s="206" t="s">
        <v>412</v>
      </c>
      <c r="H320" s="207">
        <v>1</v>
      </c>
      <c r="I320" s="208"/>
      <c r="J320" s="209">
        <f>ROUND(I320*H320,2)</f>
        <v>0</v>
      </c>
      <c r="K320" s="205" t="s">
        <v>151</v>
      </c>
      <c r="L320" s="43"/>
      <c r="M320" s="210" t="s">
        <v>19</v>
      </c>
      <c r="N320" s="211" t="s">
        <v>46</v>
      </c>
      <c r="O320" s="83"/>
      <c r="P320" s="212">
        <f>O320*H320</f>
        <v>0</v>
      </c>
      <c r="Q320" s="212">
        <v>0</v>
      </c>
      <c r="R320" s="212">
        <f>Q320*H320</f>
        <v>0</v>
      </c>
      <c r="S320" s="212">
        <v>0</v>
      </c>
      <c r="T320" s="213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214" t="s">
        <v>464</v>
      </c>
      <c r="AT320" s="214" t="s">
        <v>147</v>
      </c>
      <c r="AU320" s="214" t="s">
        <v>85</v>
      </c>
      <c r="AY320" s="16" t="s">
        <v>145</v>
      </c>
      <c r="BE320" s="215">
        <f>IF(N320="základní",J320,0)</f>
        <v>0</v>
      </c>
      <c r="BF320" s="215">
        <f>IF(N320="snížená",J320,0)</f>
        <v>0</v>
      </c>
      <c r="BG320" s="215">
        <f>IF(N320="zákl. přenesená",J320,0)</f>
        <v>0</v>
      </c>
      <c r="BH320" s="215">
        <f>IF(N320="sníž. přenesená",J320,0)</f>
        <v>0</v>
      </c>
      <c r="BI320" s="215">
        <f>IF(N320="nulová",J320,0)</f>
        <v>0</v>
      </c>
      <c r="BJ320" s="16" t="s">
        <v>83</v>
      </c>
      <c r="BK320" s="215">
        <f>ROUND(I320*H320,2)</f>
        <v>0</v>
      </c>
      <c r="BL320" s="16" t="s">
        <v>464</v>
      </c>
      <c r="BM320" s="214" t="s">
        <v>2319</v>
      </c>
    </row>
    <row r="321" s="2" customFormat="1">
      <c r="A321" s="37"/>
      <c r="B321" s="38"/>
      <c r="C321" s="39"/>
      <c r="D321" s="216" t="s">
        <v>154</v>
      </c>
      <c r="E321" s="39"/>
      <c r="F321" s="217" t="s">
        <v>2320</v>
      </c>
      <c r="G321" s="39"/>
      <c r="H321" s="39"/>
      <c r="I321" s="218"/>
      <c r="J321" s="39"/>
      <c r="K321" s="39"/>
      <c r="L321" s="43"/>
      <c r="M321" s="234"/>
      <c r="N321" s="235"/>
      <c r="O321" s="236"/>
      <c r="P321" s="236"/>
      <c r="Q321" s="236"/>
      <c r="R321" s="236"/>
      <c r="S321" s="236"/>
      <c r="T321" s="2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154</v>
      </c>
      <c r="AU321" s="16" t="s">
        <v>85</v>
      </c>
    </row>
    <row r="322" s="2" customFormat="1" ht="6.96" customHeight="1">
      <c r="A322" s="37"/>
      <c r="B322" s="58"/>
      <c r="C322" s="59"/>
      <c r="D322" s="59"/>
      <c r="E322" s="59"/>
      <c r="F322" s="59"/>
      <c r="G322" s="59"/>
      <c r="H322" s="59"/>
      <c r="I322" s="59"/>
      <c r="J322" s="59"/>
      <c r="K322" s="59"/>
      <c r="L322" s="43"/>
      <c r="M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</row>
  </sheetData>
  <sheetProtection sheet="1" autoFilter="0" formatColumns="0" formatRows="0" objects="1" scenarios="1" spinCount="100000" saltValue="l7RFZJX07JYcOGxTkFCqTkGPE4qELkP8dbpYrTNfrzUCas8vvcJdpcIgGu8tlncSBc8sr3zRxghKPE5l1grEUg==" hashValue="oGi7/JptLItfjxvLCeTSXTCiLKy5WSfIx+xOwvU+ibLbGTCCf2ZSxPaVoLCJaWy3tOHb7L4O2F/0hvVix6MK4Q==" algorithmName="SHA-512" password="CC35"/>
  <autoFilter ref="C84:K32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741110053"/>
    <hyperlink ref="F91" r:id="rId2" display="https://podminky.urs.cz/item/CS_URS_2025_02/741210202"/>
    <hyperlink ref="F95" r:id="rId3" display="https://podminky.urs.cz/item/CS_URS_2025_02/741210202"/>
    <hyperlink ref="F98" r:id="rId4" display="https://podminky.urs.cz/item/CS_URS_2025_02/741210002"/>
    <hyperlink ref="F101" r:id="rId5" display="https://podminky.urs.cz/item/CS_URS_2025_02/741210002.1"/>
    <hyperlink ref="F104" r:id="rId6" display="https://podminky.urs.cz/item/CS_URS_2025_02/741210002"/>
    <hyperlink ref="F107" r:id="rId7" display="https://podminky.urs.cz/item/CS_URS_2025_02/741210002"/>
    <hyperlink ref="F110" r:id="rId8" display="https://podminky.urs.cz/item/CS_URS_2025_02/210191542"/>
    <hyperlink ref="F113" r:id="rId9" display="https://podminky.urs.cz/item/CS_URS_2025_02/7412102021"/>
    <hyperlink ref="F115" r:id="rId10" display="https://podminky.urs.cz/item/CS_URS_2025_02/741910513"/>
    <hyperlink ref="F118" r:id="rId11" display="https://podminky.urs.cz/item/CS_URS_2025_02/742811110"/>
    <hyperlink ref="F120" r:id="rId12" display="https://podminky.urs.cz/item/CS_URS_2025_02/741231012"/>
    <hyperlink ref="F123" r:id="rId13" display="https://podminky.urs.cz/item/CS_URS_2025_02/741910411"/>
    <hyperlink ref="F126" r:id="rId14" display="https://podminky.urs.cz/item/CS_URS_2025_02/741910412"/>
    <hyperlink ref="F129" r:id="rId15" display="https://podminky.urs.cz/item/CS_URS_2025_02/741110511"/>
    <hyperlink ref="F133" r:id="rId16" display="https://podminky.urs.cz/item/CS_URS_2025_02/741110041"/>
    <hyperlink ref="F136" r:id="rId17" display="https://podminky.urs.cz/item/CS_URS_2025_02/741110042"/>
    <hyperlink ref="F139" r:id="rId18" display="https://podminky.urs.cz/item/CS_URS_2025_02/741110302"/>
    <hyperlink ref="F143" r:id="rId19" display="https://podminky.urs.cz/item/CS_URS_2025_02/741122138"/>
    <hyperlink ref="F146" r:id="rId20" display="https://podminky.urs.cz/item/CS_URS_2025_02/741110053"/>
    <hyperlink ref="F148" r:id="rId21" display="https://podminky.urs.cz/item/CS_URS_2025_02/741122016"/>
    <hyperlink ref="F151" r:id="rId22" display="https://podminky.urs.cz/item/CS_URS_2025_02/741122024"/>
    <hyperlink ref="F154" r:id="rId23" display="https://podminky.urs.cz/item/CS_URS_2025_02/741122145"/>
    <hyperlink ref="F157" r:id="rId24" display="https://podminky.urs.cz/item/CS_URS_2025_02/741122011"/>
    <hyperlink ref="F160" r:id="rId25" display="https://podminky.urs.cz/item/CS_URS_2025_02/741122011.1"/>
    <hyperlink ref="F163" r:id="rId26" display="https://podminky.urs.cz/item/CS_URS_2025_02/741122015"/>
    <hyperlink ref="F166" r:id="rId27" display="https://podminky.urs.cz/item/CS_URS_2025_02/741122016"/>
    <hyperlink ref="F169" r:id="rId28" display="https://podminky.urs.cz/item/CS_URS_2025_02/741122031"/>
    <hyperlink ref="F172" r:id="rId29" display="https://podminky.urs.cz/item/CS_URS_2025_02/7411220311"/>
    <hyperlink ref="F175" r:id="rId30" display="https://podminky.urs.cz/item/CS_URS_2025_02/741122146"/>
    <hyperlink ref="F178" r:id="rId31" display="https://podminky.urs.cz/item/CS_URS_2025_02/210800012"/>
    <hyperlink ref="F181" r:id="rId32" display="https://podminky.urs.cz/item/CS_URS_2025_02/741120001"/>
    <hyperlink ref="F184" r:id="rId33" display="https://podminky.urs.cz/item/CS_URS_2025_02/741120003"/>
    <hyperlink ref="F187" r:id="rId34" display="https://podminky.urs.cz/item/CS_URS_2025_02/741130021"/>
    <hyperlink ref="F189" r:id="rId35" display="https://podminky.urs.cz/item/CS_URS_2025_02/741130023"/>
    <hyperlink ref="F191" r:id="rId36" display="https://podminky.urs.cz/item/CS_URS_2025_02/741130024"/>
    <hyperlink ref="F193" r:id="rId37" display="https://podminky.urs.cz/item/CS_URS_2025_02/741310251"/>
    <hyperlink ref="F196" r:id="rId38" display="https://podminky.urs.cz/item/CS_URS_2025_02/741310402"/>
    <hyperlink ref="F199" r:id="rId39" display="https://podminky.urs.cz/item/CS_URS_2025_02/741310402"/>
    <hyperlink ref="F202" r:id="rId40" display="https://podminky.urs.cz/item/CS_URS_2025_02/741313002"/>
    <hyperlink ref="F205" r:id="rId41" display="https://podminky.urs.cz/item/CS_URS_2025_02/15"/>
    <hyperlink ref="F207" r:id="rId42" display="https://podminky.urs.cz/item/CS_URS_2025_02/741370101"/>
    <hyperlink ref="F210" r:id="rId43" display="https://podminky.urs.cz/item/CS_URS_2025_02/7413700331"/>
    <hyperlink ref="F213" r:id="rId44" display="https://podminky.urs.cz/item/CS_URS_2025_02/741371104"/>
    <hyperlink ref="F217" r:id="rId45" display="https://podminky.urs.cz/item/CS_URS_2025_02/210220021"/>
    <hyperlink ref="F220" r:id="rId46" display="https://podminky.urs.cz/item/CS_URS_2025_02/2102200021"/>
    <hyperlink ref="F223" r:id="rId47" display="https://podminky.urs.cz/item/CS_URS_2025_02/210220022"/>
    <hyperlink ref="F226" r:id="rId48" display="https://podminky.urs.cz/item/CS_URS_2025_02/743"/>
    <hyperlink ref="F229" r:id="rId49" display="https://podminky.urs.cz/item/CS_URS_2025_02/743622100"/>
    <hyperlink ref="F234" r:id="rId50" display="https://podminky.urs.cz/item/CS_URS_2025_02/210220302"/>
    <hyperlink ref="F238" r:id="rId51" display="https://podminky.urs.cz/item/CS_URS_2025_02/743624300"/>
    <hyperlink ref="F240" r:id="rId52" display="https://podminky.urs.cz/item/CS_URS_2025_02/743629300"/>
    <hyperlink ref="F243" r:id="rId53" display="https://podminky.urs.cz/item/CS_URS_2025_02/743629300.1"/>
    <hyperlink ref="F246" r:id="rId54" display="https://podminky.urs.cz/item/CS_URS_2025_02/7439911001"/>
    <hyperlink ref="F250" r:id="rId55" display="https://podminky.urs.cz/item/CS_URS_2025_02/210110021"/>
    <hyperlink ref="F253" r:id="rId56" display="https://podminky.urs.cz/item/CS_URS_2025_02/210160011"/>
    <hyperlink ref="F256" r:id="rId57" display="https://podminky.urs.cz/item/CS_URS_2025_02/741310411"/>
    <hyperlink ref="F259" r:id="rId58" display="https://podminky.urs.cz/item/CS_URS_2025_02/741310412"/>
    <hyperlink ref="F262" r:id="rId59" display="https://podminky.urs.cz/item/CS_URS_2025_02/741112111"/>
    <hyperlink ref="F265" r:id="rId60" display="https://podminky.urs.cz/item/CS_URS_2025_02/747211100"/>
    <hyperlink ref="F268" r:id="rId61" display="https://podminky.urs.cz/item/CS_URS_2025_02/748132300"/>
    <hyperlink ref="F271" r:id="rId62" display="https://podminky.urs.cz/item/CS_URS_2025_02/748711200"/>
    <hyperlink ref="F274" r:id="rId63" display="https://podminky.urs.cz/item/CS_URS_2025_02/748741000"/>
    <hyperlink ref="F278" r:id="rId64" display="https://podminky.urs.cz/item/CS_URS_2025_02/210204002"/>
    <hyperlink ref="F281" r:id="rId65" display="https://podminky.urs.cz/item/CS_URS_2025_02/7487410001"/>
    <hyperlink ref="F284" r:id="rId66" display="https://podminky.urs.cz/item/CS_URS_2025_02/460010024"/>
    <hyperlink ref="F286" r:id="rId67" display="https://podminky.urs.cz/item/CS_URS_2025_02/460050003"/>
    <hyperlink ref="F288" r:id="rId68" display="https://podminky.urs.cz/item/CS_URS_2025_02/460080012"/>
    <hyperlink ref="F290" r:id="rId69" display="https://podminky.urs.cz/item/CS_URS_2025_02/460120013"/>
    <hyperlink ref="F292" r:id="rId70" display="https://podminky.urs.cz/item/CS_URS_2025_02/460150153"/>
    <hyperlink ref="F294" r:id="rId71" display="https://podminky.urs.cz/item/CS_URS_2025_02/460421082"/>
    <hyperlink ref="F296" r:id="rId72" display="https://podminky.urs.cz/item/CS_URS_2025_02/460560153"/>
    <hyperlink ref="F298" r:id="rId73" display="https://podminky.urs.cz/item/CS_URS_2025_02/460680101"/>
    <hyperlink ref="F300" r:id="rId74" display="https://podminky.urs.cz/item/CS_URS_2025_02/460690031"/>
    <hyperlink ref="F303" r:id="rId75" display="https://podminky.urs.cz/item/CS_URS_2025_02/7418100111"/>
    <hyperlink ref="F305" r:id="rId76" display="https://podminky.urs.cz/item/CS_URS_2025_02/7418100112"/>
    <hyperlink ref="F307" r:id="rId77" display="https://podminky.urs.cz/item/CS_URS_2025_02/741811021"/>
    <hyperlink ref="F309" r:id="rId78" display="https://podminky.urs.cz/item/CS_URS_2025_02/741812043"/>
    <hyperlink ref="F311" r:id="rId79" display="https://podminky.urs.cz/item/CS_URS_2025_02/7418110291"/>
    <hyperlink ref="F313" r:id="rId80" display="https://podminky.urs.cz/item/CS_URS_2025_02/741811021.1"/>
    <hyperlink ref="F315" r:id="rId81" display="https://podminky.urs.cz/item/CS_URS_2025_02/2100308038"/>
    <hyperlink ref="F317" r:id="rId82" display="https://podminky.urs.cz/item/CS_URS_2025_02/998741103"/>
    <hyperlink ref="F319" r:id="rId83" display="https://podminky.urs.cz/item/CS_URS_2025_02/741810003"/>
    <hyperlink ref="F321" r:id="rId84" display="https://podminky.urs.cz/item/CS_URS_2025_02/741810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94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Technická pomoc na opravu plaveckého bazénu letního koupaliště Litvínov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2321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12. 8. 2025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22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ROUND(J87,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ROUND((SUM(BE87:BE460)),  2)</f>
        <v>0</v>
      </c>
      <c r="G33" s="37"/>
      <c r="H33" s="37"/>
      <c r="I33" s="147">
        <v>0.20999999999999999</v>
      </c>
      <c r="J33" s="146">
        <f>ROUND(((SUM(BE87:BE460))*I33),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ROUND((SUM(BF87:BF460)),  2)</f>
        <v>0</v>
      </c>
      <c r="G34" s="37"/>
      <c r="H34" s="37"/>
      <c r="I34" s="147">
        <v>0.14999999999999999</v>
      </c>
      <c r="J34" s="146">
        <f>ROUND(((SUM(BF87:BF460))*I34),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ROUND((SUM(BG87:BG460)),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ROUND((SUM(BH87:BH460)),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ROUND((SUM(BI87:BI460)),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101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Technická pomoc na opravu plaveckého bazénu letního koupaliště Litvínov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SO04 - Technologie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12. 8. 2025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SPORTaS, s.r.o.</v>
      </c>
      <c r="G54" s="39"/>
      <c r="H54" s="39"/>
      <c r="I54" s="31" t="s">
        <v>33</v>
      </c>
      <c r="J54" s="35" t="str">
        <f>E21</f>
        <v>Michal Pospíšil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102</v>
      </c>
      <c r="D57" s="161"/>
      <c r="E57" s="161"/>
      <c r="F57" s="161"/>
      <c r="G57" s="161"/>
      <c r="H57" s="161"/>
      <c r="I57" s="161"/>
      <c r="J57" s="162" t="s">
        <v>103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J87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104</v>
      </c>
    </row>
    <row r="60" s="9" customFormat="1" ht="24.96" customHeight="1">
      <c r="A60" s="9"/>
      <c r="B60" s="164"/>
      <c r="C60" s="165"/>
      <c r="D60" s="166" t="s">
        <v>105</v>
      </c>
      <c r="E60" s="167"/>
      <c r="F60" s="167"/>
      <c r="G60" s="167"/>
      <c r="H60" s="167"/>
      <c r="I60" s="167"/>
      <c r="J60" s="168">
        <f>J88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107</v>
      </c>
      <c r="E61" s="173"/>
      <c r="F61" s="173"/>
      <c r="G61" s="173"/>
      <c r="H61" s="173"/>
      <c r="I61" s="173"/>
      <c r="J61" s="174">
        <f>J89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2322</v>
      </c>
      <c r="E62" s="173"/>
      <c r="F62" s="173"/>
      <c r="G62" s="173"/>
      <c r="H62" s="173"/>
      <c r="I62" s="173"/>
      <c r="J62" s="174">
        <f>J136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4"/>
      <c r="C63" s="165"/>
      <c r="D63" s="166" t="s">
        <v>116</v>
      </c>
      <c r="E63" s="167"/>
      <c r="F63" s="167"/>
      <c r="G63" s="167"/>
      <c r="H63" s="167"/>
      <c r="I63" s="167"/>
      <c r="J63" s="168">
        <f>J339</f>
        <v>0</v>
      </c>
      <c r="K63" s="165"/>
      <c r="L63" s="16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0"/>
      <c r="C64" s="171"/>
      <c r="D64" s="172" t="s">
        <v>2323</v>
      </c>
      <c r="E64" s="173"/>
      <c r="F64" s="173"/>
      <c r="G64" s="173"/>
      <c r="H64" s="173"/>
      <c r="I64" s="173"/>
      <c r="J64" s="174">
        <f>J340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2324</v>
      </c>
      <c r="E65" s="173"/>
      <c r="F65" s="173"/>
      <c r="G65" s="173"/>
      <c r="H65" s="173"/>
      <c r="I65" s="173"/>
      <c r="J65" s="174">
        <f>J354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0"/>
      <c r="C66" s="171"/>
      <c r="D66" s="172" t="s">
        <v>125</v>
      </c>
      <c r="E66" s="173"/>
      <c r="F66" s="173"/>
      <c r="G66" s="173"/>
      <c r="H66" s="173"/>
      <c r="I66" s="173"/>
      <c r="J66" s="174">
        <f>J447</f>
        <v>0</v>
      </c>
      <c r="K66" s="171"/>
      <c r="L66" s="175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0"/>
      <c r="C67" s="171"/>
      <c r="D67" s="172" t="s">
        <v>2325</v>
      </c>
      <c r="E67" s="173"/>
      <c r="F67" s="173"/>
      <c r="G67" s="173"/>
      <c r="H67" s="173"/>
      <c r="I67" s="173"/>
      <c r="J67" s="174">
        <f>J454</f>
        <v>0</v>
      </c>
      <c r="K67" s="171"/>
      <c r="L67" s="175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33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="2" customFormat="1" ht="6.96" customHeight="1">
      <c r="A69" s="37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33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3" s="2" customFormat="1" ht="6.96" customHeight="1">
      <c r="A73" s="37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24.96" customHeight="1">
      <c r="A74" s="37"/>
      <c r="B74" s="38"/>
      <c r="C74" s="22" t="s">
        <v>130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6.96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16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159" t="str">
        <f>E7</f>
        <v>Technická pomoc na opravu plaveckého bazénu letního koupaliště Litvínov</v>
      </c>
      <c r="F77" s="31"/>
      <c r="G77" s="31"/>
      <c r="H77" s="31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12" customHeight="1">
      <c r="A78" s="37"/>
      <c r="B78" s="38"/>
      <c r="C78" s="31" t="s">
        <v>99</v>
      </c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6.5" customHeight="1">
      <c r="A79" s="37"/>
      <c r="B79" s="38"/>
      <c r="C79" s="39"/>
      <c r="D79" s="39"/>
      <c r="E79" s="68" t="str">
        <f>E9</f>
        <v>SO04 - Technologie</v>
      </c>
      <c r="F79" s="39"/>
      <c r="G79" s="39"/>
      <c r="H79" s="39"/>
      <c r="I79" s="39"/>
      <c r="J79" s="39"/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2" customHeight="1">
      <c r="A81" s="37"/>
      <c r="B81" s="38"/>
      <c r="C81" s="31" t="s">
        <v>21</v>
      </c>
      <c r="D81" s="39"/>
      <c r="E81" s="39"/>
      <c r="F81" s="26" t="str">
        <f>F12</f>
        <v xml:space="preserve"> </v>
      </c>
      <c r="G81" s="39"/>
      <c r="H81" s="39"/>
      <c r="I81" s="31" t="s">
        <v>23</v>
      </c>
      <c r="J81" s="71" t="str">
        <f>IF(J12="","",J12)</f>
        <v>12. 8. 2025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5.15" customHeight="1">
      <c r="A83" s="37"/>
      <c r="B83" s="38"/>
      <c r="C83" s="31" t="s">
        <v>25</v>
      </c>
      <c r="D83" s="39"/>
      <c r="E83" s="39"/>
      <c r="F83" s="26" t="str">
        <f>E15</f>
        <v>SPORTaS, s.r.o.</v>
      </c>
      <c r="G83" s="39"/>
      <c r="H83" s="39"/>
      <c r="I83" s="31" t="s">
        <v>33</v>
      </c>
      <c r="J83" s="35" t="str">
        <f>E21</f>
        <v>Michal Pospíšil</v>
      </c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31</v>
      </c>
      <c r="D84" s="39"/>
      <c r="E84" s="39"/>
      <c r="F84" s="26" t="str">
        <f>IF(E18="","",E18)</f>
        <v>Vyplň údaj</v>
      </c>
      <c r="G84" s="39"/>
      <c r="H84" s="39"/>
      <c r="I84" s="31" t="s">
        <v>38</v>
      </c>
      <c r="J84" s="35" t="str">
        <f>E24</f>
        <v xml:space="preserve"> </v>
      </c>
      <c r="K84" s="39"/>
      <c r="L84" s="133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0.32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33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1" customFormat="1" ht="29.28" customHeight="1">
      <c r="A86" s="176"/>
      <c r="B86" s="177"/>
      <c r="C86" s="178" t="s">
        <v>131</v>
      </c>
      <c r="D86" s="179" t="s">
        <v>60</v>
      </c>
      <c r="E86" s="179" t="s">
        <v>56</v>
      </c>
      <c r="F86" s="179" t="s">
        <v>57</v>
      </c>
      <c r="G86" s="179" t="s">
        <v>132</v>
      </c>
      <c r="H86" s="179" t="s">
        <v>133</v>
      </c>
      <c r="I86" s="179" t="s">
        <v>134</v>
      </c>
      <c r="J86" s="179" t="s">
        <v>103</v>
      </c>
      <c r="K86" s="180" t="s">
        <v>135</v>
      </c>
      <c r="L86" s="181"/>
      <c r="M86" s="91" t="s">
        <v>19</v>
      </c>
      <c r="N86" s="92" t="s">
        <v>45</v>
      </c>
      <c r="O86" s="92" t="s">
        <v>136</v>
      </c>
      <c r="P86" s="92" t="s">
        <v>137</v>
      </c>
      <c r="Q86" s="92" t="s">
        <v>138</v>
      </c>
      <c r="R86" s="92" t="s">
        <v>139</v>
      </c>
      <c r="S86" s="92" t="s">
        <v>140</v>
      </c>
      <c r="T86" s="93" t="s">
        <v>141</v>
      </c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</row>
    <row r="87" s="2" customFormat="1" ht="22.8" customHeight="1">
      <c r="A87" s="37"/>
      <c r="B87" s="38"/>
      <c r="C87" s="98" t="s">
        <v>142</v>
      </c>
      <c r="D87" s="39"/>
      <c r="E87" s="39"/>
      <c r="F87" s="39"/>
      <c r="G87" s="39"/>
      <c r="H87" s="39"/>
      <c r="I87" s="39"/>
      <c r="J87" s="182">
        <f>BK87</f>
        <v>0</v>
      </c>
      <c r="K87" s="39"/>
      <c r="L87" s="43"/>
      <c r="M87" s="94"/>
      <c r="N87" s="183"/>
      <c r="O87" s="95"/>
      <c r="P87" s="184">
        <f>P88+P339</f>
        <v>0</v>
      </c>
      <c r="Q87" s="95"/>
      <c r="R87" s="184">
        <f>R88+R339</f>
        <v>53.064074050000002</v>
      </c>
      <c r="S87" s="95"/>
      <c r="T87" s="185">
        <f>T88+T339</f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16" t="s">
        <v>74</v>
      </c>
      <c r="AU87" s="16" t="s">
        <v>104</v>
      </c>
      <c r="BK87" s="186">
        <f>BK88+BK339</f>
        <v>0</v>
      </c>
    </row>
    <row r="88" s="12" customFormat="1" ht="25.92" customHeight="1">
      <c r="A88" s="12"/>
      <c r="B88" s="187"/>
      <c r="C88" s="188"/>
      <c r="D88" s="189" t="s">
        <v>74</v>
      </c>
      <c r="E88" s="190" t="s">
        <v>143</v>
      </c>
      <c r="F88" s="190" t="s">
        <v>144</v>
      </c>
      <c r="G88" s="188"/>
      <c r="H88" s="188"/>
      <c r="I88" s="191"/>
      <c r="J88" s="192">
        <f>BK88</f>
        <v>0</v>
      </c>
      <c r="K88" s="188"/>
      <c r="L88" s="193"/>
      <c r="M88" s="194"/>
      <c r="N88" s="195"/>
      <c r="O88" s="195"/>
      <c r="P88" s="196">
        <f>P89+P136</f>
        <v>0</v>
      </c>
      <c r="Q88" s="195"/>
      <c r="R88" s="196">
        <f>R89+R136</f>
        <v>53.043244050000006</v>
      </c>
      <c r="S88" s="195"/>
      <c r="T88" s="197">
        <f>T89+T136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8" t="s">
        <v>83</v>
      </c>
      <c r="AT88" s="199" t="s">
        <v>74</v>
      </c>
      <c r="AU88" s="199" t="s">
        <v>75</v>
      </c>
      <c r="AY88" s="198" t="s">
        <v>145</v>
      </c>
      <c r="BK88" s="200">
        <f>BK89+BK136</f>
        <v>0</v>
      </c>
    </row>
    <row r="89" s="12" customFormat="1" ht="22.8" customHeight="1">
      <c r="A89" s="12"/>
      <c r="B89" s="187"/>
      <c r="C89" s="188"/>
      <c r="D89" s="189" t="s">
        <v>74</v>
      </c>
      <c r="E89" s="201" t="s">
        <v>85</v>
      </c>
      <c r="F89" s="201" t="s">
        <v>328</v>
      </c>
      <c r="G89" s="188"/>
      <c r="H89" s="188"/>
      <c r="I89" s="191"/>
      <c r="J89" s="202">
        <f>BK89</f>
        <v>0</v>
      </c>
      <c r="K89" s="188"/>
      <c r="L89" s="193"/>
      <c r="M89" s="194"/>
      <c r="N89" s="195"/>
      <c r="O89" s="195"/>
      <c r="P89" s="196">
        <f>SUM(P90:P135)</f>
        <v>0</v>
      </c>
      <c r="Q89" s="195"/>
      <c r="R89" s="196">
        <f>SUM(R90:R135)</f>
        <v>52.572790000000005</v>
      </c>
      <c r="S89" s="195"/>
      <c r="T89" s="197">
        <f>SUM(T90:T135)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8" t="s">
        <v>83</v>
      </c>
      <c r="AT89" s="199" t="s">
        <v>74</v>
      </c>
      <c r="AU89" s="199" t="s">
        <v>83</v>
      </c>
      <c r="AY89" s="198" t="s">
        <v>145</v>
      </c>
      <c r="BK89" s="200">
        <f>SUM(BK90:BK135)</f>
        <v>0</v>
      </c>
    </row>
    <row r="90" s="2" customFormat="1" ht="24.15" customHeight="1">
      <c r="A90" s="37"/>
      <c r="B90" s="38"/>
      <c r="C90" s="203" t="s">
        <v>83</v>
      </c>
      <c r="D90" s="203" t="s">
        <v>147</v>
      </c>
      <c r="E90" s="204" t="s">
        <v>2326</v>
      </c>
      <c r="F90" s="205" t="s">
        <v>2327</v>
      </c>
      <c r="G90" s="206" t="s">
        <v>178</v>
      </c>
      <c r="H90" s="207">
        <v>250</v>
      </c>
      <c r="I90" s="208"/>
      <c r="J90" s="209">
        <f>ROUND(I90*H90,2)</f>
        <v>0</v>
      </c>
      <c r="K90" s="205" t="s">
        <v>151</v>
      </c>
      <c r="L90" s="43"/>
      <c r="M90" s="210" t="s">
        <v>19</v>
      </c>
      <c r="N90" s="211" t="s">
        <v>46</v>
      </c>
      <c r="O90" s="83"/>
      <c r="P90" s="212">
        <f>O90*H90</f>
        <v>0</v>
      </c>
      <c r="Q90" s="212">
        <v>0.20449000000000001</v>
      </c>
      <c r="R90" s="212">
        <f>Q90*H90</f>
        <v>51.122500000000002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152</v>
      </c>
      <c r="AT90" s="214" t="s">
        <v>147</v>
      </c>
      <c r="AU90" s="214" t="s">
        <v>85</v>
      </c>
      <c r="AY90" s="16" t="s">
        <v>145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83</v>
      </c>
      <c r="BK90" s="215">
        <f>ROUND(I90*H90,2)</f>
        <v>0</v>
      </c>
      <c r="BL90" s="16" t="s">
        <v>152</v>
      </c>
      <c r="BM90" s="214" t="s">
        <v>2328</v>
      </c>
    </row>
    <row r="91" s="2" customFormat="1">
      <c r="A91" s="37"/>
      <c r="B91" s="38"/>
      <c r="C91" s="39"/>
      <c r="D91" s="216" t="s">
        <v>154</v>
      </c>
      <c r="E91" s="39"/>
      <c r="F91" s="217" t="s">
        <v>2329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154</v>
      </c>
      <c r="AU91" s="16" t="s">
        <v>85</v>
      </c>
    </row>
    <row r="92" s="2" customFormat="1" ht="16.5" customHeight="1">
      <c r="A92" s="37"/>
      <c r="B92" s="38"/>
      <c r="C92" s="203" t="s">
        <v>85</v>
      </c>
      <c r="D92" s="203" t="s">
        <v>147</v>
      </c>
      <c r="E92" s="204" t="s">
        <v>2330</v>
      </c>
      <c r="F92" s="205" t="s">
        <v>2331</v>
      </c>
      <c r="G92" s="206" t="s">
        <v>910</v>
      </c>
      <c r="H92" s="207">
        <v>2</v>
      </c>
      <c r="I92" s="208"/>
      <c r="J92" s="209">
        <f>ROUND(I92*H92,2)</f>
        <v>0</v>
      </c>
      <c r="K92" s="205" t="s">
        <v>151</v>
      </c>
      <c r="L92" s="43"/>
      <c r="M92" s="210" t="s">
        <v>19</v>
      </c>
      <c r="N92" s="211" t="s">
        <v>46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152</v>
      </c>
      <c r="AT92" s="214" t="s">
        <v>147</v>
      </c>
      <c r="AU92" s="214" t="s">
        <v>85</v>
      </c>
      <c r="AY92" s="16" t="s">
        <v>145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83</v>
      </c>
      <c r="BK92" s="215">
        <f>ROUND(I92*H92,2)</f>
        <v>0</v>
      </c>
      <c r="BL92" s="16" t="s">
        <v>152</v>
      </c>
      <c r="BM92" s="214" t="s">
        <v>2332</v>
      </c>
    </row>
    <row r="93" s="2" customFormat="1">
      <c r="A93" s="37"/>
      <c r="B93" s="38"/>
      <c r="C93" s="39"/>
      <c r="D93" s="216" t="s">
        <v>154</v>
      </c>
      <c r="E93" s="39"/>
      <c r="F93" s="217" t="s">
        <v>2333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154</v>
      </c>
      <c r="AU93" s="16" t="s">
        <v>85</v>
      </c>
    </row>
    <row r="94" s="2" customFormat="1" ht="24.15" customHeight="1">
      <c r="A94" s="37"/>
      <c r="B94" s="38"/>
      <c r="C94" s="203" t="s">
        <v>160</v>
      </c>
      <c r="D94" s="203" t="s">
        <v>147</v>
      </c>
      <c r="E94" s="204" t="s">
        <v>2334</v>
      </c>
      <c r="F94" s="205" t="s">
        <v>2335</v>
      </c>
      <c r="G94" s="206" t="s">
        <v>910</v>
      </c>
      <c r="H94" s="207">
        <v>1</v>
      </c>
      <c r="I94" s="208"/>
      <c r="J94" s="209">
        <f>ROUND(I94*H94,2)</f>
        <v>0</v>
      </c>
      <c r="K94" s="205" t="s">
        <v>151</v>
      </c>
      <c r="L94" s="43"/>
      <c r="M94" s="210" t="s">
        <v>19</v>
      </c>
      <c r="N94" s="211" t="s">
        <v>46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152</v>
      </c>
      <c r="AT94" s="214" t="s">
        <v>147</v>
      </c>
      <c r="AU94" s="214" t="s">
        <v>85</v>
      </c>
      <c r="AY94" s="16" t="s">
        <v>145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83</v>
      </c>
      <c r="BK94" s="215">
        <f>ROUND(I94*H94,2)</f>
        <v>0</v>
      </c>
      <c r="BL94" s="16" t="s">
        <v>152</v>
      </c>
      <c r="BM94" s="214" t="s">
        <v>2336</v>
      </c>
    </row>
    <row r="95" s="2" customFormat="1">
      <c r="A95" s="37"/>
      <c r="B95" s="38"/>
      <c r="C95" s="39"/>
      <c r="D95" s="216" t="s">
        <v>154</v>
      </c>
      <c r="E95" s="39"/>
      <c r="F95" s="217" t="s">
        <v>2337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154</v>
      </c>
      <c r="AU95" s="16" t="s">
        <v>85</v>
      </c>
    </row>
    <row r="96" s="2" customFormat="1" ht="16.5" customHeight="1">
      <c r="A96" s="37"/>
      <c r="B96" s="38"/>
      <c r="C96" s="203" t="s">
        <v>152</v>
      </c>
      <c r="D96" s="203" t="s">
        <v>147</v>
      </c>
      <c r="E96" s="204" t="s">
        <v>2338</v>
      </c>
      <c r="F96" s="205" t="s">
        <v>2339</v>
      </c>
      <c r="G96" s="206" t="s">
        <v>2340</v>
      </c>
      <c r="H96" s="207">
        <v>4</v>
      </c>
      <c r="I96" s="208"/>
      <c r="J96" s="209">
        <f>ROUND(I96*H96,2)</f>
        <v>0</v>
      </c>
      <c r="K96" s="205" t="s">
        <v>151</v>
      </c>
      <c r="L96" s="43"/>
      <c r="M96" s="210" t="s">
        <v>19</v>
      </c>
      <c r="N96" s="211" t="s">
        <v>46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152</v>
      </c>
      <c r="AT96" s="214" t="s">
        <v>147</v>
      </c>
      <c r="AU96" s="214" t="s">
        <v>85</v>
      </c>
      <c r="AY96" s="16" t="s">
        <v>145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83</v>
      </c>
      <c r="BK96" s="215">
        <f>ROUND(I96*H96,2)</f>
        <v>0</v>
      </c>
      <c r="BL96" s="16" t="s">
        <v>152</v>
      </c>
      <c r="BM96" s="214" t="s">
        <v>2341</v>
      </c>
    </row>
    <row r="97" s="2" customFormat="1">
      <c r="A97" s="37"/>
      <c r="B97" s="38"/>
      <c r="C97" s="39"/>
      <c r="D97" s="216" t="s">
        <v>154</v>
      </c>
      <c r="E97" s="39"/>
      <c r="F97" s="217" t="s">
        <v>2342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154</v>
      </c>
      <c r="AU97" s="16" t="s">
        <v>85</v>
      </c>
    </row>
    <row r="98" s="2" customFormat="1" ht="16.5" customHeight="1">
      <c r="A98" s="37"/>
      <c r="B98" s="38"/>
      <c r="C98" s="203" t="s">
        <v>169</v>
      </c>
      <c r="D98" s="203" t="s">
        <v>147</v>
      </c>
      <c r="E98" s="204" t="s">
        <v>2343</v>
      </c>
      <c r="F98" s="205" t="s">
        <v>2344</v>
      </c>
      <c r="G98" s="206" t="s">
        <v>2340</v>
      </c>
      <c r="H98" s="207">
        <v>1</v>
      </c>
      <c r="I98" s="208"/>
      <c r="J98" s="209">
        <f>ROUND(I98*H98,2)</f>
        <v>0</v>
      </c>
      <c r="K98" s="205" t="s">
        <v>151</v>
      </c>
      <c r="L98" s="43"/>
      <c r="M98" s="210" t="s">
        <v>19</v>
      </c>
      <c r="N98" s="211" t="s">
        <v>46</v>
      </c>
      <c r="O98" s="83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R98" s="214" t="s">
        <v>152</v>
      </c>
      <c r="AT98" s="214" t="s">
        <v>147</v>
      </c>
      <c r="AU98" s="214" t="s">
        <v>85</v>
      </c>
      <c r="AY98" s="16" t="s">
        <v>145</v>
      </c>
      <c r="BE98" s="215">
        <f>IF(N98="základní",J98,0)</f>
        <v>0</v>
      </c>
      <c r="BF98" s="215">
        <f>IF(N98="snížená",J98,0)</f>
        <v>0</v>
      </c>
      <c r="BG98" s="215">
        <f>IF(N98="zákl. přenesená",J98,0)</f>
        <v>0</v>
      </c>
      <c r="BH98" s="215">
        <f>IF(N98="sníž. přenesená",J98,0)</f>
        <v>0</v>
      </c>
      <c r="BI98" s="215">
        <f>IF(N98="nulová",J98,0)</f>
        <v>0</v>
      </c>
      <c r="BJ98" s="16" t="s">
        <v>83</v>
      </c>
      <c r="BK98" s="215">
        <f>ROUND(I98*H98,2)</f>
        <v>0</v>
      </c>
      <c r="BL98" s="16" t="s">
        <v>152</v>
      </c>
      <c r="BM98" s="214" t="s">
        <v>2345</v>
      </c>
    </row>
    <row r="99" s="2" customFormat="1">
      <c r="A99" s="37"/>
      <c r="B99" s="38"/>
      <c r="C99" s="39"/>
      <c r="D99" s="216" t="s">
        <v>154</v>
      </c>
      <c r="E99" s="39"/>
      <c r="F99" s="217" t="s">
        <v>2346</v>
      </c>
      <c r="G99" s="39"/>
      <c r="H99" s="39"/>
      <c r="I99" s="218"/>
      <c r="J99" s="39"/>
      <c r="K99" s="39"/>
      <c r="L99" s="43"/>
      <c r="M99" s="219"/>
      <c r="N99" s="220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154</v>
      </c>
      <c r="AU99" s="16" t="s">
        <v>85</v>
      </c>
    </row>
    <row r="100" s="2" customFormat="1" ht="16.5" customHeight="1">
      <c r="A100" s="37"/>
      <c r="B100" s="38"/>
      <c r="C100" s="203" t="s">
        <v>175</v>
      </c>
      <c r="D100" s="203" t="s">
        <v>147</v>
      </c>
      <c r="E100" s="204" t="s">
        <v>2347</v>
      </c>
      <c r="F100" s="205" t="s">
        <v>2348</v>
      </c>
      <c r="G100" s="206" t="s">
        <v>910</v>
      </c>
      <c r="H100" s="207">
        <v>17</v>
      </c>
      <c r="I100" s="208"/>
      <c r="J100" s="209">
        <f>ROUND(I100*H100,2)</f>
        <v>0</v>
      </c>
      <c r="K100" s="205" t="s">
        <v>151</v>
      </c>
      <c r="L100" s="43"/>
      <c r="M100" s="210" t="s">
        <v>19</v>
      </c>
      <c r="N100" s="211" t="s">
        <v>46</v>
      </c>
      <c r="O100" s="83"/>
      <c r="P100" s="212">
        <f>O100*H100</f>
        <v>0</v>
      </c>
      <c r="Q100" s="212">
        <v>0</v>
      </c>
      <c r="R100" s="212">
        <f>Q100*H100</f>
        <v>0</v>
      </c>
      <c r="S100" s="212">
        <v>0</v>
      </c>
      <c r="T100" s="213">
        <f>S100*H100</f>
        <v>0</v>
      </c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R100" s="214" t="s">
        <v>152</v>
      </c>
      <c r="AT100" s="214" t="s">
        <v>147</v>
      </c>
      <c r="AU100" s="214" t="s">
        <v>85</v>
      </c>
      <c r="AY100" s="16" t="s">
        <v>145</v>
      </c>
      <c r="BE100" s="215">
        <f>IF(N100="základní",J100,0)</f>
        <v>0</v>
      </c>
      <c r="BF100" s="215">
        <f>IF(N100="snížená",J100,0)</f>
        <v>0</v>
      </c>
      <c r="BG100" s="215">
        <f>IF(N100="zákl. přenesená",J100,0)</f>
        <v>0</v>
      </c>
      <c r="BH100" s="215">
        <f>IF(N100="sníž. přenesená",J100,0)</f>
        <v>0</v>
      </c>
      <c r="BI100" s="215">
        <f>IF(N100="nulová",J100,0)</f>
        <v>0</v>
      </c>
      <c r="BJ100" s="16" t="s">
        <v>83</v>
      </c>
      <c r="BK100" s="215">
        <f>ROUND(I100*H100,2)</f>
        <v>0</v>
      </c>
      <c r="BL100" s="16" t="s">
        <v>152</v>
      </c>
      <c r="BM100" s="214" t="s">
        <v>2349</v>
      </c>
    </row>
    <row r="101" s="2" customFormat="1">
      <c r="A101" s="37"/>
      <c r="B101" s="38"/>
      <c r="C101" s="39"/>
      <c r="D101" s="216" t="s">
        <v>154</v>
      </c>
      <c r="E101" s="39"/>
      <c r="F101" s="217" t="s">
        <v>2350</v>
      </c>
      <c r="G101" s="39"/>
      <c r="H101" s="39"/>
      <c r="I101" s="218"/>
      <c r="J101" s="39"/>
      <c r="K101" s="39"/>
      <c r="L101" s="43"/>
      <c r="M101" s="219"/>
      <c r="N101" s="220"/>
      <c r="O101" s="83"/>
      <c r="P101" s="83"/>
      <c r="Q101" s="83"/>
      <c r="R101" s="83"/>
      <c r="S101" s="83"/>
      <c r="T101" s="84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16" t="s">
        <v>154</v>
      </c>
      <c r="AU101" s="16" t="s">
        <v>85</v>
      </c>
    </row>
    <row r="102" s="2" customFormat="1" ht="16.5" customHeight="1">
      <c r="A102" s="37"/>
      <c r="B102" s="38"/>
      <c r="C102" s="203" t="s">
        <v>181</v>
      </c>
      <c r="D102" s="203" t="s">
        <v>147</v>
      </c>
      <c r="E102" s="204" t="s">
        <v>2351</v>
      </c>
      <c r="F102" s="205" t="s">
        <v>2352</v>
      </c>
      <c r="G102" s="206" t="s">
        <v>178</v>
      </c>
      <c r="H102" s="207">
        <v>160</v>
      </c>
      <c r="I102" s="208"/>
      <c r="J102" s="209">
        <f>ROUND(I102*H102,2)</f>
        <v>0</v>
      </c>
      <c r="K102" s="205" t="s">
        <v>151</v>
      </c>
      <c r="L102" s="43"/>
      <c r="M102" s="210" t="s">
        <v>19</v>
      </c>
      <c r="N102" s="211" t="s">
        <v>46</v>
      </c>
      <c r="O102" s="83"/>
      <c r="P102" s="212">
        <f>O102*H102</f>
        <v>0</v>
      </c>
      <c r="Q102" s="212">
        <v>0.0015</v>
      </c>
      <c r="R102" s="212">
        <f>Q102*H102</f>
        <v>0.23999999999999999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152</v>
      </c>
      <c r="AT102" s="214" t="s">
        <v>147</v>
      </c>
      <c r="AU102" s="214" t="s">
        <v>85</v>
      </c>
      <c r="AY102" s="16" t="s">
        <v>145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83</v>
      </c>
      <c r="BK102" s="215">
        <f>ROUND(I102*H102,2)</f>
        <v>0</v>
      </c>
      <c r="BL102" s="16" t="s">
        <v>152</v>
      </c>
      <c r="BM102" s="214" t="s">
        <v>2353</v>
      </c>
    </row>
    <row r="103" s="2" customFormat="1">
      <c r="A103" s="37"/>
      <c r="B103" s="38"/>
      <c r="C103" s="39"/>
      <c r="D103" s="216" t="s">
        <v>154</v>
      </c>
      <c r="E103" s="39"/>
      <c r="F103" s="217" t="s">
        <v>2354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154</v>
      </c>
      <c r="AU103" s="16" t="s">
        <v>85</v>
      </c>
    </row>
    <row r="104" s="2" customFormat="1" ht="16.5" customHeight="1">
      <c r="A104" s="37"/>
      <c r="B104" s="38"/>
      <c r="C104" s="203" t="s">
        <v>186</v>
      </c>
      <c r="D104" s="203" t="s">
        <v>147</v>
      </c>
      <c r="E104" s="204" t="s">
        <v>2355</v>
      </c>
      <c r="F104" s="205" t="s">
        <v>2356</v>
      </c>
      <c r="G104" s="206" t="s">
        <v>178</v>
      </c>
      <c r="H104" s="207">
        <v>180</v>
      </c>
      <c r="I104" s="208"/>
      <c r="J104" s="209">
        <f>ROUND(I104*H104,2)</f>
        <v>0</v>
      </c>
      <c r="K104" s="205" t="s">
        <v>151</v>
      </c>
      <c r="L104" s="43"/>
      <c r="M104" s="210" t="s">
        <v>19</v>
      </c>
      <c r="N104" s="211" t="s">
        <v>46</v>
      </c>
      <c r="O104" s="83"/>
      <c r="P104" s="212">
        <f>O104*H104</f>
        <v>0</v>
      </c>
      <c r="Q104" s="212">
        <v>0.0027599999999999999</v>
      </c>
      <c r="R104" s="212">
        <f>Q104*H104</f>
        <v>0.49679999999999996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152</v>
      </c>
      <c r="AT104" s="214" t="s">
        <v>147</v>
      </c>
      <c r="AU104" s="214" t="s">
        <v>85</v>
      </c>
      <c r="AY104" s="16" t="s">
        <v>145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83</v>
      </c>
      <c r="BK104" s="215">
        <f>ROUND(I104*H104,2)</f>
        <v>0</v>
      </c>
      <c r="BL104" s="16" t="s">
        <v>152</v>
      </c>
      <c r="BM104" s="214" t="s">
        <v>2357</v>
      </c>
    </row>
    <row r="105" s="2" customFormat="1">
      <c r="A105" s="37"/>
      <c r="B105" s="38"/>
      <c r="C105" s="39"/>
      <c r="D105" s="216" t="s">
        <v>154</v>
      </c>
      <c r="E105" s="39"/>
      <c r="F105" s="217" t="s">
        <v>2358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154</v>
      </c>
      <c r="AU105" s="16" t="s">
        <v>85</v>
      </c>
    </row>
    <row r="106" s="2" customFormat="1" ht="16.5" customHeight="1">
      <c r="A106" s="37"/>
      <c r="B106" s="38"/>
      <c r="C106" s="203" t="s">
        <v>191</v>
      </c>
      <c r="D106" s="203" t="s">
        <v>147</v>
      </c>
      <c r="E106" s="204" t="s">
        <v>2359</v>
      </c>
      <c r="F106" s="205" t="s">
        <v>2360</v>
      </c>
      <c r="G106" s="206" t="s">
        <v>178</v>
      </c>
      <c r="H106" s="207">
        <v>50</v>
      </c>
      <c r="I106" s="208"/>
      <c r="J106" s="209">
        <f>ROUND(I106*H106,2)</f>
        <v>0</v>
      </c>
      <c r="K106" s="205" t="s">
        <v>151</v>
      </c>
      <c r="L106" s="43"/>
      <c r="M106" s="210" t="s">
        <v>19</v>
      </c>
      <c r="N106" s="211" t="s">
        <v>46</v>
      </c>
      <c r="O106" s="83"/>
      <c r="P106" s="212">
        <f>O106*H106</f>
        <v>0</v>
      </c>
      <c r="Q106" s="212">
        <v>0.0044000000000000003</v>
      </c>
      <c r="R106" s="212">
        <f>Q106*H106</f>
        <v>0.22</v>
      </c>
      <c r="S106" s="212">
        <v>0</v>
      </c>
      <c r="T106" s="213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214" t="s">
        <v>152</v>
      </c>
      <c r="AT106" s="214" t="s">
        <v>147</v>
      </c>
      <c r="AU106" s="214" t="s">
        <v>85</v>
      </c>
      <c r="AY106" s="16" t="s">
        <v>145</v>
      </c>
      <c r="BE106" s="215">
        <f>IF(N106="základní",J106,0)</f>
        <v>0</v>
      </c>
      <c r="BF106" s="215">
        <f>IF(N106="snížená",J106,0)</f>
        <v>0</v>
      </c>
      <c r="BG106" s="215">
        <f>IF(N106="zákl. přenesená",J106,0)</f>
        <v>0</v>
      </c>
      <c r="BH106" s="215">
        <f>IF(N106="sníž. přenesená",J106,0)</f>
        <v>0</v>
      </c>
      <c r="BI106" s="215">
        <f>IF(N106="nulová",J106,0)</f>
        <v>0</v>
      </c>
      <c r="BJ106" s="16" t="s">
        <v>83</v>
      </c>
      <c r="BK106" s="215">
        <f>ROUND(I106*H106,2)</f>
        <v>0</v>
      </c>
      <c r="BL106" s="16" t="s">
        <v>152</v>
      </c>
      <c r="BM106" s="214" t="s">
        <v>2361</v>
      </c>
    </row>
    <row r="107" s="2" customFormat="1">
      <c r="A107" s="37"/>
      <c r="B107" s="38"/>
      <c r="C107" s="39"/>
      <c r="D107" s="216" t="s">
        <v>154</v>
      </c>
      <c r="E107" s="39"/>
      <c r="F107" s="217" t="s">
        <v>2362</v>
      </c>
      <c r="G107" s="39"/>
      <c r="H107" s="39"/>
      <c r="I107" s="218"/>
      <c r="J107" s="39"/>
      <c r="K107" s="39"/>
      <c r="L107" s="43"/>
      <c r="M107" s="219"/>
      <c r="N107" s="220"/>
      <c r="O107" s="83"/>
      <c r="P107" s="83"/>
      <c r="Q107" s="83"/>
      <c r="R107" s="83"/>
      <c r="S107" s="83"/>
      <c r="T107" s="84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16" t="s">
        <v>154</v>
      </c>
      <c r="AU107" s="16" t="s">
        <v>85</v>
      </c>
    </row>
    <row r="108" s="2" customFormat="1" ht="16.5" customHeight="1">
      <c r="A108" s="37"/>
      <c r="B108" s="38"/>
      <c r="C108" s="203" t="s">
        <v>196</v>
      </c>
      <c r="D108" s="203" t="s">
        <v>147</v>
      </c>
      <c r="E108" s="204" t="s">
        <v>2363</v>
      </c>
      <c r="F108" s="205" t="s">
        <v>2364</v>
      </c>
      <c r="G108" s="206" t="s">
        <v>2365</v>
      </c>
      <c r="H108" s="207">
        <v>1</v>
      </c>
      <c r="I108" s="208"/>
      <c r="J108" s="209">
        <f>ROUND(I108*H108,2)</f>
        <v>0</v>
      </c>
      <c r="K108" s="205" t="s">
        <v>151</v>
      </c>
      <c r="L108" s="43"/>
      <c r="M108" s="210" t="s">
        <v>19</v>
      </c>
      <c r="N108" s="211" t="s">
        <v>46</v>
      </c>
      <c r="O108" s="83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214" t="s">
        <v>152</v>
      </c>
      <c r="AT108" s="214" t="s">
        <v>147</v>
      </c>
      <c r="AU108" s="214" t="s">
        <v>85</v>
      </c>
      <c r="AY108" s="16" t="s">
        <v>145</v>
      </c>
      <c r="BE108" s="215">
        <f>IF(N108="základní",J108,0)</f>
        <v>0</v>
      </c>
      <c r="BF108" s="215">
        <f>IF(N108="snížená",J108,0)</f>
        <v>0</v>
      </c>
      <c r="BG108" s="215">
        <f>IF(N108="zákl. přenesená",J108,0)</f>
        <v>0</v>
      </c>
      <c r="BH108" s="215">
        <f>IF(N108="sníž. přenesená",J108,0)</f>
        <v>0</v>
      </c>
      <c r="BI108" s="215">
        <f>IF(N108="nulová",J108,0)</f>
        <v>0</v>
      </c>
      <c r="BJ108" s="16" t="s">
        <v>83</v>
      </c>
      <c r="BK108" s="215">
        <f>ROUND(I108*H108,2)</f>
        <v>0</v>
      </c>
      <c r="BL108" s="16" t="s">
        <v>152</v>
      </c>
      <c r="BM108" s="214" t="s">
        <v>2366</v>
      </c>
    </row>
    <row r="109" s="2" customFormat="1">
      <c r="A109" s="37"/>
      <c r="B109" s="38"/>
      <c r="C109" s="39"/>
      <c r="D109" s="216" t="s">
        <v>154</v>
      </c>
      <c r="E109" s="39"/>
      <c r="F109" s="217" t="s">
        <v>2367</v>
      </c>
      <c r="G109" s="39"/>
      <c r="H109" s="39"/>
      <c r="I109" s="218"/>
      <c r="J109" s="39"/>
      <c r="K109" s="39"/>
      <c r="L109" s="43"/>
      <c r="M109" s="219"/>
      <c r="N109" s="220"/>
      <c r="O109" s="83"/>
      <c r="P109" s="83"/>
      <c r="Q109" s="83"/>
      <c r="R109" s="83"/>
      <c r="S109" s="83"/>
      <c r="T109" s="84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16" t="s">
        <v>154</v>
      </c>
      <c r="AU109" s="16" t="s">
        <v>85</v>
      </c>
    </row>
    <row r="110" s="2" customFormat="1" ht="16.5" customHeight="1">
      <c r="A110" s="37"/>
      <c r="B110" s="38"/>
      <c r="C110" s="203" t="s">
        <v>201</v>
      </c>
      <c r="D110" s="203" t="s">
        <v>147</v>
      </c>
      <c r="E110" s="204" t="s">
        <v>2368</v>
      </c>
      <c r="F110" s="205" t="s">
        <v>2369</v>
      </c>
      <c r="G110" s="206" t="s">
        <v>2365</v>
      </c>
      <c r="H110" s="207">
        <v>100</v>
      </c>
      <c r="I110" s="208"/>
      <c r="J110" s="209">
        <f>ROUND(I110*H110,2)</f>
        <v>0</v>
      </c>
      <c r="K110" s="205" t="s">
        <v>151</v>
      </c>
      <c r="L110" s="43"/>
      <c r="M110" s="210" t="s">
        <v>19</v>
      </c>
      <c r="N110" s="211" t="s">
        <v>46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152</v>
      </c>
      <c r="AT110" s="214" t="s">
        <v>147</v>
      </c>
      <c r="AU110" s="214" t="s">
        <v>85</v>
      </c>
      <c r="AY110" s="16" t="s">
        <v>145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83</v>
      </c>
      <c r="BK110" s="215">
        <f>ROUND(I110*H110,2)</f>
        <v>0</v>
      </c>
      <c r="BL110" s="16" t="s">
        <v>152</v>
      </c>
      <c r="BM110" s="214" t="s">
        <v>2370</v>
      </c>
    </row>
    <row r="111" s="2" customFormat="1">
      <c r="A111" s="37"/>
      <c r="B111" s="38"/>
      <c r="C111" s="39"/>
      <c r="D111" s="216" t="s">
        <v>154</v>
      </c>
      <c r="E111" s="39"/>
      <c r="F111" s="217" t="s">
        <v>2371</v>
      </c>
      <c r="G111" s="39"/>
      <c r="H111" s="39"/>
      <c r="I111" s="218"/>
      <c r="J111" s="39"/>
      <c r="K111" s="39"/>
      <c r="L111" s="43"/>
      <c r="M111" s="219"/>
      <c r="N111" s="220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154</v>
      </c>
      <c r="AU111" s="16" t="s">
        <v>85</v>
      </c>
    </row>
    <row r="112" s="2" customFormat="1" ht="16.5" customHeight="1">
      <c r="A112" s="37"/>
      <c r="B112" s="38"/>
      <c r="C112" s="203" t="s">
        <v>206</v>
      </c>
      <c r="D112" s="203" t="s">
        <v>147</v>
      </c>
      <c r="E112" s="204" t="s">
        <v>2372</v>
      </c>
      <c r="F112" s="205" t="s">
        <v>2373</v>
      </c>
      <c r="G112" s="206" t="s">
        <v>2365</v>
      </c>
      <c r="H112" s="207">
        <v>130</v>
      </c>
      <c r="I112" s="208"/>
      <c r="J112" s="209">
        <f>ROUND(I112*H112,2)</f>
        <v>0</v>
      </c>
      <c r="K112" s="205" t="s">
        <v>151</v>
      </c>
      <c r="L112" s="43"/>
      <c r="M112" s="210" t="s">
        <v>19</v>
      </c>
      <c r="N112" s="211" t="s">
        <v>46</v>
      </c>
      <c r="O112" s="83"/>
      <c r="P112" s="212">
        <f>O112*H112</f>
        <v>0</v>
      </c>
      <c r="Q112" s="212">
        <v>0</v>
      </c>
      <c r="R112" s="212">
        <f>Q112*H112</f>
        <v>0</v>
      </c>
      <c r="S112" s="212">
        <v>0</v>
      </c>
      <c r="T112" s="213">
        <f>S112*H112</f>
        <v>0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214" t="s">
        <v>152</v>
      </c>
      <c r="AT112" s="214" t="s">
        <v>147</v>
      </c>
      <c r="AU112" s="214" t="s">
        <v>85</v>
      </c>
      <c r="AY112" s="16" t="s">
        <v>145</v>
      </c>
      <c r="BE112" s="215">
        <f>IF(N112="základní",J112,0)</f>
        <v>0</v>
      </c>
      <c r="BF112" s="215">
        <f>IF(N112="snížená",J112,0)</f>
        <v>0</v>
      </c>
      <c r="BG112" s="215">
        <f>IF(N112="zákl. přenesená",J112,0)</f>
        <v>0</v>
      </c>
      <c r="BH112" s="215">
        <f>IF(N112="sníž. přenesená",J112,0)</f>
        <v>0</v>
      </c>
      <c r="BI112" s="215">
        <f>IF(N112="nulová",J112,0)</f>
        <v>0</v>
      </c>
      <c r="BJ112" s="16" t="s">
        <v>83</v>
      </c>
      <c r="BK112" s="215">
        <f>ROUND(I112*H112,2)</f>
        <v>0</v>
      </c>
      <c r="BL112" s="16" t="s">
        <v>152</v>
      </c>
      <c r="BM112" s="214" t="s">
        <v>2374</v>
      </c>
    </row>
    <row r="113" s="2" customFormat="1">
      <c r="A113" s="37"/>
      <c r="B113" s="38"/>
      <c r="C113" s="39"/>
      <c r="D113" s="216" t="s">
        <v>154</v>
      </c>
      <c r="E113" s="39"/>
      <c r="F113" s="217" t="s">
        <v>2375</v>
      </c>
      <c r="G113" s="39"/>
      <c r="H113" s="39"/>
      <c r="I113" s="218"/>
      <c r="J113" s="39"/>
      <c r="K113" s="39"/>
      <c r="L113" s="43"/>
      <c r="M113" s="219"/>
      <c r="N113" s="220"/>
      <c r="O113" s="83"/>
      <c r="P113" s="83"/>
      <c r="Q113" s="83"/>
      <c r="R113" s="83"/>
      <c r="S113" s="83"/>
      <c r="T113" s="84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16" t="s">
        <v>154</v>
      </c>
      <c r="AU113" s="16" t="s">
        <v>85</v>
      </c>
    </row>
    <row r="114" s="2" customFormat="1" ht="16.5" customHeight="1">
      <c r="A114" s="37"/>
      <c r="B114" s="38"/>
      <c r="C114" s="203" t="s">
        <v>211</v>
      </c>
      <c r="D114" s="203" t="s">
        <v>147</v>
      </c>
      <c r="E114" s="204" t="s">
        <v>2376</v>
      </c>
      <c r="F114" s="205" t="s">
        <v>2377</v>
      </c>
      <c r="G114" s="206" t="s">
        <v>412</v>
      </c>
      <c r="H114" s="207">
        <v>3</v>
      </c>
      <c r="I114" s="208"/>
      <c r="J114" s="209">
        <f>ROUND(I114*H114,2)</f>
        <v>0</v>
      </c>
      <c r="K114" s="205" t="s">
        <v>151</v>
      </c>
      <c r="L114" s="43"/>
      <c r="M114" s="210" t="s">
        <v>19</v>
      </c>
      <c r="N114" s="211" t="s">
        <v>46</v>
      </c>
      <c r="O114" s="83"/>
      <c r="P114" s="212">
        <f>O114*H114</f>
        <v>0</v>
      </c>
      <c r="Q114" s="212">
        <v>0.02639</v>
      </c>
      <c r="R114" s="212">
        <f>Q114*H114</f>
        <v>0.079170000000000004</v>
      </c>
      <c r="S114" s="212">
        <v>0</v>
      </c>
      <c r="T114" s="213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214" t="s">
        <v>152</v>
      </c>
      <c r="AT114" s="214" t="s">
        <v>147</v>
      </c>
      <c r="AU114" s="214" t="s">
        <v>85</v>
      </c>
      <c r="AY114" s="16" t="s">
        <v>145</v>
      </c>
      <c r="BE114" s="215">
        <f>IF(N114="základní",J114,0)</f>
        <v>0</v>
      </c>
      <c r="BF114" s="215">
        <f>IF(N114="snížená",J114,0)</f>
        <v>0</v>
      </c>
      <c r="BG114" s="215">
        <f>IF(N114="zákl. přenesená",J114,0)</f>
        <v>0</v>
      </c>
      <c r="BH114" s="215">
        <f>IF(N114="sníž. přenesená",J114,0)</f>
        <v>0</v>
      </c>
      <c r="BI114" s="215">
        <f>IF(N114="nulová",J114,0)</f>
        <v>0</v>
      </c>
      <c r="BJ114" s="16" t="s">
        <v>83</v>
      </c>
      <c r="BK114" s="215">
        <f>ROUND(I114*H114,2)</f>
        <v>0</v>
      </c>
      <c r="BL114" s="16" t="s">
        <v>152</v>
      </c>
      <c r="BM114" s="214" t="s">
        <v>2378</v>
      </c>
    </row>
    <row r="115" s="2" customFormat="1">
      <c r="A115" s="37"/>
      <c r="B115" s="38"/>
      <c r="C115" s="39"/>
      <c r="D115" s="216" t="s">
        <v>154</v>
      </c>
      <c r="E115" s="39"/>
      <c r="F115" s="217" t="s">
        <v>2379</v>
      </c>
      <c r="G115" s="39"/>
      <c r="H115" s="39"/>
      <c r="I115" s="218"/>
      <c r="J115" s="39"/>
      <c r="K115" s="39"/>
      <c r="L115" s="43"/>
      <c r="M115" s="219"/>
      <c r="N115" s="220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154</v>
      </c>
      <c r="AU115" s="16" t="s">
        <v>85</v>
      </c>
    </row>
    <row r="116" s="2" customFormat="1" ht="16.5" customHeight="1">
      <c r="A116" s="37"/>
      <c r="B116" s="38"/>
      <c r="C116" s="203" t="s">
        <v>216</v>
      </c>
      <c r="D116" s="203" t="s">
        <v>147</v>
      </c>
      <c r="E116" s="204" t="s">
        <v>2380</v>
      </c>
      <c r="F116" s="205" t="s">
        <v>2381</v>
      </c>
      <c r="G116" s="206" t="s">
        <v>412</v>
      </c>
      <c r="H116" s="207">
        <v>1</v>
      </c>
      <c r="I116" s="208"/>
      <c r="J116" s="209">
        <f>ROUND(I116*H116,2)</f>
        <v>0</v>
      </c>
      <c r="K116" s="205" t="s">
        <v>151</v>
      </c>
      <c r="L116" s="43"/>
      <c r="M116" s="210" t="s">
        <v>19</v>
      </c>
      <c r="N116" s="211" t="s">
        <v>46</v>
      </c>
      <c r="O116" s="83"/>
      <c r="P116" s="212">
        <f>O116*H116</f>
        <v>0</v>
      </c>
      <c r="Q116" s="212">
        <v>0.18608</v>
      </c>
      <c r="R116" s="212">
        <f>Q116*H116</f>
        <v>0.18608</v>
      </c>
      <c r="S116" s="212">
        <v>0</v>
      </c>
      <c r="T116" s="213">
        <f>S116*H116</f>
        <v>0</v>
      </c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R116" s="214" t="s">
        <v>152</v>
      </c>
      <c r="AT116" s="214" t="s">
        <v>147</v>
      </c>
      <c r="AU116" s="214" t="s">
        <v>85</v>
      </c>
      <c r="AY116" s="16" t="s">
        <v>145</v>
      </c>
      <c r="BE116" s="215">
        <f>IF(N116="základní",J116,0)</f>
        <v>0</v>
      </c>
      <c r="BF116" s="215">
        <f>IF(N116="snížená",J116,0)</f>
        <v>0</v>
      </c>
      <c r="BG116" s="215">
        <f>IF(N116="zákl. přenesená",J116,0)</f>
        <v>0</v>
      </c>
      <c r="BH116" s="215">
        <f>IF(N116="sníž. přenesená",J116,0)</f>
        <v>0</v>
      </c>
      <c r="BI116" s="215">
        <f>IF(N116="nulová",J116,0)</f>
        <v>0</v>
      </c>
      <c r="BJ116" s="16" t="s">
        <v>83</v>
      </c>
      <c r="BK116" s="215">
        <f>ROUND(I116*H116,2)</f>
        <v>0</v>
      </c>
      <c r="BL116" s="16" t="s">
        <v>152</v>
      </c>
      <c r="BM116" s="214" t="s">
        <v>2382</v>
      </c>
    </row>
    <row r="117" s="2" customFormat="1">
      <c r="A117" s="37"/>
      <c r="B117" s="38"/>
      <c r="C117" s="39"/>
      <c r="D117" s="216" t="s">
        <v>154</v>
      </c>
      <c r="E117" s="39"/>
      <c r="F117" s="217" t="s">
        <v>2383</v>
      </c>
      <c r="G117" s="39"/>
      <c r="H117" s="39"/>
      <c r="I117" s="218"/>
      <c r="J117" s="39"/>
      <c r="K117" s="39"/>
      <c r="L117" s="43"/>
      <c r="M117" s="219"/>
      <c r="N117" s="220"/>
      <c r="O117" s="83"/>
      <c r="P117" s="83"/>
      <c r="Q117" s="83"/>
      <c r="R117" s="83"/>
      <c r="S117" s="83"/>
      <c r="T117" s="84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6" t="s">
        <v>154</v>
      </c>
      <c r="AU117" s="16" t="s">
        <v>85</v>
      </c>
    </row>
    <row r="118" s="2" customFormat="1" ht="16.5" customHeight="1">
      <c r="A118" s="37"/>
      <c r="B118" s="38"/>
      <c r="C118" s="203" t="s">
        <v>8</v>
      </c>
      <c r="D118" s="203" t="s">
        <v>147</v>
      </c>
      <c r="E118" s="204" t="s">
        <v>2384</v>
      </c>
      <c r="F118" s="205" t="s">
        <v>2385</v>
      </c>
      <c r="G118" s="206" t="s">
        <v>412</v>
      </c>
      <c r="H118" s="207">
        <v>1</v>
      </c>
      <c r="I118" s="208"/>
      <c r="J118" s="209">
        <f>ROUND(I118*H118,2)</f>
        <v>0</v>
      </c>
      <c r="K118" s="205" t="s">
        <v>151</v>
      </c>
      <c r="L118" s="43"/>
      <c r="M118" s="210" t="s">
        <v>19</v>
      </c>
      <c r="N118" s="211" t="s">
        <v>46</v>
      </c>
      <c r="O118" s="83"/>
      <c r="P118" s="212">
        <f>O118*H118</f>
        <v>0</v>
      </c>
      <c r="Q118" s="212">
        <v>0.19089</v>
      </c>
      <c r="R118" s="212">
        <f>Q118*H118</f>
        <v>0.19089</v>
      </c>
      <c r="S118" s="212">
        <v>0</v>
      </c>
      <c r="T118" s="213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214" t="s">
        <v>152</v>
      </c>
      <c r="AT118" s="214" t="s">
        <v>147</v>
      </c>
      <c r="AU118" s="214" t="s">
        <v>85</v>
      </c>
      <c r="AY118" s="16" t="s">
        <v>145</v>
      </c>
      <c r="BE118" s="215">
        <f>IF(N118="základní",J118,0)</f>
        <v>0</v>
      </c>
      <c r="BF118" s="215">
        <f>IF(N118="snížená",J118,0)</f>
        <v>0</v>
      </c>
      <c r="BG118" s="215">
        <f>IF(N118="zákl. přenesená",J118,0)</f>
        <v>0</v>
      </c>
      <c r="BH118" s="215">
        <f>IF(N118="sníž. přenesená",J118,0)</f>
        <v>0</v>
      </c>
      <c r="BI118" s="215">
        <f>IF(N118="nulová",J118,0)</f>
        <v>0</v>
      </c>
      <c r="BJ118" s="16" t="s">
        <v>83</v>
      </c>
      <c r="BK118" s="215">
        <f>ROUND(I118*H118,2)</f>
        <v>0</v>
      </c>
      <c r="BL118" s="16" t="s">
        <v>152</v>
      </c>
      <c r="BM118" s="214" t="s">
        <v>2386</v>
      </c>
    </row>
    <row r="119" s="2" customFormat="1">
      <c r="A119" s="37"/>
      <c r="B119" s="38"/>
      <c r="C119" s="39"/>
      <c r="D119" s="216" t="s">
        <v>154</v>
      </c>
      <c r="E119" s="39"/>
      <c r="F119" s="217" t="s">
        <v>2387</v>
      </c>
      <c r="G119" s="39"/>
      <c r="H119" s="39"/>
      <c r="I119" s="218"/>
      <c r="J119" s="39"/>
      <c r="K119" s="39"/>
      <c r="L119" s="43"/>
      <c r="M119" s="219"/>
      <c r="N119" s="220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154</v>
      </c>
      <c r="AU119" s="16" t="s">
        <v>85</v>
      </c>
    </row>
    <row r="120" s="2" customFormat="1" ht="21.75" customHeight="1">
      <c r="A120" s="37"/>
      <c r="B120" s="38"/>
      <c r="C120" s="203" t="s">
        <v>225</v>
      </c>
      <c r="D120" s="203" t="s">
        <v>147</v>
      </c>
      <c r="E120" s="204" t="s">
        <v>2388</v>
      </c>
      <c r="F120" s="205" t="s">
        <v>2389</v>
      </c>
      <c r="G120" s="206" t="s">
        <v>412</v>
      </c>
      <c r="H120" s="207">
        <v>1</v>
      </c>
      <c r="I120" s="208"/>
      <c r="J120" s="209">
        <f>ROUND(I120*H120,2)</f>
        <v>0</v>
      </c>
      <c r="K120" s="205" t="s">
        <v>151</v>
      </c>
      <c r="L120" s="43"/>
      <c r="M120" s="210" t="s">
        <v>19</v>
      </c>
      <c r="N120" s="211" t="s">
        <v>46</v>
      </c>
      <c r="O120" s="83"/>
      <c r="P120" s="212">
        <f>O120*H120</f>
        <v>0</v>
      </c>
      <c r="Q120" s="212">
        <v>0.037350000000000001</v>
      </c>
      <c r="R120" s="212">
        <f>Q120*H120</f>
        <v>0.037350000000000001</v>
      </c>
      <c r="S120" s="212">
        <v>0</v>
      </c>
      <c r="T120" s="213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14" t="s">
        <v>152</v>
      </c>
      <c r="AT120" s="214" t="s">
        <v>147</v>
      </c>
      <c r="AU120" s="214" t="s">
        <v>85</v>
      </c>
      <c r="AY120" s="16" t="s">
        <v>145</v>
      </c>
      <c r="BE120" s="215">
        <f>IF(N120="základní",J120,0)</f>
        <v>0</v>
      </c>
      <c r="BF120" s="215">
        <f>IF(N120="snížená",J120,0)</f>
        <v>0</v>
      </c>
      <c r="BG120" s="215">
        <f>IF(N120="zákl. přenesená",J120,0)</f>
        <v>0</v>
      </c>
      <c r="BH120" s="215">
        <f>IF(N120="sníž. přenesená",J120,0)</f>
        <v>0</v>
      </c>
      <c r="BI120" s="215">
        <f>IF(N120="nulová",J120,0)</f>
        <v>0</v>
      </c>
      <c r="BJ120" s="16" t="s">
        <v>83</v>
      </c>
      <c r="BK120" s="215">
        <f>ROUND(I120*H120,2)</f>
        <v>0</v>
      </c>
      <c r="BL120" s="16" t="s">
        <v>152</v>
      </c>
      <c r="BM120" s="214" t="s">
        <v>2390</v>
      </c>
    </row>
    <row r="121" s="2" customFormat="1">
      <c r="A121" s="37"/>
      <c r="B121" s="38"/>
      <c r="C121" s="39"/>
      <c r="D121" s="216" t="s">
        <v>154</v>
      </c>
      <c r="E121" s="39"/>
      <c r="F121" s="217" t="s">
        <v>2391</v>
      </c>
      <c r="G121" s="39"/>
      <c r="H121" s="39"/>
      <c r="I121" s="218"/>
      <c r="J121" s="39"/>
      <c r="K121" s="39"/>
      <c r="L121" s="43"/>
      <c r="M121" s="219"/>
      <c r="N121" s="220"/>
      <c r="O121" s="83"/>
      <c r="P121" s="83"/>
      <c r="Q121" s="83"/>
      <c r="R121" s="83"/>
      <c r="S121" s="83"/>
      <c r="T121" s="84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154</v>
      </c>
      <c r="AU121" s="16" t="s">
        <v>85</v>
      </c>
    </row>
    <row r="122" s="2" customFormat="1" ht="16.5" customHeight="1">
      <c r="A122" s="37"/>
      <c r="B122" s="38"/>
      <c r="C122" s="203" t="s">
        <v>230</v>
      </c>
      <c r="D122" s="203" t="s">
        <v>147</v>
      </c>
      <c r="E122" s="204" t="s">
        <v>2392</v>
      </c>
      <c r="F122" s="205" t="s">
        <v>2393</v>
      </c>
      <c r="G122" s="206" t="s">
        <v>910</v>
      </c>
      <c r="H122" s="207">
        <v>1</v>
      </c>
      <c r="I122" s="208"/>
      <c r="J122" s="209">
        <f>ROUND(I122*H122,2)</f>
        <v>0</v>
      </c>
      <c r="K122" s="205" t="s">
        <v>151</v>
      </c>
      <c r="L122" s="43"/>
      <c r="M122" s="210" t="s">
        <v>19</v>
      </c>
      <c r="N122" s="211" t="s">
        <v>46</v>
      </c>
      <c r="O122" s="83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14" t="s">
        <v>152</v>
      </c>
      <c r="AT122" s="214" t="s">
        <v>147</v>
      </c>
      <c r="AU122" s="214" t="s">
        <v>85</v>
      </c>
      <c r="AY122" s="16" t="s">
        <v>145</v>
      </c>
      <c r="BE122" s="215">
        <f>IF(N122="základní",J122,0)</f>
        <v>0</v>
      </c>
      <c r="BF122" s="215">
        <f>IF(N122="snížená",J122,0)</f>
        <v>0</v>
      </c>
      <c r="BG122" s="215">
        <f>IF(N122="zákl. přenesená",J122,0)</f>
        <v>0</v>
      </c>
      <c r="BH122" s="215">
        <f>IF(N122="sníž. přenesená",J122,0)</f>
        <v>0</v>
      </c>
      <c r="BI122" s="215">
        <f>IF(N122="nulová",J122,0)</f>
        <v>0</v>
      </c>
      <c r="BJ122" s="16" t="s">
        <v>83</v>
      </c>
      <c r="BK122" s="215">
        <f>ROUND(I122*H122,2)</f>
        <v>0</v>
      </c>
      <c r="BL122" s="16" t="s">
        <v>152</v>
      </c>
      <c r="BM122" s="214" t="s">
        <v>2394</v>
      </c>
    </row>
    <row r="123" s="2" customFormat="1">
      <c r="A123" s="37"/>
      <c r="B123" s="38"/>
      <c r="C123" s="39"/>
      <c r="D123" s="216" t="s">
        <v>154</v>
      </c>
      <c r="E123" s="39"/>
      <c r="F123" s="217" t="s">
        <v>2395</v>
      </c>
      <c r="G123" s="39"/>
      <c r="H123" s="39"/>
      <c r="I123" s="218"/>
      <c r="J123" s="39"/>
      <c r="K123" s="39"/>
      <c r="L123" s="43"/>
      <c r="M123" s="219"/>
      <c r="N123" s="220"/>
      <c r="O123" s="83"/>
      <c r="P123" s="83"/>
      <c r="Q123" s="83"/>
      <c r="R123" s="83"/>
      <c r="S123" s="83"/>
      <c r="T123" s="84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6" t="s">
        <v>154</v>
      </c>
      <c r="AU123" s="16" t="s">
        <v>85</v>
      </c>
    </row>
    <row r="124" s="2" customFormat="1" ht="16.5" customHeight="1">
      <c r="A124" s="37"/>
      <c r="B124" s="38"/>
      <c r="C124" s="203" t="s">
        <v>235</v>
      </c>
      <c r="D124" s="203" t="s">
        <v>147</v>
      </c>
      <c r="E124" s="204" t="s">
        <v>2396</v>
      </c>
      <c r="F124" s="205" t="s">
        <v>2397</v>
      </c>
      <c r="G124" s="206" t="s">
        <v>910</v>
      </c>
      <c r="H124" s="207">
        <v>1</v>
      </c>
      <c r="I124" s="208"/>
      <c r="J124" s="209">
        <f>ROUND(I124*H124,2)</f>
        <v>0</v>
      </c>
      <c r="K124" s="205" t="s">
        <v>151</v>
      </c>
      <c r="L124" s="43"/>
      <c r="M124" s="210" t="s">
        <v>19</v>
      </c>
      <c r="N124" s="211" t="s">
        <v>46</v>
      </c>
      <c r="O124" s="83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14" t="s">
        <v>152</v>
      </c>
      <c r="AT124" s="214" t="s">
        <v>147</v>
      </c>
      <c r="AU124" s="214" t="s">
        <v>85</v>
      </c>
      <c r="AY124" s="16" t="s">
        <v>145</v>
      </c>
      <c r="BE124" s="215">
        <f>IF(N124="základní",J124,0)</f>
        <v>0</v>
      </c>
      <c r="BF124" s="215">
        <f>IF(N124="snížená",J124,0)</f>
        <v>0</v>
      </c>
      <c r="BG124" s="215">
        <f>IF(N124="zákl. přenesená",J124,0)</f>
        <v>0</v>
      </c>
      <c r="BH124" s="215">
        <f>IF(N124="sníž. přenesená",J124,0)</f>
        <v>0</v>
      </c>
      <c r="BI124" s="215">
        <f>IF(N124="nulová",J124,0)</f>
        <v>0</v>
      </c>
      <c r="BJ124" s="16" t="s">
        <v>83</v>
      </c>
      <c r="BK124" s="215">
        <f>ROUND(I124*H124,2)</f>
        <v>0</v>
      </c>
      <c r="BL124" s="16" t="s">
        <v>152</v>
      </c>
      <c r="BM124" s="214" t="s">
        <v>2398</v>
      </c>
    </row>
    <row r="125" s="2" customFormat="1">
      <c r="A125" s="37"/>
      <c r="B125" s="38"/>
      <c r="C125" s="39"/>
      <c r="D125" s="216" t="s">
        <v>154</v>
      </c>
      <c r="E125" s="39"/>
      <c r="F125" s="217" t="s">
        <v>2399</v>
      </c>
      <c r="G125" s="39"/>
      <c r="H125" s="39"/>
      <c r="I125" s="218"/>
      <c r="J125" s="39"/>
      <c r="K125" s="39"/>
      <c r="L125" s="43"/>
      <c r="M125" s="219"/>
      <c r="N125" s="220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154</v>
      </c>
      <c r="AU125" s="16" t="s">
        <v>85</v>
      </c>
    </row>
    <row r="126" s="2" customFormat="1" ht="16.5" customHeight="1">
      <c r="A126" s="37"/>
      <c r="B126" s="38"/>
      <c r="C126" s="203" t="s">
        <v>240</v>
      </c>
      <c r="D126" s="203" t="s">
        <v>147</v>
      </c>
      <c r="E126" s="204" t="s">
        <v>2400</v>
      </c>
      <c r="F126" s="205" t="s">
        <v>2401</v>
      </c>
      <c r="G126" s="206" t="s">
        <v>910</v>
      </c>
      <c r="H126" s="207">
        <v>1</v>
      </c>
      <c r="I126" s="208"/>
      <c r="J126" s="209">
        <f>ROUND(I126*H126,2)</f>
        <v>0</v>
      </c>
      <c r="K126" s="205" t="s">
        <v>151</v>
      </c>
      <c r="L126" s="43"/>
      <c r="M126" s="210" t="s">
        <v>19</v>
      </c>
      <c r="N126" s="211" t="s">
        <v>46</v>
      </c>
      <c r="O126" s="83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14" t="s">
        <v>152</v>
      </c>
      <c r="AT126" s="214" t="s">
        <v>147</v>
      </c>
      <c r="AU126" s="214" t="s">
        <v>85</v>
      </c>
      <c r="AY126" s="16" t="s">
        <v>145</v>
      </c>
      <c r="BE126" s="215">
        <f>IF(N126="základní",J126,0)</f>
        <v>0</v>
      </c>
      <c r="BF126" s="215">
        <f>IF(N126="snížená",J126,0)</f>
        <v>0</v>
      </c>
      <c r="BG126" s="215">
        <f>IF(N126="zákl. přenesená",J126,0)</f>
        <v>0</v>
      </c>
      <c r="BH126" s="215">
        <f>IF(N126="sníž. přenesená",J126,0)</f>
        <v>0</v>
      </c>
      <c r="BI126" s="215">
        <f>IF(N126="nulová",J126,0)</f>
        <v>0</v>
      </c>
      <c r="BJ126" s="16" t="s">
        <v>83</v>
      </c>
      <c r="BK126" s="215">
        <f>ROUND(I126*H126,2)</f>
        <v>0</v>
      </c>
      <c r="BL126" s="16" t="s">
        <v>152</v>
      </c>
      <c r="BM126" s="214" t="s">
        <v>2402</v>
      </c>
    </row>
    <row r="127" s="2" customFormat="1">
      <c r="A127" s="37"/>
      <c r="B127" s="38"/>
      <c r="C127" s="39"/>
      <c r="D127" s="216" t="s">
        <v>154</v>
      </c>
      <c r="E127" s="39"/>
      <c r="F127" s="217" t="s">
        <v>2403</v>
      </c>
      <c r="G127" s="39"/>
      <c r="H127" s="39"/>
      <c r="I127" s="218"/>
      <c r="J127" s="39"/>
      <c r="K127" s="39"/>
      <c r="L127" s="43"/>
      <c r="M127" s="219"/>
      <c r="N127" s="220"/>
      <c r="O127" s="83"/>
      <c r="P127" s="83"/>
      <c r="Q127" s="83"/>
      <c r="R127" s="83"/>
      <c r="S127" s="83"/>
      <c r="T127" s="84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154</v>
      </c>
      <c r="AU127" s="16" t="s">
        <v>85</v>
      </c>
    </row>
    <row r="128" s="2" customFormat="1" ht="16.5" customHeight="1">
      <c r="A128" s="37"/>
      <c r="B128" s="38"/>
      <c r="C128" s="203" t="s">
        <v>245</v>
      </c>
      <c r="D128" s="203" t="s">
        <v>147</v>
      </c>
      <c r="E128" s="204" t="s">
        <v>2404</v>
      </c>
      <c r="F128" s="205" t="s">
        <v>2405</v>
      </c>
      <c r="G128" s="206" t="s">
        <v>910</v>
      </c>
      <c r="H128" s="207">
        <v>1</v>
      </c>
      <c r="I128" s="208"/>
      <c r="J128" s="209">
        <f>ROUND(I128*H128,2)</f>
        <v>0</v>
      </c>
      <c r="K128" s="205" t="s">
        <v>151</v>
      </c>
      <c r="L128" s="43"/>
      <c r="M128" s="210" t="s">
        <v>19</v>
      </c>
      <c r="N128" s="211" t="s">
        <v>46</v>
      </c>
      <c r="O128" s="83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14" t="s">
        <v>152</v>
      </c>
      <c r="AT128" s="214" t="s">
        <v>147</v>
      </c>
      <c r="AU128" s="214" t="s">
        <v>85</v>
      </c>
      <c r="AY128" s="16" t="s">
        <v>145</v>
      </c>
      <c r="BE128" s="215">
        <f>IF(N128="základní",J128,0)</f>
        <v>0</v>
      </c>
      <c r="BF128" s="215">
        <f>IF(N128="snížená",J128,0)</f>
        <v>0</v>
      </c>
      <c r="BG128" s="215">
        <f>IF(N128="zákl. přenesená",J128,0)</f>
        <v>0</v>
      </c>
      <c r="BH128" s="215">
        <f>IF(N128="sníž. přenesená",J128,0)</f>
        <v>0</v>
      </c>
      <c r="BI128" s="215">
        <f>IF(N128="nulová",J128,0)</f>
        <v>0</v>
      </c>
      <c r="BJ128" s="16" t="s">
        <v>83</v>
      </c>
      <c r="BK128" s="215">
        <f>ROUND(I128*H128,2)</f>
        <v>0</v>
      </c>
      <c r="BL128" s="16" t="s">
        <v>152</v>
      </c>
      <c r="BM128" s="214" t="s">
        <v>2406</v>
      </c>
    </row>
    <row r="129" s="2" customFormat="1">
      <c r="A129" s="37"/>
      <c r="B129" s="38"/>
      <c r="C129" s="39"/>
      <c r="D129" s="216" t="s">
        <v>154</v>
      </c>
      <c r="E129" s="39"/>
      <c r="F129" s="217" t="s">
        <v>2407</v>
      </c>
      <c r="G129" s="39"/>
      <c r="H129" s="39"/>
      <c r="I129" s="218"/>
      <c r="J129" s="39"/>
      <c r="K129" s="39"/>
      <c r="L129" s="43"/>
      <c r="M129" s="219"/>
      <c r="N129" s="220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154</v>
      </c>
      <c r="AU129" s="16" t="s">
        <v>85</v>
      </c>
    </row>
    <row r="130" s="2" customFormat="1" ht="16.5" customHeight="1">
      <c r="A130" s="37"/>
      <c r="B130" s="38"/>
      <c r="C130" s="203" t="s">
        <v>7</v>
      </c>
      <c r="D130" s="203" t="s">
        <v>147</v>
      </c>
      <c r="E130" s="204" t="s">
        <v>2408</v>
      </c>
      <c r="F130" s="205" t="s">
        <v>2409</v>
      </c>
      <c r="G130" s="206" t="s">
        <v>910</v>
      </c>
      <c r="H130" s="207">
        <v>1</v>
      </c>
      <c r="I130" s="208"/>
      <c r="J130" s="209">
        <f>ROUND(I130*H130,2)</f>
        <v>0</v>
      </c>
      <c r="K130" s="205" t="s">
        <v>151</v>
      </c>
      <c r="L130" s="43"/>
      <c r="M130" s="210" t="s">
        <v>19</v>
      </c>
      <c r="N130" s="211" t="s">
        <v>46</v>
      </c>
      <c r="O130" s="83"/>
      <c r="P130" s="212">
        <f>O130*H130</f>
        <v>0</v>
      </c>
      <c r="Q130" s="212">
        <v>0</v>
      </c>
      <c r="R130" s="212">
        <f>Q130*H130</f>
        <v>0</v>
      </c>
      <c r="S130" s="212">
        <v>0</v>
      </c>
      <c r="T130" s="213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14" t="s">
        <v>152</v>
      </c>
      <c r="AT130" s="214" t="s">
        <v>147</v>
      </c>
      <c r="AU130" s="214" t="s">
        <v>85</v>
      </c>
      <c r="AY130" s="16" t="s">
        <v>145</v>
      </c>
      <c r="BE130" s="215">
        <f>IF(N130="základní",J130,0)</f>
        <v>0</v>
      </c>
      <c r="BF130" s="215">
        <f>IF(N130="snížená",J130,0)</f>
        <v>0</v>
      </c>
      <c r="BG130" s="215">
        <f>IF(N130="zákl. přenesená",J130,0)</f>
        <v>0</v>
      </c>
      <c r="BH130" s="215">
        <f>IF(N130="sníž. přenesená",J130,0)</f>
        <v>0</v>
      </c>
      <c r="BI130" s="215">
        <f>IF(N130="nulová",J130,0)</f>
        <v>0</v>
      </c>
      <c r="BJ130" s="16" t="s">
        <v>83</v>
      </c>
      <c r="BK130" s="215">
        <f>ROUND(I130*H130,2)</f>
        <v>0</v>
      </c>
      <c r="BL130" s="16" t="s">
        <v>152</v>
      </c>
      <c r="BM130" s="214" t="s">
        <v>2410</v>
      </c>
    </row>
    <row r="131" s="2" customFormat="1">
      <c r="A131" s="37"/>
      <c r="B131" s="38"/>
      <c r="C131" s="39"/>
      <c r="D131" s="216" t="s">
        <v>154</v>
      </c>
      <c r="E131" s="39"/>
      <c r="F131" s="217" t="s">
        <v>2411</v>
      </c>
      <c r="G131" s="39"/>
      <c r="H131" s="39"/>
      <c r="I131" s="218"/>
      <c r="J131" s="39"/>
      <c r="K131" s="39"/>
      <c r="L131" s="43"/>
      <c r="M131" s="219"/>
      <c r="N131" s="220"/>
      <c r="O131" s="83"/>
      <c r="P131" s="83"/>
      <c r="Q131" s="83"/>
      <c r="R131" s="83"/>
      <c r="S131" s="83"/>
      <c r="T131" s="84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6" t="s">
        <v>154</v>
      </c>
      <c r="AU131" s="16" t="s">
        <v>85</v>
      </c>
    </row>
    <row r="132" s="2" customFormat="1" ht="16.5" customHeight="1">
      <c r="A132" s="37"/>
      <c r="B132" s="38"/>
      <c r="C132" s="203" t="s">
        <v>254</v>
      </c>
      <c r="D132" s="203" t="s">
        <v>147</v>
      </c>
      <c r="E132" s="204" t="s">
        <v>2412</v>
      </c>
      <c r="F132" s="205" t="s">
        <v>2413</v>
      </c>
      <c r="G132" s="206" t="s">
        <v>910</v>
      </c>
      <c r="H132" s="207">
        <v>1</v>
      </c>
      <c r="I132" s="208"/>
      <c r="J132" s="209">
        <f>ROUND(I132*H132,2)</f>
        <v>0</v>
      </c>
      <c r="K132" s="205" t="s">
        <v>151</v>
      </c>
      <c r="L132" s="43"/>
      <c r="M132" s="210" t="s">
        <v>19</v>
      </c>
      <c r="N132" s="211" t="s">
        <v>46</v>
      </c>
      <c r="O132" s="83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14" t="s">
        <v>152</v>
      </c>
      <c r="AT132" s="214" t="s">
        <v>147</v>
      </c>
      <c r="AU132" s="214" t="s">
        <v>85</v>
      </c>
      <c r="AY132" s="16" t="s">
        <v>145</v>
      </c>
      <c r="BE132" s="215">
        <f>IF(N132="základní",J132,0)</f>
        <v>0</v>
      </c>
      <c r="BF132" s="215">
        <f>IF(N132="snížená",J132,0)</f>
        <v>0</v>
      </c>
      <c r="BG132" s="215">
        <f>IF(N132="zákl. přenesená",J132,0)</f>
        <v>0</v>
      </c>
      <c r="BH132" s="215">
        <f>IF(N132="sníž. přenesená",J132,0)</f>
        <v>0</v>
      </c>
      <c r="BI132" s="215">
        <f>IF(N132="nulová",J132,0)</f>
        <v>0</v>
      </c>
      <c r="BJ132" s="16" t="s">
        <v>83</v>
      </c>
      <c r="BK132" s="215">
        <f>ROUND(I132*H132,2)</f>
        <v>0</v>
      </c>
      <c r="BL132" s="16" t="s">
        <v>152</v>
      </c>
      <c r="BM132" s="214" t="s">
        <v>2414</v>
      </c>
    </row>
    <row r="133" s="2" customFormat="1">
      <c r="A133" s="37"/>
      <c r="B133" s="38"/>
      <c r="C133" s="39"/>
      <c r="D133" s="216" t="s">
        <v>154</v>
      </c>
      <c r="E133" s="39"/>
      <c r="F133" s="217" t="s">
        <v>2415</v>
      </c>
      <c r="G133" s="39"/>
      <c r="H133" s="39"/>
      <c r="I133" s="218"/>
      <c r="J133" s="39"/>
      <c r="K133" s="39"/>
      <c r="L133" s="43"/>
      <c r="M133" s="219"/>
      <c r="N133" s="220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154</v>
      </c>
      <c r="AU133" s="16" t="s">
        <v>85</v>
      </c>
    </row>
    <row r="134" s="2" customFormat="1" ht="16.5" customHeight="1">
      <c r="A134" s="37"/>
      <c r="B134" s="38"/>
      <c r="C134" s="203" t="s">
        <v>259</v>
      </c>
      <c r="D134" s="203" t="s">
        <v>147</v>
      </c>
      <c r="E134" s="204" t="s">
        <v>2416</v>
      </c>
      <c r="F134" s="205" t="s">
        <v>2417</v>
      </c>
      <c r="G134" s="206" t="s">
        <v>910</v>
      </c>
      <c r="H134" s="207">
        <v>1</v>
      </c>
      <c r="I134" s="208"/>
      <c r="J134" s="209">
        <f>ROUND(I134*H134,2)</f>
        <v>0</v>
      </c>
      <c r="K134" s="205" t="s">
        <v>151</v>
      </c>
      <c r="L134" s="43"/>
      <c r="M134" s="210" t="s">
        <v>19</v>
      </c>
      <c r="N134" s="211" t="s">
        <v>46</v>
      </c>
      <c r="O134" s="83"/>
      <c r="P134" s="212">
        <f>O134*H134</f>
        <v>0</v>
      </c>
      <c r="Q134" s="212">
        <v>0</v>
      </c>
      <c r="R134" s="212">
        <f>Q134*H134</f>
        <v>0</v>
      </c>
      <c r="S134" s="212">
        <v>0</v>
      </c>
      <c r="T134" s="213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14" t="s">
        <v>152</v>
      </c>
      <c r="AT134" s="214" t="s">
        <v>147</v>
      </c>
      <c r="AU134" s="214" t="s">
        <v>85</v>
      </c>
      <c r="AY134" s="16" t="s">
        <v>145</v>
      </c>
      <c r="BE134" s="215">
        <f>IF(N134="základní",J134,0)</f>
        <v>0</v>
      </c>
      <c r="BF134" s="215">
        <f>IF(N134="snížená",J134,0)</f>
        <v>0</v>
      </c>
      <c r="BG134" s="215">
        <f>IF(N134="zákl. přenesená",J134,0)</f>
        <v>0</v>
      </c>
      <c r="BH134" s="215">
        <f>IF(N134="sníž. přenesená",J134,0)</f>
        <v>0</v>
      </c>
      <c r="BI134" s="215">
        <f>IF(N134="nulová",J134,0)</f>
        <v>0</v>
      </c>
      <c r="BJ134" s="16" t="s">
        <v>83</v>
      </c>
      <c r="BK134" s="215">
        <f>ROUND(I134*H134,2)</f>
        <v>0</v>
      </c>
      <c r="BL134" s="16" t="s">
        <v>152</v>
      </c>
      <c r="BM134" s="214" t="s">
        <v>2418</v>
      </c>
    </row>
    <row r="135" s="2" customFormat="1">
      <c r="A135" s="37"/>
      <c r="B135" s="38"/>
      <c r="C135" s="39"/>
      <c r="D135" s="216" t="s">
        <v>154</v>
      </c>
      <c r="E135" s="39"/>
      <c r="F135" s="217" t="s">
        <v>2419</v>
      </c>
      <c r="G135" s="39"/>
      <c r="H135" s="39"/>
      <c r="I135" s="218"/>
      <c r="J135" s="39"/>
      <c r="K135" s="39"/>
      <c r="L135" s="43"/>
      <c r="M135" s="219"/>
      <c r="N135" s="220"/>
      <c r="O135" s="83"/>
      <c r="P135" s="83"/>
      <c r="Q135" s="83"/>
      <c r="R135" s="83"/>
      <c r="S135" s="83"/>
      <c r="T135" s="84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154</v>
      </c>
      <c r="AU135" s="16" t="s">
        <v>85</v>
      </c>
    </row>
    <row r="136" s="12" customFormat="1" ht="22.8" customHeight="1">
      <c r="A136" s="12"/>
      <c r="B136" s="187"/>
      <c r="C136" s="188"/>
      <c r="D136" s="189" t="s">
        <v>74</v>
      </c>
      <c r="E136" s="201" t="s">
        <v>186</v>
      </c>
      <c r="F136" s="201" t="s">
        <v>2420</v>
      </c>
      <c r="G136" s="188"/>
      <c r="H136" s="188"/>
      <c r="I136" s="191"/>
      <c r="J136" s="202">
        <f>BK136</f>
        <v>0</v>
      </c>
      <c r="K136" s="188"/>
      <c r="L136" s="193"/>
      <c r="M136" s="194"/>
      <c r="N136" s="195"/>
      <c r="O136" s="195"/>
      <c r="P136" s="196">
        <f>SUM(P137:P338)</f>
        <v>0</v>
      </c>
      <c r="Q136" s="195"/>
      <c r="R136" s="196">
        <f>SUM(R137:R338)</f>
        <v>0.47045404999999996</v>
      </c>
      <c r="S136" s="195"/>
      <c r="T136" s="197">
        <f>SUM(T137:T338)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98" t="s">
        <v>83</v>
      </c>
      <c r="AT136" s="199" t="s">
        <v>74</v>
      </c>
      <c r="AU136" s="199" t="s">
        <v>83</v>
      </c>
      <c r="AY136" s="198" t="s">
        <v>145</v>
      </c>
      <c r="BK136" s="200">
        <f>SUM(BK137:BK338)</f>
        <v>0</v>
      </c>
    </row>
    <row r="137" s="2" customFormat="1" ht="16.5" customHeight="1">
      <c r="A137" s="37"/>
      <c r="B137" s="38"/>
      <c r="C137" s="203" t="s">
        <v>264</v>
      </c>
      <c r="D137" s="203" t="s">
        <v>147</v>
      </c>
      <c r="E137" s="204" t="s">
        <v>2421</v>
      </c>
      <c r="F137" s="205" t="s">
        <v>2422</v>
      </c>
      <c r="G137" s="206" t="s">
        <v>910</v>
      </c>
      <c r="H137" s="207">
        <v>1</v>
      </c>
      <c r="I137" s="208"/>
      <c r="J137" s="209">
        <f>ROUND(I137*H137,2)</f>
        <v>0</v>
      </c>
      <c r="K137" s="205" t="s">
        <v>151</v>
      </c>
      <c r="L137" s="43"/>
      <c r="M137" s="210" t="s">
        <v>19</v>
      </c>
      <c r="N137" s="211" t="s">
        <v>46</v>
      </c>
      <c r="O137" s="83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14" t="s">
        <v>152</v>
      </c>
      <c r="AT137" s="214" t="s">
        <v>147</v>
      </c>
      <c r="AU137" s="214" t="s">
        <v>85</v>
      </c>
      <c r="AY137" s="16" t="s">
        <v>145</v>
      </c>
      <c r="BE137" s="215">
        <f>IF(N137="základní",J137,0)</f>
        <v>0</v>
      </c>
      <c r="BF137" s="215">
        <f>IF(N137="snížená",J137,0)</f>
        <v>0</v>
      </c>
      <c r="BG137" s="215">
        <f>IF(N137="zákl. přenesená",J137,0)</f>
        <v>0</v>
      </c>
      <c r="BH137" s="215">
        <f>IF(N137="sníž. přenesená",J137,0)</f>
        <v>0</v>
      </c>
      <c r="BI137" s="215">
        <f>IF(N137="nulová",J137,0)</f>
        <v>0</v>
      </c>
      <c r="BJ137" s="16" t="s">
        <v>83</v>
      </c>
      <c r="BK137" s="215">
        <f>ROUND(I137*H137,2)</f>
        <v>0</v>
      </c>
      <c r="BL137" s="16" t="s">
        <v>152</v>
      </c>
      <c r="BM137" s="214" t="s">
        <v>2423</v>
      </c>
    </row>
    <row r="138" s="2" customFormat="1">
      <c r="A138" s="37"/>
      <c r="B138" s="38"/>
      <c r="C138" s="39"/>
      <c r="D138" s="216" t="s">
        <v>154</v>
      </c>
      <c r="E138" s="39"/>
      <c r="F138" s="217" t="s">
        <v>2424</v>
      </c>
      <c r="G138" s="39"/>
      <c r="H138" s="39"/>
      <c r="I138" s="218"/>
      <c r="J138" s="39"/>
      <c r="K138" s="39"/>
      <c r="L138" s="43"/>
      <c r="M138" s="219"/>
      <c r="N138" s="220"/>
      <c r="O138" s="83"/>
      <c r="P138" s="83"/>
      <c r="Q138" s="83"/>
      <c r="R138" s="83"/>
      <c r="S138" s="83"/>
      <c r="T138" s="84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6" t="s">
        <v>154</v>
      </c>
      <c r="AU138" s="16" t="s">
        <v>85</v>
      </c>
    </row>
    <row r="139" s="2" customFormat="1" ht="16.5" customHeight="1">
      <c r="A139" s="37"/>
      <c r="B139" s="38"/>
      <c r="C139" s="203" t="s">
        <v>269</v>
      </c>
      <c r="D139" s="203" t="s">
        <v>147</v>
      </c>
      <c r="E139" s="204" t="s">
        <v>2425</v>
      </c>
      <c r="F139" s="205" t="s">
        <v>2426</v>
      </c>
      <c r="G139" s="206" t="s">
        <v>910</v>
      </c>
      <c r="H139" s="207">
        <v>5</v>
      </c>
      <c r="I139" s="208"/>
      <c r="J139" s="209">
        <f>ROUND(I139*H139,2)</f>
        <v>0</v>
      </c>
      <c r="K139" s="205" t="s">
        <v>151</v>
      </c>
      <c r="L139" s="43"/>
      <c r="M139" s="210" t="s">
        <v>19</v>
      </c>
      <c r="N139" s="211" t="s">
        <v>46</v>
      </c>
      <c r="O139" s="83"/>
      <c r="P139" s="212">
        <f>O139*H139</f>
        <v>0</v>
      </c>
      <c r="Q139" s="212">
        <v>0</v>
      </c>
      <c r="R139" s="212">
        <f>Q139*H139</f>
        <v>0</v>
      </c>
      <c r="S139" s="212">
        <v>0</v>
      </c>
      <c r="T139" s="213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14" t="s">
        <v>152</v>
      </c>
      <c r="AT139" s="214" t="s">
        <v>147</v>
      </c>
      <c r="AU139" s="214" t="s">
        <v>85</v>
      </c>
      <c r="AY139" s="16" t="s">
        <v>145</v>
      </c>
      <c r="BE139" s="215">
        <f>IF(N139="základní",J139,0)</f>
        <v>0</v>
      </c>
      <c r="BF139" s="215">
        <f>IF(N139="snížená",J139,0)</f>
        <v>0</v>
      </c>
      <c r="BG139" s="215">
        <f>IF(N139="zákl. přenesená",J139,0)</f>
        <v>0</v>
      </c>
      <c r="BH139" s="215">
        <f>IF(N139="sníž. přenesená",J139,0)</f>
        <v>0</v>
      </c>
      <c r="BI139" s="215">
        <f>IF(N139="nulová",J139,0)</f>
        <v>0</v>
      </c>
      <c r="BJ139" s="16" t="s">
        <v>83</v>
      </c>
      <c r="BK139" s="215">
        <f>ROUND(I139*H139,2)</f>
        <v>0</v>
      </c>
      <c r="BL139" s="16" t="s">
        <v>152</v>
      </c>
      <c r="BM139" s="214" t="s">
        <v>2427</v>
      </c>
    </row>
    <row r="140" s="2" customFormat="1">
      <c r="A140" s="37"/>
      <c r="B140" s="38"/>
      <c r="C140" s="39"/>
      <c r="D140" s="216" t="s">
        <v>154</v>
      </c>
      <c r="E140" s="39"/>
      <c r="F140" s="217" t="s">
        <v>2428</v>
      </c>
      <c r="G140" s="39"/>
      <c r="H140" s="39"/>
      <c r="I140" s="218"/>
      <c r="J140" s="39"/>
      <c r="K140" s="39"/>
      <c r="L140" s="43"/>
      <c r="M140" s="219"/>
      <c r="N140" s="220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154</v>
      </c>
      <c r="AU140" s="16" t="s">
        <v>85</v>
      </c>
    </row>
    <row r="141" s="2" customFormat="1" ht="16.5" customHeight="1">
      <c r="A141" s="37"/>
      <c r="B141" s="38"/>
      <c r="C141" s="203" t="s">
        <v>275</v>
      </c>
      <c r="D141" s="203" t="s">
        <v>147</v>
      </c>
      <c r="E141" s="204" t="s">
        <v>2429</v>
      </c>
      <c r="F141" s="205" t="s">
        <v>2430</v>
      </c>
      <c r="G141" s="206" t="s">
        <v>910</v>
      </c>
      <c r="H141" s="207">
        <v>25</v>
      </c>
      <c r="I141" s="208"/>
      <c r="J141" s="209">
        <f>ROUND(I141*H141,2)</f>
        <v>0</v>
      </c>
      <c r="K141" s="205" t="s">
        <v>151</v>
      </c>
      <c r="L141" s="43"/>
      <c r="M141" s="210" t="s">
        <v>19</v>
      </c>
      <c r="N141" s="211" t="s">
        <v>46</v>
      </c>
      <c r="O141" s="83"/>
      <c r="P141" s="212">
        <f>O141*H141</f>
        <v>0</v>
      </c>
      <c r="Q141" s="212">
        <v>0</v>
      </c>
      <c r="R141" s="212">
        <f>Q141*H141</f>
        <v>0</v>
      </c>
      <c r="S141" s="212">
        <v>0</v>
      </c>
      <c r="T141" s="213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14" t="s">
        <v>152</v>
      </c>
      <c r="AT141" s="214" t="s">
        <v>147</v>
      </c>
      <c r="AU141" s="214" t="s">
        <v>85</v>
      </c>
      <c r="AY141" s="16" t="s">
        <v>145</v>
      </c>
      <c r="BE141" s="215">
        <f>IF(N141="základní",J141,0)</f>
        <v>0</v>
      </c>
      <c r="BF141" s="215">
        <f>IF(N141="snížená",J141,0)</f>
        <v>0</v>
      </c>
      <c r="BG141" s="215">
        <f>IF(N141="zákl. přenesená",J141,0)</f>
        <v>0</v>
      </c>
      <c r="BH141" s="215">
        <f>IF(N141="sníž. přenesená",J141,0)</f>
        <v>0</v>
      </c>
      <c r="BI141" s="215">
        <f>IF(N141="nulová",J141,0)</f>
        <v>0</v>
      </c>
      <c r="BJ141" s="16" t="s">
        <v>83</v>
      </c>
      <c r="BK141" s="215">
        <f>ROUND(I141*H141,2)</f>
        <v>0</v>
      </c>
      <c r="BL141" s="16" t="s">
        <v>152</v>
      </c>
      <c r="BM141" s="214" t="s">
        <v>2431</v>
      </c>
    </row>
    <row r="142" s="2" customFormat="1">
      <c r="A142" s="37"/>
      <c r="B142" s="38"/>
      <c r="C142" s="39"/>
      <c r="D142" s="216" t="s">
        <v>154</v>
      </c>
      <c r="E142" s="39"/>
      <c r="F142" s="217" t="s">
        <v>2432</v>
      </c>
      <c r="G142" s="39"/>
      <c r="H142" s="39"/>
      <c r="I142" s="218"/>
      <c r="J142" s="39"/>
      <c r="K142" s="39"/>
      <c r="L142" s="43"/>
      <c r="M142" s="219"/>
      <c r="N142" s="220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154</v>
      </c>
      <c r="AU142" s="16" t="s">
        <v>85</v>
      </c>
    </row>
    <row r="143" s="2" customFormat="1" ht="16.5" customHeight="1">
      <c r="A143" s="37"/>
      <c r="B143" s="38"/>
      <c r="C143" s="203" t="s">
        <v>280</v>
      </c>
      <c r="D143" s="203" t="s">
        <v>147</v>
      </c>
      <c r="E143" s="204" t="s">
        <v>2433</v>
      </c>
      <c r="F143" s="205" t="s">
        <v>2434</v>
      </c>
      <c r="G143" s="206" t="s">
        <v>910</v>
      </c>
      <c r="H143" s="207">
        <v>4</v>
      </c>
      <c r="I143" s="208"/>
      <c r="J143" s="209">
        <f>ROUND(I143*H143,2)</f>
        <v>0</v>
      </c>
      <c r="K143" s="205" t="s">
        <v>151</v>
      </c>
      <c r="L143" s="43"/>
      <c r="M143" s="210" t="s">
        <v>19</v>
      </c>
      <c r="N143" s="211" t="s">
        <v>46</v>
      </c>
      <c r="O143" s="83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14" t="s">
        <v>152</v>
      </c>
      <c r="AT143" s="214" t="s">
        <v>147</v>
      </c>
      <c r="AU143" s="214" t="s">
        <v>85</v>
      </c>
      <c r="AY143" s="16" t="s">
        <v>145</v>
      </c>
      <c r="BE143" s="215">
        <f>IF(N143="základní",J143,0)</f>
        <v>0</v>
      </c>
      <c r="BF143" s="215">
        <f>IF(N143="snížená",J143,0)</f>
        <v>0</v>
      </c>
      <c r="BG143" s="215">
        <f>IF(N143="zákl. přenesená",J143,0)</f>
        <v>0</v>
      </c>
      <c r="BH143" s="215">
        <f>IF(N143="sníž. přenesená",J143,0)</f>
        <v>0</v>
      </c>
      <c r="BI143" s="215">
        <f>IF(N143="nulová",J143,0)</f>
        <v>0</v>
      </c>
      <c r="BJ143" s="16" t="s">
        <v>83</v>
      </c>
      <c r="BK143" s="215">
        <f>ROUND(I143*H143,2)</f>
        <v>0</v>
      </c>
      <c r="BL143" s="16" t="s">
        <v>152</v>
      </c>
      <c r="BM143" s="214" t="s">
        <v>2435</v>
      </c>
    </row>
    <row r="144" s="2" customFormat="1">
      <c r="A144" s="37"/>
      <c r="B144" s="38"/>
      <c r="C144" s="39"/>
      <c r="D144" s="216" t="s">
        <v>154</v>
      </c>
      <c r="E144" s="39"/>
      <c r="F144" s="217" t="s">
        <v>2436</v>
      </c>
      <c r="G144" s="39"/>
      <c r="H144" s="39"/>
      <c r="I144" s="218"/>
      <c r="J144" s="39"/>
      <c r="K144" s="39"/>
      <c r="L144" s="43"/>
      <c r="M144" s="219"/>
      <c r="N144" s="220"/>
      <c r="O144" s="83"/>
      <c r="P144" s="83"/>
      <c r="Q144" s="83"/>
      <c r="R144" s="83"/>
      <c r="S144" s="83"/>
      <c r="T144" s="84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6" t="s">
        <v>154</v>
      </c>
      <c r="AU144" s="16" t="s">
        <v>85</v>
      </c>
    </row>
    <row r="145" s="2" customFormat="1" ht="16.5" customHeight="1">
      <c r="A145" s="37"/>
      <c r="B145" s="38"/>
      <c r="C145" s="203" t="s">
        <v>285</v>
      </c>
      <c r="D145" s="203" t="s">
        <v>147</v>
      </c>
      <c r="E145" s="204" t="s">
        <v>2437</v>
      </c>
      <c r="F145" s="205" t="s">
        <v>2438</v>
      </c>
      <c r="G145" s="206" t="s">
        <v>910</v>
      </c>
      <c r="H145" s="207">
        <v>1</v>
      </c>
      <c r="I145" s="208"/>
      <c r="J145" s="209">
        <f>ROUND(I145*H145,2)</f>
        <v>0</v>
      </c>
      <c r="K145" s="205" t="s">
        <v>151</v>
      </c>
      <c r="L145" s="43"/>
      <c r="M145" s="210" t="s">
        <v>19</v>
      </c>
      <c r="N145" s="211" t="s">
        <v>46</v>
      </c>
      <c r="O145" s="83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14" t="s">
        <v>152</v>
      </c>
      <c r="AT145" s="214" t="s">
        <v>147</v>
      </c>
      <c r="AU145" s="214" t="s">
        <v>85</v>
      </c>
      <c r="AY145" s="16" t="s">
        <v>145</v>
      </c>
      <c r="BE145" s="215">
        <f>IF(N145="základní",J145,0)</f>
        <v>0</v>
      </c>
      <c r="BF145" s="215">
        <f>IF(N145="snížená",J145,0)</f>
        <v>0</v>
      </c>
      <c r="BG145" s="215">
        <f>IF(N145="zákl. přenesená",J145,0)</f>
        <v>0</v>
      </c>
      <c r="BH145" s="215">
        <f>IF(N145="sníž. přenesená",J145,0)</f>
        <v>0</v>
      </c>
      <c r="BI145" s="215">
        <f>IF(N145="nulová",J145,0)</f>
        <v>0</v>
      </c>
      <c r="BJ145" s="16" t="s">
        <v>83</v>
      </c>
      <c r="BK145" s="215">
        <f>ROUND(I145*H145,2)</f>
        <v>0</v>
      </c>
      <c r="BL145" s="16" t="s">
        <v>152</v>
      </c>
      <c r="BM145" s="214" t="s">
        <v>2439</v>
      </c>
    </row>
    <row r="146" s="2" customFormat="1">
      <c r="A146" s="37"/>
      <c r="B146" s="38"/>
      <c r="C146" s="39"/>
      <c r="D146" s="216" t="s">
        <v>154</v>
      </c>
      <c r="E146" s="39"/>
      <c r="F146" s="217" t="s">
        <v>2440</v>
      </c>
      <c r="G146" s="39"/>
      <c r="H146" s="39"/>
      <c r="I146" s="218"/>
      <c r="J146" s="39"/>
      <c r="K146" s="39"/>
      <c r="L146" s="43"/>
      <c r="M146" s="219"/>
      <c r="N146" s="220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154</v>
      </c>
      <c r="AU146" s="16" t="s">
        <v>85</v>
      </c>
    </row>
    <row r="147" s="2" customFormat="1" ht="16.5" customHeight="1">
      <c r="A147" s="37"/>
      <c r="B147" s="38"/>
      <c r="C147" s="203" t="s">
        <v>290</v>
      </c>
      <c r="D147" s="203" t="s">
        <v>147</v>
      </c>
      <c r="E147" s="204" t="s">
        <v>2441</v>
      </c>
      <c r="F147" s="205" t="s">
        <v>2442</v>
      </c>
      <c r="G147" s="206" t="s">
        <v>910</v>
      </c>
      <c r="H147" s="207">
        <v>4</v>
      </c>
      <c r="I147" s="208"/>
      <c r="J147" s="209">
        <f>ROUND(I147*H147,2)</f>
        <v>0</v>
      </c>
      <c r="K147" s="205" t="s">
        <v>151</v>
      </c>
      <c r="L147" s="43"/>
      <c r="M147" s="210" t="s">
        <v>19</v>
      </c>
      <c r="N147" s="211" t="s">
        <v>46</v>
      </c>
      <c r="O147" s="83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14" t="s">
        <v>152</v>
      </c>
      <c r="AT147" s="214" t="s">
        <v>147</v>
      </c>
      <c r="AU147" s="214" t="s">
        <v>85</v>
      </c>
      <c r="AY147" s="16" t="s">
        <v>145</v>
      </c>
      <c r="BE147" s="215">
        <f>IF(N147="základní",J147,0)</f>
        <v>0</v>
      </c>
      <c r="BF147" s="215">
        <f>IF(N147="snížená",J147,0)</f>
        <v>0</v>
      </c>
      <c r="BG147" s="215">
        <f>IF(N147="zákl. přenesená",J147,0)</f>
        <v>0</v>
      </c>
      <c r="BH147" s="215">
        <f>IF(N147="sníž. přenesená",J147,0)</f>
        <v>0</v>
      </c>
      <c r="BI147" s="215">
        <f>IF(N147="nulová",J147,0)</f>
        <v>0</v>
      </c>
      <c r="BJ147" s="16" t="s">
        <v>83</v>
      </c>
      <c r="BK147" s="215">
        <f>ROUND(I147*H147,2)</f>
        <v>0</v>
      </c>
      <c r="BL147" s="16" t="s">
        <v>152</v>
      </c>
      <c r="BM147" s="214" t="s">
        <v>2443</v>
      </c>
    </row>
    <row r="148" s="2" customFormat="1">
      <c r="A148" s="37"/>
      <c r="B148" s="38"/>
      <c r="C148" s="39"/>
      <c r="D148" s="216" t="s">
        <v>154</v>
      </c>
      <c r="E148" s="39"/>
      <c r="F148" s="217" t="s">
        <v>2444</v>
      </c>
      <c r="G148" s="39"/>
      <c r="H148" s="39"/>
      <c r="I148" s="218"/>
      <c r="J148" s="39"/>
      <c r="K148" s="39"/>
      <c r="L148" s="43"/>
      <c r="M148" s="219"/>
      <c r="N148" s="220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154</v>
      </c>
      <c r="AU148" s="16" t="s">
        <v>85</v>
      </c>
    </row>
    <row r="149" s="2" customFormat="1" ht="16.5" customHeight="1">
      <c r="A149" s="37"/>
      <c r="B149" s="38"/>
      <c r="C149" s="203" t="s">
        <v>295</v>
      </c>
      <c r="D149" s="203" t="s">
        <v>147</v>
      </c>
      <c r="E149" s="204" t="s">
        <v>2445</v>
      </c>
      <c r="F149" s="205" t="s">
        <v>2446</v>
      </c>
      <c r="G149" s="206" t="s">
        <v>910</v>
      </c>
      <c r="H149" s="207">
        <v>4</v>
      </c>
      <c r="I149" s="208"/>
      <c r="J149" s="209">
        <f>ROUND(I149*H149,2)</f>
        <v>0</v>
      </c>
      <c r="K149" s="205" t="s">
        <v>151</v>
      </c>
      <c r="L149" s="43"/>
      <c r="M149" s="210" t="s">
        <v>19</v>
      </c>
      <c r="N149" s="211" t="s">
        <v>46</v>
      </c>
      <c r="O149" s="83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14" t="s">
        <v>152</v>
      </c>
      <c r="AT149" s="214" t="s">
        <v>147</v>
      </c>
      <c r="AU149" s="214" t="s">
        <v>85</v>
      </c>
      <c r="AY149" s="16" t="s">
        <v>145</v>
      </c>
      <c r="BE149" s="215">
        <f>IF(N149="základní",J149,0)</f>
        <v>0</v>
      </c>
      <c r="BF149" s="215">
        <f>IF(N149="snížená",J149,0)</f>
        <v>0</v>
      </c>
      <c r="BG149" s="215">
        <f>IF(N149="zákl. přenesená",J149,0)</f>
        <v>0</v>
      </c>
      <c r="BH149" s="215">
        <f>IF(N149="sníž. přenesená",J149,0)</f>
        <v>0</v>
      </c>
      <c r="BI149" s="215">
        <f>IF(N149="nulová",J149,0)</f>
        <v>0</v>
      </c>
      <c r="BJ149" s="16" t="s">
        <v>83</v>
      </c>
      <c r="BK149" s="215">
        <f>ROUND(I149*H149,2)</f>
        <v>0</v>
      </c>
      <c r="BL149" s="16" t="s">
        <v>152</v>
      </c>
      <c r="BM149" s="214" t="s">
        <v>2447</v>
      </c>
    </row>
    <row r="150" s="2" customFormat="1">
      <c r="A150" s="37"/>
      <c r="B150" s="38"/>
      <c r="C150" s="39"/>
      <c r="D150" s="216" t="s">
        <v>154</v>
      </c>
      <c r="E150" s="39"/>
      <c r="F150" s="217" t="s">
        <v>2448</v>
      </c>
      <c r="G150" s="39"/>
      <c r="H150" s="39"/>
      <c r="I150" s="218"/>
      <c r="J150" s="39"/>
      <c r="K150" s="39"/>
      <c r="L150" s="43"/>
      <c r="M150" s="219"/>
      <c r="N150" s="220"/>
      <c r="O150" s="83"/>
      <c r="P150" s="83"/>
      <c r="Q150" s="83"/>
      <c r="R150" s="83"/>
      <c r="S150" s="83"/>
      <c r="T150" s="84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6" t="s">
        <v>154</v>
      </c>
      <c r="AU150" s="16" t="s">
        <v>85</v>
      </c>
    </row>
    <row r="151" s="2" customFormat="1" ht="16.5" customHeight="1">
      <c r="A151" s="37"/>
      <c r="B151" s="38"/>
      <c r="C151" s="203" t="s">
        <v>299</v>
      </c>
      <c r="D151" s="203" t="s">
        <v>147</v>
      </c>
      <c r="E151" s="204" t="s">
        <v>2449</v>
      </c>
      <c r="F151" s="205" t="s">
        <v>2450</v>
      </c>
      <c r="G151" s="206" t="s">
        <v>910</v>
      </c>
      <c r="H151" s="207">
        <v>4</v>
      </c>
      <c r="I151" s="208"/>
      <c r="J151" s="209">
        <f>ROUND(I151*H151,2)</f>
        <v>0</v>
      </c>
      <c r="K151" s="205" t="s">
        <v>151</v>
      </c>
      <c r="L151" s="43"/>
      <c r="M151" s="210" t="s">
        <v>19</v>
      </c>
      <c r="N151" s="211" t="s">
        <v>46</v>
      </c>
      <c r="O151" s="83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14" t="s">
        <v>152</v>
      </c>
      <c r="AT151" s="214" t="s">
        <v>147</v>
      </c>
      <c r="AU151" s="214" t="s">
        <v>85</v>
      </c>
      <c r="AY151" s="16" t="s">
        <v>145</v>
      </c>
      <c r="BE151" s="215">
        <f>IF(N151="základní",J151,0)</f>
        <v>0</v>
      </c>
      <c r="BF151" s="215">
        <f>IF(N151="snížená",J151,0)</f>
        <v>0</v>
      </c>
      <c r="BG151" s="215">
        <f>IF(N151="zákl. přenesená",J151,0)</f>
        <v>0</v>
      </c>
      <c r="BH151" s="215">
        <f>IF(N151="sníž. přenesená",J151,0)</f>
        <v>0</v>
      </c>
      <c r="BI151" s="215">
        <f>IF(N151="nulová",J151,0)</f>
        <v>0</v>
      </c>
      <c r="BJ151" s="16" t="s">
        <v>83</v>
      </c>
      <c r="BK151" s="215">
        <f>ROUND(I151*H151,2)</f>
        <v>0</v>
      </c>
      <c r="BL151" s="16" t="s">
        <v>152</v>
      </c>
      <c r="BM151" s="214" t="s">
        <v>2451</v>
      </c>
    </row>
    <row r="152" s="2" customFormat="1">
      <c r="A152" s="37"/>
      <c r="B152" s="38"/>
      <c r="C152" s="39"/>
      <c r="D152" s="216" t="s">
        <v>154</v>
      </c>
      <c r="E152" s="39"/>
      <c r="F152" s="217" t="s">
        <v>2452</v>
      </c>
      <c r="G152" s="39"/>
      <c r="H152" s="39"/>
      <c r="I152" s="218"/>
      <c r="J152" s="39"/>
      <c r="K152" s="39"/>
      <c r="L152" s="43"/>
      <c r="M152" s="219"/>
      <c r="N152" s="220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154</v>
      </c>
      <c r="AU152" s="16" t="s">
        <v>85</v>
      </c>
    </row>
    <row r="153" s="2" customFormat="1" ht="16.5" customHeight="1">
      <c r="A153" s="37"/>
      <c r="B153" s="38"/>
      <c r="C153" s="203" t="s">
        <v>304</v>
      </c>
      <c r="D153" s="203" t="s">
        <v>147</v>
      </c>
      <c r="E153" s="204" t="s">
        <v>2453</v>
      </c>
      <c r="F153" s="205" t="s">
        <v>2454</v>
      </c>
      <c r="G153" s="206" t="s">
        <v>910</v>
      </c>
      <c r="H153" s="207">
        <v>8</v>
      </c>
      <c r="I153" s="208"/>
      <c r="J153" s="209">
        <f>ROUND(I153*H153,2)</f>
        <v>0</v>
      </c>
      <c r="K153" s="205" t="s">
        <v>151</v>
      </c>
      <c r="L153" s="43"/>
      <c r="M153" s="210" t="s">
        <v>19</v>
      </c>
      <c r="N153" s="211" t="s">
        <v>46</v>
      </c>
      <c r="O153" s="83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14" t="s">
        <v>152</v>
      </c>
      <c r="AT153" s="214" t="s">
        <v>147</v>
      </c>
      <c r="AU153" s="214" t="s">
        <v>85</v>
      </c>
      <c r="AY153" s="16" t="s">
        <v>145</v>
      </c>
      <c r="BE153" s="215">
        <f>IF(N153="základní",J153,0)</f>
        <v>0</v>
      </c>
      <c r="BF153" s="215">
        <f>IF(N153="snížená",J153,0)</f>
        <v>0</v>
      </c>
      <c r="BG153" s="215">
        <f>IF(N153="zákl. přenesená",J153,0)</f>
        <v>0</v>
      </c>
      <c r="BH153" s="215">
        <f>IF(N153="sníž. přenesená",J153,0)</f>
        <v>0</v>
      </c>
      <c r="BI153" s="215">
        <f>IF(N153="nulová",J153,0)</f>
        <v>0</v>
      </c>
      <c r="BJ153" s="16" t="s">
        <v>83</v>
      </c>
      <c r="BK153" s="215">
        <f>ROUND(I153*H153,2)</f>
        <v>0</v>
      </c>
      <c r="BL153" s="16" t="s">
        <v>152</v>
      </c>
      <c r="BM153" s="214" t="s">
        <v>2455</v>
      </c>
    </row>
    <row r="154" s="2" customFormat="1">
      <c r="A154" s="37"/>
      <c r="B154" s="38"/>
      <c r="C154" s="39"/>
      <c r="D154" s="216" t="s">
        <v>154</v>
      </c>
      <c r="E154" s="39"/>
      <c r="F154" s="217" t="s">
        <v>2456</v>
      </c>
      <c r="G154" s="39"/>
      <c r="H154" s="39"/>
      <c r="I154" s="218"/>
      <c r="J154" s="39"/>
      <c r="K154" s="39"/>
      <c r="L154" s="43"/>
      <c r="M154" s="219"/>
      <c r="N154" s="220"/>
      <c r="O154" s="83"/>
      <c r="P154" s="83"/>
      <c r="Q154" s="83"/>
      <c r="R154" s="83"/>
      <c r="S154" s="83"/>
      <c r="T154" s="84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154</v>
      </c>
      <c r="AU154" s="16" t="s">
        <v>85</v>
      </c>
    </row>
    <row r="155" s="2" customFormat="1" ht="16.5" customHeight="1">
      <c r="A155" s="37"/>
      <c r="B155" s="38"/>
      <c r="C155" s="203" t="s">
        <v>308</v>
      </c>
      <c r="D155" s="203" t="s">
        <v>147</v>
      </c>
      <c r="E155" s="204" t="s">
        <v>2457</v>
      </c>
      <c r="F155" s="205" t="s">
        <v>2458</v>
      </c>
      <c r="G155" s="206" t="s">
        <v>910</v>
      </c>
      <c r="H155" s="207">
        <v>12</v>
      </c>
      <c r="I155" s="208"/>
      <c r="J155" s="209">
        <f>ROUND(I155*H155,2)</f>
        <v>0</v>
      </c>
      <c r="K155" s="205" t="s">
        <v>151</v>
      </c>
      <c r="L155" s="43"/>
      <c r="M155" s="210" t="s">
        <v>19</v>
      </c>
      <c r="N155" s="211" t="s">
        <v>46</v>
      </c>
      <c r="O155" s="83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14" t="s">
        <v>152</v>
      </c>
      <c r="AT155" s="214" t="s">
        <v>147</v>
      </c>
      <c r="AU155" s="214" t="s">
        <v>85</v>
      </c>
      <c r="AY155" s="16" t="s">
        <v>145</v>
      </c>
      <c r="BE155" s="215">
        <f>IF(N155="základní",J155,0)</f>
        <v>0</v>
      </c>
      <c r="BF155" s="215">
        <f>IF(N155="snížená",J155,0)</f>
        <v>0</v>
      </c>
      <c r="BG155" s="215">
        <f>IF(N155="zákl. přenesená",J155,0)</f>
        <v>0</v>
      </c>
      <c r="BH155" s="215">
        <f>IF(N155="sníž. přenesená",J155,0)</f>
        <v>0</v>
      </c>
      <c r="BI155" s="215">
        <f>IF(N155="nulová",J155,0)</f>
        <v>0</v>
      </c>
      <c r="BJ155" s="16" t="s">
        <v>83</v>
      </c>
      <c r="BK155" s="215">
        <f>ROUND(I155*H155,2)</f>
        <v>0</v>
      </c>
      <c r="BL155" s="16" t="s">
        <v>152</v>
      </c>
      <c r="BM155" s="214" t="s">
        <v>2459</v>
      </c>
    </row>
    <row r="156" s="2" customFormat="1">
      <c r="A156" s="37"/>
      <c r="B156" s="38"/>
      <c r="C156" s="39"/>
      <c r="D156" s="216" t="s">
        <v>154</v>
      </c>
      <c r="E156" s="39"/>
      <c r="F156" s="217" t="s">
        <v>2460</v>
      </c>
      <c r="G156" s="39"/>
      <c r="H156" s="39"/>
      <c r="I156" s="218"/>
      <c r="J156" s="39"/>
      <c r="K156" s="39"/>
      <c r="L156" s="43"/>
      <c r="M156" s="219"/>
      <c r="N156" s="220"/>
      <c r="O156" s="83"/>
      <c r="P156" s="83"/>
      <c r="Q156" s="83"/>
      <c r="R156" s="83"/>
      <c r="S156" s="83"/>
      <c r="T156" s="84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154</v>
      </c>
      <c r="AU156" s="16" t="s">
        <v>85</v>
      </c>
    </row>
    <row r="157" s="2" customFormat="1" ht="16.5" customHeight="1">
      <c r="A157" s="37"/>
      <c r="B157" s="38"/>
      <c r="C157" s="203" t="s">
        <v>313</v>
      </c>
      <c r="D157" s="203" t="s">
        <v>147</v>
      </c>
      <c r="E157" s="204" t="s">
        <v>2461</v>
      </c>
      <c r="F157" s="205" t="s">
        <v>2462</v>
      </c>
      <c r="G157" s="206" t="s">
        <v>910</v>
      </c>
      <c r="H157" s="207">
        <v>18</v>
      </c>
      <c r="I157" s="208"/>
      <c r="J157" s="209">
        <f>ROUND(I157*H157,2)</f>
        <v>0</v>
      </c>
      <c r="K157" s="205" t="s">
        <v>151</v>
      </c>
      <c r="L157" s="43"/>
      <c r="M157" s="210" t="s">
        <v>19</v>
      </c>
      <c r="N157" s="211" t="s">
        <v>46</v>
      </c>
      <c r="O157" s="83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14" t="s">
        <v>152</v>
      </c>
      <c r="AT157" s="214" t="s">
        <v>147</v>
      </c>
      <c r="AU157" s="214" t="s">
        <v>85</v>
      </c>
      <c r="AY157" s="16" t="s">
        <v>145</v>
      </c>
      <c r="BE157" s="215">
        <f>IF(N157="základní",J157,0)</f>
        <v>0</v>
      </c>
      <c r="BF157" s="215">
        <f>IF(N157="snížená",J157,0)</f>
        <v>0</v>
      </c>
      <c r="BG157" s="215">
        <f>IF(N157="zákl. přenesená",J157,0)</f>
        <v>0</v>
      </c>
      <c r="BH157" s="215">
        <f>IF(N157="sníž. přenesená",J157,0)</f>
        <v>0</v>
      </c>
      <c r="BI157" s="215">
        <f>IF(N157="nulová",J157,0)</f>
        <v>0</v>
      </c>
      <c r="BJ157" s="16" t="s">
        <v>83</v>
      </c>
      <c r="BK157" s="215">
        <f>ROUND(I157*H157,2)</f>
        <v>0</v>
      </c>
      <c r="BL157" s="16" t="s">
        <v>152</v>
      </c>
      <c r="BM157" s="214" t="s">
        <v>2463</v>
      </c>
    </row>
    <row r="158" s="2" customFormat="1">
      <c r="A158" s="37"/>
      <c r="B158" s="38"/>
      <c r="C158" s="39"/>
      <c r="D158" s="216" t="s">
        <v>154</v>
      </c>
      <c r="E158" s="39"/>
      <c r="F158" s="217" t="s">
        <v>2464</v>
      </c>
      <c r="G158" s="39"/>
      <c r="H158" s="39"/>
      <c r="I158" s="218"/>
      <c r="J158" s="39"/>
      <c r="K158" s="39"/>
      <c r="L158" s="43"/>
      <c r="M158" s="219"/>
      <c r="N158" s="220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154</v>
      </c>
      <c r="AU158" s="16" t="s">
        <v>85</v>
      </c>
    </row>
    <row r="159" s="2" customFormat="1" ht="16.5" customHeight="1">
      <c r="A159" s="37"/>
      <c r="B159" s="38"/>
      <c r="C159" s="203" t="s">
        <v>318</v>
      </c>
      <c r="D159" s="203" t="s">
        <v>147</v>
      </c>
      <c r="E159" s="204" t="s">
        <v>2465</v>
      </c>
      <c r="F159" s="205" t="s">
        <v>2466</v>
      </c>
      <c r="G159" s="206" t="s">
        <v>910</v>
      </c>
      <c r="H159" s="207">
        <v>24</v>
      </c>
      <c r="I159" s="208"/>
      <c r="J159" s="209">
        <f>ROUND(I159*H159,2)</f>
        <v>0</v>
      </c>
      <c r="K159" s="205" t="s">
        <v>151</v>
      </c>
      <c r="L159" s="43"/>
      <c r="M159" s="210" t="s">
        <v>19</v>
      </c>
      <c r="N159" s="211" t="s">
        <v>46</v>
      </c>
      <c r="O159" s="83"/>
      <c r="P159" s="212">
        <f>O159*H159</f>
        <v>0</v>
      </c>
      <c r="Q159" s="212">
        <v>0</v>
      </c>
      <c r="R159" s="212">
        <f>Q159*H159</f>
        <v>0</v>
      </c>
      <c r="S159" s="212">
        <v>0</v>
      </c>
      <c r="T159" s="213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14" t="s">
        <v>152</v>
      </c>
      <c r="AT159" s="214" t="s">
        <v>147</v>
      </c>
      <c r="AU159" s="214" t="s">
        <v>85</v>
      </c>
      <c r="AY159" s="16" t="s">
        <v>145</v>
      </c>
      <c r="BE159" s="215">
        <f>IF(N159="základní",J159,0)</f>
        <v>0</v>
      </c>
      <c r="BF159" s="215">
        <f>IF(N159="snížená",J159,0)</f>
        <v>0</v>
      </c>
      <c r="BG159" s="215">
        <f>IF(N159="zákl. přenesená",J159,0)</f>
        <v>0</v>
      </c>
      <c r="BH159" s="215">
        <f>IF(N159="sníž. přenesená",J159,0)</f>
        <v>0</v>
      </c>
      <c r="BI159" s="215">
        <f>IF(N159="nulová",J159,0)</f>
        <v>0</v>
      </c>
      <c r="BJ159" s="16" t="s">
        <v>83</v>
      </c>
      <c r="BK159" s="215">
        <f>ROUND(I159*H159,2)</f>
        <v>0</v>
      </c>
      <c r="BL159" s="16" t="s">
        <v>152</v>
      </c>
      <c r="BM159" s="214" t="s">
        <v>2467</v>
      </c>
    </row>
    <row r="160" s="2" customFormat="1">
      <c r="A160" s="37"/>
      <c r="B160" s="38"/>
      <c r="C160" s="39"/>
      <c r="D160" s="216" t="s">
        <v>154</v>
      </c>
      <c r="E160" s="39"/>
      <c r="F160" s="217" t="s">
        <v>2468</v>
      </c>
      <c r="G160" s="39"/>
      <c r="H160" s="39"/>
      <c r="I160" s="218"/>
      <c r="J160" s="39"/>
      <c r="K160" s="39"/>
      <c r="L160" s="43"/>
      <c r="M160" s="219"/>
      <c r="N160" s="220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154</v>
      </c>
      <c r="AU160" s="16" t="s">
        <v>85</v>
      </c>
    </row>
    <row r="161" s="2" customFormat="1" ht="16.5" customHeight="1">
      <c r="A161" s="37"/>
      <c r="B161" s="38"/>
      <c r="C161" s="203" t="s">
        <v>323</v>
      </c>
      <c r="D161" s="203" t="s">
        <v>147</v>
      </c>
      <c r="E161" s="204" t="s">
        <v>2469</v>
      </c>
      <c r="F161" s="205" t="s">
        <v>2470</v>
      </c>
      <c r="G161" s="206" t="s">
        <v>910</v>
      </c>
      <c r="H161" s="207">
        <v>8</v>
      </c>
      <c r="I161" s="208"/>
      <c r="J161" s="209">
        <f>ROUND(I161*H161,2)</f>
        <v>0</v>
      </c>
      <c r="K161" s="205" t="s">
        <v>151</v>
      </c>
      <c r="L161" s="43"/>
      <c r="M161" s="210" t="s">
        <v>19</v>
      </c>
      <c r="N161" s="211" t="s">
        <v>46</v>
      </c>
      <c r="O161" s="83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14" t="s">
        <v>152</v>
      </c>
      <c r="AT161" s="214" t="s">
        <v>147</v>
      </c>
      <c r="AU161" s="214" t="s">
        <v>85</v>
      </c>
      <c r="AY161" s="16" t="s">
        <v>145</v>
      </c>
      <c r="BE161" s="215">
        <f>IF(N161="základní",J161,0)</f>
        <v>0</v>
      </c>
      <c r="BF161" s="215">
        <f>IF(N161="snížená",J161,0)</f>
        <v>0</v>
      </c>
      <c r="BG161" s="215">
        <f>IF(N161="zákl. přenesená",J161,0)</f>
        <v>0</v>
      </c>
      <c r="BH161" s="215">
        <f>IF(N161="sníž. přenesená",J161,0)</f>
        <v>0</v>
      </c>
      <c r="BI161" s="215">
        <f>IF(N161="nulová",J161,0)</f>
        <v>0</v>
      </c>
      <c r="BJ161" s="16" t="s">
        <v>83</v>
      </c>
      <c r="BK161" s="215">
        <f>ROUND(I161*H161,2)</f>
        <v>0</v>
      </c>
      <c r="BL161" s="16" t="s">
        <v>152</v>
      </c>
      <c r="BM161" s="214" t="s">
        <v>2471</v>
      </c>
    </row>
    <row r="162" s="2" customFormat="1">
      <c r="A162" s="37"/>
      <c r="B162" s="38"/>
      <c r="C162" s="39"/>
      <c r="D162" s="216" t="s">
        <v>154</v>
      </c>
      <c r="E162" s="39"/>
      <c r="F162" s="217" t="s">
        <v>2472</v>
      </c>
      <c r="G162" s="39"/>
      <c r="H162" s="39"/>
      <c r="I162" s="218"/>
      <c r="J162" s="39"/>
      <c r="K162" s="39"/>
      <c r="L162" s="43"/>
      <c r="M162" s="219"/>
      <c r="N162" s="220"/>
      <c r="O162" s="83"/>
      <c r="P162" s="83"/>
      <c r="Q162" s="83"/>
      <c r="R162" s="83"/>
      <c r="S162" s="83"/>
      <c r="T162" s="84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154</v>
      </c>
      <c r="AU162" s="16" t="s">
        <v>85</v>
      </c>
    </row>
    <row r="163" s="2" customFormat="1" ht="16.5" customHeight="1">
      <c r="A163" s="37"/>
      <c r="B163" s="38"/>
      <c r="C163" s="203" t="s">
        <v>329</v>
      </c>
      <c r="D163" s="203" t="s">
        <v>147</v>
      </c>
      <c r="E163" s="204" t="s">
        <v>2473</v>
      </c>
      <c r="F163" s="205" t="s">
        <v>2474</v>
      </c>
      <c r="G163" s="206" t="s">
        <v>910</v>
      </c>
      <c r="H163" s="207">
        <v>1</v>
      </c>
      <c r="I163" s="208"/>
      <c r="J163" s="209">
        <f>ROUND(I163*H163,2)</f>
        <v>0</v>
      </c>
      <c r="K163" s="205" t="s">
        <v>151</v>
      </c>
      <c r="L163" s="43"/>
      <c r="M163" s="210" t="s">
        <v>19</v>
      </c>
      <c r="N163" s="211" t="s">
        <v>46</v>
      </c>
      <c r="O163" s="83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14" t="s">
        <v>152</v>
      </c>
      <c r="AT163" s="214" t="s">
        <v>147</v>
      </c>
      <c r="AU163" s="214" t="s">
        <v>85</v>
      </c>
      <c r="AY163" s="16" t="s">
        <v>145</v>
      </c>
      <c r="BE163" s="215">
        <f>IF(N163="základní",J163,0)</f>
        <v>0</v>
      </c>
      <c r="BF163" s="215">
        <f>IF(N163="snížená",J163,0)</f>
        <v>0</v>
      </c>
      <c r="BG163" s="215">
        <f>IF(N163="zákl. přenesená",J163,0)</f>
        <v>0</v>
      </c>
      <c r="BH163" s="215">
        <f>IF(N163="sníž. přenesená",J163,0)</f>
        <v>0</v>
      </c>
      <c r="BI163" s="215">
        <f>IF(N163="nulová",J163,0)</f>
        <v>0</v>
      </c>
      <c r="BJ163" s="16" t="s">
        <v>83</v>
      </c>
      <c r="BK163" s="215">
        <f>ROUND(I163*H163,2)</f>
        <v>0</v>
      </c>
      <c r="BL163" s="16" t="s">
        <v>152</v>
      </c>
      <c r="BM163" s="214" t="s">
        <v>2475</v>
      </c>
    </row>
    <row r="164" s="2" customFormat="1">
      <c r="A164" s="37"/>
      <c r="B164" s="38"/>
      <c r="C164" s="39"/>
      <c r="D164" s="216" t="s">
        <v>154</v>
      </c>
      <c r="E164" s="39"/>
      <c r="F164" s="217" t="s">
        <v>2476</v>
      </c>
      <c r="G164" s="39"/>
      <c r="H164" s="39"/>
      <c r="I164" s="218"/>
      <c r="J164" s="39"/>
      <c r="K164" s="39"/>
      <c r="L164" s="43"/>
      <c r="M164" s="219"/>
      <c r="N164" s="220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154</v>
      </c>
      <c r="AU164" s="16" t="s">
        <v>85</v>
      </c>
    </row>
    <row r="165" s="2" customFormat="1" ht="16.5" customHeight="1">
      <c r="A165" s="37"/>
      <c r="B165" s="38"/>
      <c r="C165" s="203" t="s">
        <v>334</v>
      </c>
      <c r="D165" s="203" t="s">
        <v>147</v>
      </c>
      <c r="E165" s="204" t="s">
        <v>2477</v>
      </c>
      <c r="F165" s="205" t="s">
        <v>2478</v>
      </c>
      <c r="G165" s="206" t="s">
        <v>910</v>
      </c>
      <c r="H165" s="207">
        <v>2</v>
      </c>
      <c r="I165" s="208"/>
      <c r="J165" s="209">
        <f>ROUND(I165*H165,2)</f>
        <v>0</v>
      </c>
      <c r="K165" s="205" t="s">
        <v>151</v>
      </c>
      <c r="L165" s="43"/>
      <c r="M165" s="210" t="s">
        <v>19</v>
      </c>
      <c r="N165" s="211" t="s">
        <v>46</v>
      </c>
      <c r="O165" s="83"/>
      <c r="P165" s="212">
        <f>O165*H165</f>
        <v>0</v>
      </c>
      <c r="Q165" s="212">
        <v>0</v>
      </c>
      <c r="R165" s="212">
        <f>Q165*H165</f>
        <v>0</v>
      </c>
      <c r="S165" s="212">
        <v>0</v>
      </c>
      <c r="T165" s="213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14" t="s">
        <v>152</v>
      </c>
      <c r="AT165" s="214" t="s">
        <v>147</v>
      </c>
      <c r="AU165" s="214" t="s">
        <v>85</v>
      </c>
      <c r="AY165" s="16" t="s">
        <v>145</v>
      </c>
      <c r="BE165" s="215">
        <f>IF(N165="základní",J165,0)</f>
        <v>0</v>
      </c>
      <c r="BF165" s="215">
        <f>IF(N165="snížená",J165,0)</f>
        <v>0</v>
      </c>
      <c r="BG165" s="215">
        <f>IF(N165="zákl. přenesená",J165,0)</f>
        <v>0</v>
      </c>
      <c r="BH165" s="215">
        <f>IF(N165="sníž. přenesená",J165,0)</f>
        <v>0</v>
      </c>
      <c r="BI165" s="215">
        <f>IF(N165="nulová",J165,0)</f>
        <v>0</v>
      </c>
      <c r="BJ165" s="16" t="s">
        <v>83</v>
      </c>
      <c r="BK165" s="215">
        <f>ROUND(I165*H165,2)</f>
        <v>0</v>
      </c>
      <c r="BL165" s="16" t="s">
        <v>152</v>
      </c>
      <c r="BM165" s="214" t="s">
        <v>2479</v>
      </c>
    </row>
    <row r="166" s="2" customFormat="1">
      <c r="A166" s="37"/>
      <c r="B166" s="38"/>
      <c r="C166" s="39"/>
      <c r="D166" s="216" t="s">
        <v>154</v>
      </c>
      <c r="E166" s="39"/>
      <c r="F166" s="217" t="s">
        <v>2480</v>
      </c>
      <c r="G166" s="39"/>
      <c r="H166" s="39"/>
      <c r="I166" s="218"/>
      <c r="J166" s="39"/>
      <c r="K166" s="39"/>
      <c r="L166" s="43"/>
      <c r="M166" s="219"/>
      <c r="N166" s="220"/>
      <c r="O166" s="83"/>
      <c r="P166" s="83"/>
      <c r="Q166" s="83"/>
      <c r="R166" s="83"/>
      <c r="S166" s="83"/>
      <c r="T166" s="84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T166" s="16" t="s">
        <v>154</v>
      </c>
      <c r="AU166" s="16" t="s">
        <v>85</v>
      </c>
    </row>
    <row r="167" s="2" customFormat="1" ht="16.5" customHeight="1">
      <c r="A167" s="37"/>
      <c r="B167" s="38"/>
      <c r="C167" s="203" t="s">
        <v>339</v>
      </c>
      <c r="D167" s="203" t="s">
        <v>147</v>
      </c>
      <c r="E167" s="204" t="s">
        <v>2481</v>
      </c>
      <c r="F167" s="205" t="s">
        <v>2482</v>
      </c>
      <c r="G167" s="206" t="s">
        <v>910</v>
      </c>
      <c r="H167" s="207">
        <v>2</v>
      </c>
      <c r="I167" s="208"/>
      <c r="J167" s="209">
        <f>ROUND(I167*H167,2)</f>
        <v>0</v>
      </c>
      <c r="K167" s="205" t="s">
        <v>151</v>
      </c>
      <c r="L167" s="43"/>
      <c r="M167" s="210" t="s">
        <v>19</v>
      </c>
      <c r="N167" s="211" t="s">
        <v>46</v>
      </c>
      <c r="O167" s="83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14" t="s">
        <v>152</v>
      </c>
      <c r="AT167" s="214" t="s">
        <v>147</v>
      </c>
      <c r="AU167" s="214" t="s">
        <v>85</v>
      </c>
      <c r="AY167" s="16" t="s">
        <v>145</v>
      </c>
      <c r="BE167" s="215">
        <f>IF(N167="základní",J167,0)</f>
        <v>0</v>
      </c>
      <c r="BF167" s="215">
        <f>IF(N167="snížená",J167,0)</f>
        <v>0</v>
      </c>
      <c r="BG167" s="215">
        <f>IF(N167="zákl. přenesená",J167,0)</f>
        <v>0</v>
      </c>
      <c r="BH167" s="215">
        <f>IF(N167="sníž. přenesená",J167,0)</f>
        <v>0</v>
      </c>
      <c r="BI167" s="215">
        <f>IF(N167="nulová",J167,0)</f>
        <v>0</v>
      </c>
      <c r="BJ167" s="16" t="s">
        <v>83</v>
      </c>
      <c r="BK167" s="215">
        <f>ROUND(I167*H167,2)</f>
        <v>0</v>
      </c>
      <c r="BL167" s="16" t="s">
        <v>152</v>
      </c>
      <c r="BM167" s="214" t="s">
        <v>2483</v>
      </c>
    </row>
    <row r="168" s="2" customFormat="1">
      <c r="A168" s="37"/>
      <c r="B168" s="38"/>
      <c r="C168" s="39"/>
      <c r="D168" s="216" t="s">
        <v>154</v>
      </c>
      <c r="E168" s="39"/>
      <c r="F168" s="217" t="s">
        <v>2484</v>
      </c>
      <c r="G168" s="39"/>
      <c r="H168" s="39"/>
      <c r="I168" s="218"/>
      <c r="J168" s="39"/>
      <c r="K168" s="39"/>
      <c r="L168" s="43"/>
      <c r="M168" s="219"/>
      <c r="N168" s="220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154</v>
      </c>
      <c r="AU168" s="16" t="s">
        <v>85</v>
      </c>
    </row>
    <row r="169" s="2" customFormat="1" ht="16.5" customHeight="1">
      <c r="A169" s="37"/>
      <c r="B169" s="38"/>
      <c r="C169" s="203" t="s">
        <v>344</v>
      </c>
      <c r="D169" s="203" t="s">
        <v>147</v>
      </c>
      <c r="E169" s="204" t="s">
        <v>2485</v>
      </c>
      <c r="F169" s="205" t="s">
        <v>2486</v>
      </c>
      <c r="G169" s="206" t="s">
        <v>910</v>
      </c>
      <c r="H169" s="207">
        <v>1</v>
      </c>
      <c r="I169" s="208"/>
      <c r="J169" s="209">
        <f>ROUND(I169*H169,2)</f>
        <v>0</v>
      </c>
      <c r="K169" s="205" t="s">
        <v>151</v>
      </c>
      <c r="L169" s="43"/>
      <c r="M169" s="210" t="s">
        <v>19</v>
      </c>
      <c r="N169" s="211" t="s">
        <v>46</v>
      </c>
      <c r="O169" s="83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14" t="s">
        <v>152</v>
      </c>
      <c r="AT169" s="214" t="s">
        <v>147</v>
      </c>
      <c r="AU169" s="214" t="s">
        <v>85</v>
      </c>
      <c r="AY169" s="16" t="s">
        <v>145</v>
      </c>
      <c r="BE169" s="215">
        <f>IF(N169="základní",J169,0)</f>
        <v>0</v>
      </c>
      <c r="BF169" s="215">
        <f>IF(N169="snížená",J169,0)</f>
        <v>0</v>
      </c>
      <c r="BG169" s="215">
        <f>IF(N169="zákl. přenesená",J169,0)</f>
        <v>0</v>
      </c>
      <c r="BH169" s="215">
        <f>IF(N169="sníž. přenesená",J169,0)</f>
        <v>0</v>
      </c>
      <c r="BI169" s="215">
        <f>IF(N169="nulová",J169,0)</f>
        <v>0</v>
      </c>
      <c r="BJ169" s="16" t="s">
        <v>83</v>
      </c>
      <c r="BK169" s="215">
        <f>ROUND(I169*H169,2)</f>
        <v>0</v>
      </c>
      <c r="BL169" s="16" t="s">
        <v>152</v>
      </c>
      <c r="BM169" s="214" t="s">
        <v>2487</v>
      </c>
    </row>
    <row r="170" s="2" customFormat="1">
      <c r="A170" s="37"/>
      <c r="B170" s="38"/>
      <c r="C170" s="39"/>
      <c r="D170" s="216" t="s">
        <v>154</v>
      </c>
      <c r="E170" s="39"/>
      <c r="F170" s="217" t="s">
        <v>2488</v>
      </c>
      <c r="G170" s="39"/>
      <c r="H170" s="39"/>
      <c r="I170" s="218"/>
      <c r="J170" s="39"/>
      <c r="K170" s="39"/>
      <c r="L170" s="43"/>
      <c r="M170" s="219"/>
      <c r="N170" s="220"/>
      <c r="O170" s="83"/>
      <c r="P170" s="83"/>
      <c r="Q170" s="83"/>
      <c r="R170" s="83"/>
      <c r="S170" s="83"/>
      <c r="T170" s="84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6" t="s">
        <v>154</v>
      </c>
      <c r="AU170" s="16" t="s">
        <v>85</v>
      </c>
    </row>
    <row r="171" s="2" customFormat="1" ht="16.5" customHeight="1">
      <c r="A171" s="37"/>
      <c r="B171" s="38"/>
      <c r="C171" s="203" t="s">
        <v>349</v>
      </c>
      <c r="D171" s="203" t="s">
        <v>147</v>
      </c>
      <c r="E171" s="204" t="s">
        <v>2489</v>
      </c>
      <c r="F171" s="205" t="s">
        <v>2490</v>
      </c>
      <c r="G171" s="206" t="s">
        <v>910</v>
      </c>
      <c r="H171" s="207">
        <v>2</v>
      </c>
      <c r="I171" s="208"/>
      <c r="J171" s="209">
        <f>ROUND(I171*H171,2)</f>
        <v>0</v>
      </c>
      <c r="K171" s="205" t="s">
        <v>151</v>
      </c>
      <c r="L171" s="43"/>
      <c r="M171" s="210" t="s">
        <v>19</v>
      </c>
      <c r="N171" s="211" t="s">
        <v>46</v>
      </c>
      <c r="O171" s="83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14" t="s">
        <v>152</v>
      </c>
      <c r="AT171" s="214" t="s">
        <v>147</v>
      </c>
      <c r="AU171" s="214" t="s">
        <v>85</v>
      </c>
      <c r="AY171" s="16" t="s">
        <v>145</v>
      </c>
      <c r="BE171" s="215">
        <f>IF(N171="základní",J171,0)</f>
        <v>0</v>
      </c>
      <c r="BF171" s="215">
        <f>IF(N171="snížená",J171,0)</f>
        <v>0</v>
      </c>
      <c r="BG171" s="215">
        <f>IF(N171="zákl. přenesená",J171,0)</f>
        <v>0</v>
      </c>
      <c r="BH171" s="215">
        <f>IF(N171="sníž. přenesená",J171,0)</f>
        <v>0</v>
      </c>
      <c r="BI171" s="215">
        <f>IF(N171="nulová",J171,0)</f>
        <v>0</v>
      </c>
      <c r="BJ171" s="16" t="s">
        <v>83</v>
      </c>
      <c r="BK171" s="215">
        <f>ROUND(I171*H171,2)</f>
        <v>0</v>
      </c>
      <c r="BL171" s="16" t="s">
        <v>152</v>
      </c>
      <c r="BM171" s="214" t="s">
        <v>2491</v>
      </c>
    </row>
    <row r="172" s="2" customFormat="1">
      <c r="A172" s="37"/>
      <c r="B172" s="38"/>
      <c r="C172" s="39"/>
      <c r="D172" s="216" t="s">
        <v>154</v>
      </c>
      <c r="E172" s="39"/>
      <c r="F172" s="217" t="s">
        <v>2492</v>
      </c>
      <c r="G172" s="39"/>
      <c r="H172" s="39"/>
      <c r="I172" s="218"/>
      <c r="J172" s="39"/>
      <c r="K172" s="39"/>
      <c r="L172" s="43"/>
      <c r="M172" s="219"/>
      <c r="N172" s="220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154</v>
      </c>
      <c r="AU172" s="16" t="s">
        <v>85</v>
      </c>
    </row>
    <row r="173" s="2" customFormat="1" ht="16.5" customHeight="1">
      <c r="A173" s="37"/>
      <c r="B173" s="38"/>
      <c r="C173" s="203" t="s">
        <v>354</v>
      </c>
      <c r="D173" s="203" t="s">
        <v>147</v>
      </c>
      <c r="E173" s="204" t="s">
        <v>2493</v>
      </c>
      <c r="F173" s="205" t="s">
        <v>2494</v>
      </c>
      <c r="G173" s="206" t="s">
        <v>910</v>
      </c>
      <c r="H173" s="207">
        <v>2</v>
      </c>
      <c r="I173" s="208"/>
      <c r="J173" s="209">
        <f>ROUND(I173*H173,2)</f>
        <v>0</v>
      </c>
      <c r="K173" s="205" t="s">
        <v>151</v>
      </c>
      <c r="L173" s="43"/>
      <c r="M173" s="210" t="s">
        <v>19</v>
      </c>
      <c r="N173" s="211" t="s">
        <v>46</v>
      </c>
      <c r="O173" s="83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14" t="s">
        <v>152</v>
      </c>
      <c r="AT173" s="214" t="s">
        <v>147</v>
      </c>
      <c r="AU173" s="214" t="s">
        <v>85</v>
      </c>
      <c r="AY173" s="16" t="s">
        <v>145</v>
      </c>
      <c r="BE173" s="215">
        <f>IF(N173="základní",J173,0)</f>
        <v>0</v>
      </c>
      <c r="BF173" s="215">
        <f>IF(N173="snížená",J173,0)</f>
        <v>0</v>
      </c>
      <c r="BG173" s="215">
        <f>IF(N173="zákl. přenesená",J173,0)</f>
        <v>0</v>
      </c>
      <c r="BH173" s="215">
        <f>IF(N173="sníž. přenesená",J173,0)</f>
        <v>0</v>
      </c>
      <c r="BI173" s="215">
        <f>IF(N173="nulová",J173,0)</f>
        <v>0</v>
      </c>
      <c r="BJ173" s="16" t="s">
        <v>83</v>
      </c>
      <c r="BK173" s="215">
        <f>ROUND(I173*H173,2)</f>
        <v>0</v>
      </c>
      <c r="BL173" s="16" t="s">
        <v>152</v>
      </c>
      <c r="BM173" s="214" t="s">
        <v>2495</v>
      </c>
    </row>
    <row r="174" s="2" customFormat="1">
      <c r="A174" s="37"/>
      <c r="B174" s="38"/>
      <c r="C174" s="39"/>
      <c r="D174" s="216" t="s">
        <v>154</v>
      </c>
      <c r="E174" s="39"/>
      <c r="F174" s="217" t="s">
        <v>2496</v>
      </c>
      <c r="G174" s="39"/>
      <c r="H174" s="39"/>
      <c r="I174" s="218"/>
      <c r="J174" s="39"/>
      <c r="K174" s="39"/>
      <c r="L174" s="43"/>
      <c r="M174" s="219"/>
      <c r="N174" s="220"/>
      <c r="O174" s="83"/>
      <c r="P174" s="83"/>
      <c r="Q174" s="83"/>
      <c r="R174" s="83"/>
      <c r="S174" s="83"/>
      <c r="T174" s="84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6" t="s">
        <v>154</v>
      </c>
      <c r="AU174" s="16" t="s">
        <v>85</v>
      </c>
    </row>
    <row r="175" s="2" customFormat="1" ht="16.5" customHeight="1">
      <c r="A175" s="37"/>
      <c r="B175" s="38"/>
      <c r="C175" s="203" t="s">
        <v>359</v>
      </c>
      <c r="D175" s="203" t="s">
        <v>147</v>
      </c>
      <c r="E175" s="204" t="s">
        <v>2497</v>
      </c>
      <c r="F175" s="205" t="s">
        <v>2498</v>
      </c>
      <c r="G175" s="206" t="s">
        <v>910</v>
      </c>
      <c r="H175" s="207">
        <v>1</v>
      </c>
      <c r="I175" s="208"/>
      <c r="J175" s="209">
        <f>ROUND(I175*H175,2)</f>
        <v>0</v>
      </c>
      <c r="K175" s="205" t="s">
        <v>151</v>
      </c>
      <c r="L175" s="43"/>
      <c r="M175" s="210" t="s">
        <v>19</v>
      </c>
      <c r="N175" s="211" t="s">
        <v>46</v>
      </c>
      <c r="O175" s="83"/>
      <c r="P175" s="212">
        <f>O175*H175</f>
        <v>0</v>
      </c>
      <c r="Q175" s="212">
        <v>0</v>
      </c>
      <c r="R175" s="212">
        <f>Q175*H175</f>
        <v>0</v>
      </c>
      <c r="S175" s="212">
        <v>0</v>
      </c>
      <c r="T175" s="213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14" t="s">
        <v>152</v>
      </c>
      <c r="AT175" s="214" t="s">
        <v>147</v>
      </c>
      <c r="AU175" s="214" t="s">
        <v>85</v>
      </c>
      <c r="AY175" s="16" t="s">
        <v>145</v>
      </c>
      <c r="BE175" s="215">
        <f>IF(N175="základní",J175,0)</f>
        <v>0</v>
      </c>
      <c r="BF175" s="215">
        <f>IF(N175="snížená",J175,0)</f>
        <v>0</v>
      </c>
      <c r="BG175" s="215">
        <f>IF(N175="zákl. přenesená",J175,0)</f>
        <v>0</v>
      </c>
      <c r="BH175" s="215">
        <f>IF(N175="sníž. přenesená",J175,0)</f>
        <v>0</v>
      </c>
      <c r="BI175" s="215">
        <f>IF(N175="nulová",J175,0)</f>
        <v>0</v>
      </c>
      <c r="BJ175" s="16" t="s">
        <v>83</v>
      </c>
      <c r="BK175" s="215">
        <f>ROUND(I175*H175,2)</f>
        <v>0</v>
      </c>
      <c r="BL175" s="16" t="s">
        <v>152</v>
      </c>
      <c r="BM175" s="214" t="s">
        <v>2499</v>
      </c>
    </row>
    <row r="176" s="2" customFormat="1">
      <c r="A176" s="37"/>
      <c r="B176" s="38"/>
      <c r="C176" s="39"/>
      <c r="D176" s="216" t="s">
        <v>154</v>
      </c>
      <c r="E176" s="39"/>
      <c r="F176" s="217" t="s">
        <v>2500</v>
      </c>
      <c r="G176" s="39"/>
      <c r="H176" s="39"/>
      <c r="I176" s="218"/>
      <c r="J176" s="39"/>
      <c r="K176" s="39"/>
      <c r="L176" s="43"/>
      <c r="M176" s="219"/>
      <c r="N176" s="220"/>
      <c r="O176" s="83"/>
      <c r="P176" s="83"/>
      <c r="Q176" s="83"/>
      <c r="R176" s="83"/>
      <c r="S176" s="83"/>
      <c r="T176" s="84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6" t="s">
        <v>154</v>
      </c>
      <c r="AU176" s="16" t="s">
        <v>85</v>
      </c>
    </row>
    <row r="177" s="2" customFormat="1" ht="16.5" customHeight="1">
      <c r="A177" s="37"/>
      <c r="B177" s="38"/>
      <c r="C177" s="203" t="s">
        <v>364</v>
      </c>
      <c r="D177" s="203" t="s">
        <v>147</v>
      </c>
      <c r="E177" s="204" t="s">
        <v>2501</v>
      </c>
      <c r="F177" s="205" t="s">
        <v>2502</v>
      </c>
      <c r="G177" s="206" t="s">
        <v>910</v>
      </c>
      <c r="H177" s="207">
        <v>1</v>
      </c>
      <c r="I177" s="208"/>
      <c r="J177" s="209">
        <f>ROUND(I177*H177,2)</f>
        <v>0</v>
      </c>
      <c r="K177" s="205" t="s">
        <v>151</v>
      </c>
      <c r="L177" s="43"/>
      <c r="M177" s="210" t="s">
        <v>19</v>
      </c>
      <c r="N177" s="211" t="s">
        <v>46</v>
      </c>
      <c r="O177" s="83"/>
      <c r="P177" s="212">
        <f>O177*H177</f>
        <v>0</v>
      </c>
      <c r="Q177" s="212">
        <v>0</v>
      </c>
      <c r="R177" s="212">
        <f>Q177*H177</f>
        <v>0</v>
      </c>
      <c r="S177" s="212">
        <v>0</v>
      </c>
      <c r="T177" s="213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14" t="s">
        <v>152</v>
      </c>
      <c r="AT177" s="214" t="s">
        <v>147</v>
      </c>
      <c r="AU177" s="214" t="s">
        <v>85</v>
      </c>
      <c r="AY177" s="16" t="s">
        <v>145</v>
      </c>
      <c r="BE177" s="215">
        <f>IF(N177="základní",J177,0)</f>
        <v>0</v>
      </c>
      <c r="BF177" s="215">
        <f>IF(N177="snížená",J177,0)</f>
        <v>0</v>
      </c>
      <c r="BG177" s="215">
        <f>IF(N177="zákl. přenesená",J177,0)</f>
        <v>0</v>
      </c>
      <c r="BH177" s="215">
        <f>IF(N177="sníž. přenesená",J177,0)</f>
        <v>0</v>
      </c>
      <c r="BI177" s="215">
        <f>IF(N177="nulová",J177,0)</f>
        <v>0</v>
      </c>
      <c r="BJ177" s="16" t="s">
        <v>83</v>
      </c>
      <c r="BK177" s="215">
        <f>ROUND(I177*H177,2)</f>
        <v>0</v>
      </c>
      <c r="BL177" s="16" t="s">
        <v>152</v>
      </c>
      <c r="BM177" s="214" t="s">
        <v>2503</v>
      </c>
    </row>
    <row r="178" s="2" customFormat="1">
      <c r="A178" s="37"/>
      <c r="B178" s="38"/>
      <c r="C178" s="39"/>
      <c r="D178" s="216" t="s">
        <v>154</v>
      </c>
      <c r="E178" s="39"/>
      <c r="F178" s="217" t="s">
        <v>2504</v>
      </c>
      <c r="G178" s="39"/>
      <c r="H178" s="39"/>
      <c r="I178" s="218"/>
      <c r="J178" s="39"/>
      <c r="K178" s="39"/>
      <c r="L178" s="43"/>
      <c r="M178" s="219"/>
      <c r="N178" s="220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154</v>
      </c>
      <c r="AU178" s="16" t="s">
        <v>85</v>
      </c>
    </row>
    <row r="179" s="2" customFormat="1" ht="16.5" customHeight="1">
      <c r="A179" s="37"/>
      <c r="B179" s="38"/>
      <c r="C179" s="203" t="s">
        <v>369</v>
      </c>
      <c r="D179" s="203" t="s">
        <v>147</v>
      </c>
      <c r="E179" s="204" t="s">
        <v>2505</v>
      </c>
      <c r="F179" s="205" t="s">
        <v>2506</v>
      </c>
      <c r="G179" s="206" t="s">
        <v>910</v>
      </c>
      <c r="H179" s="207">
        <v>2</v>
      </c>
      <c r="I179" s="208"/>
      <c r="J179" s="209">
        <f>ROUND(I179*H179,2)</f>
        <v>0</v>
      </c>
      <c r="K179" s="205" t="s">
        <v>151</v>
      </c>
      <c r="L179" s="43"/>
      <c r="M179" s="210" t="s">
        <v>19</v>
      </c>
      <c r="N179" s="211" t="s">
        <v>46</v>
      </c>
      <c r="O179" s="83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14" t="s">
        <v>152</v>
      </c>
      <c r="AT179" s="214" t="s">
        <v>147</v>
      </c>
      <c r="AU179" s="214" t="s">
        <v>85</v>
      </c>
      <c r="AY179" s="16" t="s">
        <v>145</v>
      </c>
      <c r="BE179" s="215">
        <f>IF(N179="základní",J179,0)</f>
        <v>0</v>
      </c>
      <c r="BF179" s="215">
        <f>IF(N179="snížená",J179,0)</f>
        <v>0</v>
      </c>
      <c r="BG179" s="215">
        <f>IF(N179="zákl. přenesená",J179,0)</f>
        <v>0</v>
      </c>
      <c r="BH179" s="215">
        <f>IF(N179="sníž. přenesená",J179,0)</f>
        <v>0</v>
      </c>
      <c r="BI179" s="215">
        <f>IF(N179="nulová",J179,0)</f>
        <v>0</v>
      </c>
      <c r="BJ179" s="16" t="s">
        <v>83</v>
      </c>
      <c r="BK179" s="215">
        <f>ROUND(I179*H179,2)</f>
        <v>0</v>
      </c>
      <c r="BL179" s="16" t="s">
        <v>152</v>
      </c>
      <c r="BM179" s="214" t="s">
        <v>2507</v>
      </c>
    </row>
    <row r="180" s="2" customFormat="1">
      <c r="A180" s="37"/>
      <c r="B180" s="38"/>
      <c r="C180" s="39"/>
      <c r="D180" s="216" t="s">
        <v>154</v>
      </c>
      <c r="E180" s="39"/>
      <c r="F180" s="217" t="s">
        <v>2508</v>
      </c>
      <c r="G180" s="39"/>
      <c r="H180" s="39"/>
      <c r="I180" s="218"/>
      <c r="J180" s="39"/>
      <c r="K180" s="39"/>
      <c r="L180" s="43"/>
      <c r="M180" s="219"/>
      <c r="N180" s="220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154</v>
      </c>
      <c r="AU180" s="16" t="s">
        <v>85</v>
      </c>
    </row>
    <row r="181" s="2" customFormat="1" ht="16.5" customHeight="1">
      <c r="A181" s="37"/>
      <c r="B181" s="38"/>
      <c r="C181" s="203" t="s">
        <v>374</v>
      </c>
      <c r="D181" s="203" t="s">
        <v>147</v>
      </c>
      <c r="E181" s="204" t="s">
        <v>2509</v>
      </c>
      <c r="F181" s="205" t="s">
        <v>2510</v>
      </c>
      <c r="G181" s="206" t="s">
        <v>910</v>
      </c>
      <c r="H181" s="207">
        <v>5</v>
      </c>
      <c r="I181" s="208"/>
      <c r="J181" s="209">
        <f>ROUND(I181*H181,2)</f>
        <v>0</v>
      </c>
      <c r="K181" s="205" t="s">
        <v>151</v>
      </c>
      <c r="L181" s="43"/>
      <c r="M181" s="210" t="s">
        <v>19</v>
      </c>
      <c r="N181" s="211" t="s">
        <v>46</v>
      </c>
      <c r="O181" s="83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14" t="s">
        <v>152</v>
      </c>
      <c r="AT181" s="214" t="s">
        <v>147</v>
      </c>
      <c r="AU181" s="214" t="s">
        <v>85</v>
      </c>
      <c r="AY181" s="16" t="s">
        <v>145</v>
      </c>
      <c r="BE181" s="215">
        <f>IF(N181="základní",J181,0)</f>
        <v>0</v>
      </c>
      <c r="BF181" s="215">
        <f>IF(N181="snížená",J181,0)</f>
        <v>0</v>
      </c>
      <c r="BG181" s="215">
        <f>IF(N181="zákl. přenesená",J181,0)</f>
        <v>0</v>
      </c>
      <c r="BH181" s="215">
        <f>IF(N181="sníž. přenesená",J181,0)</f>
        <v>0</v>
      </c>
      <c r="BI181" s="215">
        <f>IF(N181="nulová",J181,0)</f>
        <v>0</v>
      </c>
      <c r="BJ181" s="16" t="s">
        <v>83</v>
      </c>
      <c r="BK181" s="215">
        <f>ROUND(I181*H181,2)</f>
        <v>0</v>
      </c>
      <c r="BL181" s="16" t="s">
        <v>152</v>
      </c>
      <c r="BM181" s="214" t="s">
        <v>2511</v>
      </c>
    </row>
    <row r="182" s="2" customFormat="1">
      <c r="A182" s="37"/>
      <c r="B182" s="38"/>
      <c r="C182" s="39"/>
      <c r="D182" s="216" t="s">
        <v>154</v>
      </c>
      <c r="E182" s="39"/>
      <c r="F182" s="217" t="s">
        <v>2512</v>
      </c>
      <c r="G182" s="39"/>
      <c r="H182" s="39"/>
      <c r="I182" s="218"/>
      <c r="J182" s="39"/>
      <c r="K182" s="39"/>
      <c r="L182" s="43"/>
      <c r="M182" s="219"/>
      <c r="N182" s="220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154</v>
      </c>
      <c r="AU182" s="16" t="s">
        <v>85</v>
      </c>
    </row>
    <row r="183" s="2" customFormat="1" ht="16.5" customHeight="1">
      <c r="A183" s="37"/>
      <c r="B183" s="38"/>
      <c r="C183" s="203" t="s">
        <v>379</v>
      </c>
      <c r="D183" s="203" t="s">
        <v>147</v>
      </c>
      <c r="E183" s="204" t="s">
        <v>2513</v>
      </c>
      <c r="F183" s="205" t="s">
        <v>2514</v>
      </c>
      <c r="G183" s="206" t="s">
        <v>910</v>
      </c>
      <c r="H183" s="207">
        <v>4</v>
      </c>
      <c r="I183" s="208"/>
      <c r="J183" s="209">
        <f>ROUND(I183*H183,2)</f>
        <v>0</v>
      </c>
      <c r="K183" s="205" t="s">
        <v>151</v>
      </c>
      <c r="L183" s="43"/>
      <c r="M183" s="210" t="s">
        <v>19</v>
      </c>
      <c r="N183" s="211" t="s">
        <v>46</v>
      </c>
      <c r="O183" s="83"/>
      <c r="P183" s="212">
        <f>O183*H183</f>
        <v>0</v>
      </c>
      <c r="Q183" s="212">
        <v>0</v>
      </c>
      <c r="R183" s="212">
        <f>Q183*H183</f>
        <v>0</v>
      </c>
      <c r="S183" s="212">
        <v>0</v>
      </c>
      <c r="T183" s="213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14" t="s">
        <v>152</v>
      </c>
      <c r="AT183" s="214" t="s">
        <v>147</v>
      </c>
      <c r="AU183" s="214" t="s">
        <v>85</v>
      </c>
      <c r="AY183" s="16" t="s">
        <v>145</v>
      </c>
      <c r="BE183" s="215">
        <f>IF(N183="základní",J183,0)</f>
        <v>0</v>
      </c>
      <c r="BF183" s="215">
        <f>IF(N183="snížená",J183,0)</f>
        <v>0</v>
      </c>
      <c r="BG183" s="215">
        <f>IF(N183="zákl. přenesená",J183,0)</f>
        <v>0</v>
      </c>
      <c r="BH183" s="215">
        <f>IF(N183="sníž. přenesená",J183,0)</f>
        <v>0</v>
      </c>
      <c r="BI183" s="215">
        <f>IF(N183="nulová",J183,0)</f>
        <v>0</v>
      </c>
      <c r="BJ183" s="16" t="s">
        <v>83</v>
      </c>
      <c r="BK183" s="215">
        <f>ROUND(I183*H183,2)</f>
        <v>0</v>
      </c>
      <c r="BL183" s="16" t="s">
        <v>152</v>
      </c>
      <c r="BM183" s="214" t="s">
        <v>2515</v>
      </c>
    </row>
    <row r="184" s="2" customFormat="1">
      <c r="A184" s="37"/>
      <c r="B184" s="38"/>
      <c r="C184" s="39"/>
      <c r="D184" s="216" t="s">
        <v>154</v>
      </c>
      <c r="E184" s="39"/>
      <c r="F184" s="217" t="s">
        <v>2516</v>
      </c>
      <c r="G184" s="39"/>
      <c r="H184" s="39"/>
      <c r="I184" s="218"/>
      <c r="J184" s="39"/>
      <c r="K184" s="39"/>
      <c r="L184" s="43"/>
      <c r="M184" s="219"/>
      <c r="N184" s="220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154</v>
      </c>
      <c r="AU184" s="16" t="s">
        <v>85</v>
      </c>
    </row>
    <row r="185" s="2" customFormat="1" ht="16.5" customHeight="1">
      <c r="A185" s="37"/>
      <c r="B185" s="38"/>
      <c r="C185" s="203" t="s">
        <v>384</v>
      </c>
      <c r="D185" s="203" t="s">
        <v>147</v>
      </c>
      <c r="E185" s="204" t="s">
        <v>2517</v>
      </c>
      <c r="F185" s="205" t="s">
        <v>2518</v>
      </c>
      <c r="G185" s="206" t="s">
        <v>910</v>
      </c>
      <c r="H185" s="207">
        <v>1</v>
      </c>
      <c r="I185" s="208"/>
      <c r="J185" s="209">
        <f>ROUND(I185*H185,2)</f>
        <v>0</v>
      </c>
      <c r="K185" s="205" t="s">
        <v>151</v>
      </c>
      <c r="L185" s="43"/>
      <c r="M185" s="210" t="s">
        <v>19</v>
      </c>
      <c r="N185" s="211" t="s">
        <v>46</v>
      </c>
      <c r="O185" s="83"/>
      <c r="P185" s="212">
        <f>O185*H185</f>
        <v>0</v>
      </c>
      <c r="Q185" s="212">
        <v>0</v>
      </c>
      <c r="R185" s="212">
        <f>Q185*H185</f>
        <v>0</v>
      </c>
      <c r="S185" s="212">
        <v>0</v>
      </c>
      <c r="T185" s="213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14" t="s">
        <v>152</v>
      </c>
      <c r="AT185" s="214" t="s">
        <v>147</v>
      </c>
      <c r="AU185" s="214" t="s">
        <v>85</v>
      </c>
      <c r="AY185" s="16" t="s">
        <v>145</v>
      </c>
      <c r="BE185" s="215">
        <f>IF(N185="základní",J185,0)</f>
        <v>0</v>
      </c>
      <c r="BF185" s="215">
        <f>IF(N185="snížená",J185,0)</f>
        <v>0</v>
      </c>
      <c r="BG185" s="215">
        <f>IF(N185="zákl. přenesená",J185,0)</f>
        <v>0</v>
      </c>
      <c r="BH185" s="215">
        <f>IF(N185="sníž. přenesená",J185,0)</f>
        <v>0</v>
      </c>
      <c r="BI185" s="215">
        <f>IF(N185="nulová",J185,0)</f>
        <v>0</v>
      </c>
      <c r="BJ185" s="16" t="s">
        <v>83</v>
      </c>
      <c r="BK185" s="215">
        <f>ROUND(I185*H185,2)</f>
        <v>0</v>
      </c>
      <c r="BL185" s="16" t="s">
        <v>152</v>
      </c>
      <c r="BM185" s="214" t="s">
        <v>2519</v>
      </c>
    </row>
    <row r="186" s="2" customFormat="1">
      <c r="A186" s="37"/>
      <c r="B186" s="38"/>
      <c r="C186" s="39"/>
      <c r="D186" s="216" t="s">
        <v>154</v>
      </c>
      <c r="E186" s="39"/>
      <c r="F186" s="217" t="s">
        <v>2520</v>
      </c>
      <c r="G186" s="39"/>
      <c r="H186" s="39"/>
      <c r="I186" s="218"/>
      <c r="J186" s="39"/>
      <c r="K186" s="39"/>
      <c r="L186" s="43"/>
      <c r="M186" s="219"/>
      <c r="N186" s="220"/>
      <c r="O186" s="83"/>
      <c r="P186" s="83"/>
      <c r="Q186" s="83"/>
      <c r="R186" s="83"/>
      <c r="S186" s="83"/>
      <c r="T186" s="84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6" t="s">
        <v>154</v>
      </c>
      <c r="AU186" s="16" t="s">
        <v>85</v>
      </c>
    </row>
    <row r="187" s="2" customFormat="1" ht="16.5" customHeight="1">
      <c r="A187" s="37"/>
      <c r="B187" s="38"/>
      <c r="C187" s="203" t="s">
        <v>389</v>
      </c>
      <c r="D187" s="203" t="s">
        <v>147</v>
      </c>
      <c r="E187" s="204" t="s">
        <v>2521</v>
      </c>
      <c r="F187" s="205" t="s">
        <v>2522</v>
      </c>
      <c r="G187" s="206" t="s">
        <v>910</v>
      </c>
      <c r="H187" s="207">
        <v>3</v>
      </c>
      <c r="I187" s="208"/>
      <c r="J187" s="209">
        <f>ROUND(I187*H187,2)</f>
        <v>0</v>
      </c>
      <c r="K187" s="205" t="s">
        <v>151</v>
      </c>
      <c r="L187" s="43"/>
      <c r="M187" s="210" t="s">
        <v>19</v>
      </c>
      <c r="N187" s="211" t="s">
        <v>46</v>
      </c>
      <c r="O187" s="83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14" t="s">
        <v>152</v>
      </c>
      <c r="AT187" s="214" t="s">
        <v>147</v>
      </c>
      <c r="AU187" s="214" t="s">
        <v>85</v>
      </c>
      <c r="AY187" s="16" t="s">
        <v>145</v>
      </c>
      <c r="BE187" s="215">
        <f>IF(N187="základní",J187,0)</f>
        <v>0</v>
      </c>
      <c r="BF187" s="215">
        <f>IF(N187="snížená",J187,0)</f>
        <v>0</v>
      </c>
      <c r="BG187" s="215">
        <f>IF(N187="zákl. přenesená",J187,0)</f>
        <v>0</v>
      </c>
      <c r="BH187" s="215">
        <f>IF(N187="sníž. přenesená",J187,0)</f>
        <v>0</v>
      </c>
      <c r="BI187" s="215">
        <f>IF(N187="nulová",J187,0)</f>
        <v>0</v>
      </c>
      <c r="BJ187" s="16" t="s">
        <v>83</v>
      </c>
      <c r="BK187" s="215">
        <f>ROUND(I187*H187,2)</f>
        <v>0</v>
      </c>
      <c r="BL187" s="16" t="s">
        <v>152</v>
      </c>
      <c r="BM187" s="214" t="s">
        <v>2523</v>
      </c>
    </row>
    <row r="188" s="2" customFormat="1">
      <c r="A188" s="37"/>
      <c r="B188" s="38"/>
      <c r="C188" s="39"/>
      <c r="D188" s="216" t="s">
        <v>154</v>
      </c>
      <c r="E188" s="39"/>
      <c r="F188" s="217" t="s">
        <v>2524</v>
      </c>
      <c r="G188" s="39"/>
      <c r="H188" s="39"/>
      <c r="I188" s="218"/>
      <c r="J188" s="39"/>
      <c r="K188" s="39"/>
      <c r="L188" s="43"/>
      <c r="M188" s="219"/>
      <c r="N188" s="220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154</v>
      </c>
      <c r="AU188" s="16" t="s">
        <v>85</v>
      </c>
    </row>
    <row r="189" s="2" customFormat="1" ht="16.5" customHeight="1">
      <c r="A189" s="37"/>
      <c r="B189" s="38"/>
      <c r="C189" s="203" t="s">
        <v>394</v>
      </c>
      <c r="D189" s="203" t="s">
        <v>147</v>
      </c>
      <c r="E189" s="204" t="s">
        <v>2525</v>
      </c>
      <c r="F189" s="205" t="s">
        <v>2526</v>
      </c>
      <c r="G189" s="206" t="s">
        <v>910</v>
      </c>
      <c r="H189" s="207">
        <v>3</v>
      </c>
      <c r="I189" s="208"/>
      <c r="J189" s="209">
        <f>ROUND(I189*H189,2)</f>
        <v>0</v>
      </c>
      <c r="K189" s="205" t="s">
        <v>151</v>
      </c>
      <c r="L189" s="43"/>
      <c r="M189" s="210" t="s">
        <v>19</v>
      </c>
      <c r="N189" s="211" t="s">
        <v>46</v>
      </c>
      <c r="O189" s="83"/>
      <c r="P189" s="212">
        <f>O189*H189</f>
        <v>0</v>
      </c>
      <c r="Q189" s="212">
        <v>0</v>
      </c>
      <c r="R189" s="212">
        <f>Q189*H189</f>
        <v>0</v>
      </c>
      <c r="S189" s="212">
        <v>0</v>
      </c>
      <c r="T189" s="213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14" t="s">
        <v>152</v>
      </c>
      <c r="AT189" s="214" t="s">
        <v>147</v>
      </c>
      <c r="AU189" s="214" t="s">
        <v>85</v>
      </c>
      <c r="AY189" s="16" t="s">
        <v>145</v>
      </c>
      <c r="BE189" s="215">
        <f>IF(N189="základní",J189,0)</f>
        <v>0</v>
      </c>
      <c r="BF189" s="215">
        <f>IF(N189="snížená",J189,0)</f>
        <v>0</v>
      </c>
      <c r="BG189" s="215">
        <f>IF(N189="zákl. přenesená",J189,0)</f>
        <v>0</v>
      </c>
      <c r="BH189" s="215">
        <f>IF(N189="sníž. přenesená",J189,0)</f>
        <v>0</v>
      </c>
      <c r="BI189" s="215">
        <f>IF(N189="nulová",J189,0)</f>
        <v>0</v>
      </c>
      <c r="BJ189" s="16" t="s">
        <v>83</v>
      </c>
      <c r="BK189" s="215">
        <f>ROUND(I189*H189,2)</f>
        <v>0</v>
      </c>
      <c r="BL189" s="16" t="s">
        <v>152</v>
      </c>
      <c r="BM189" s="214" t="s">
        <v>2527</v>
      </c>
    </row>
    <row r="190" s="2" customFormat="1">
      <c r="A190" s="37"/>
      <c r="B190" s="38"/>
      <c r="C190" s="39"/>
      <c r="D190" s="216" t="s">
        <v>154</v>
      </c>
      <c r="E190" s="39"/>
      <c r="F190" s="217" t="s">
        <v>2528</v>
      </c>
      <c r="G190" s="39"/>
      <c r="H190" s="39"/>
      <c r="I190" s="218"/>
      <c r="J190" s="39"/>
      <c r="K190" s="39"/>
      <c r="L190" s="43"/>
      <c r="M190" s="219"/>
      <c r="N190" s="220"/>
      <c r="O190" s="83"/>
      <c r="P190" s="83"/>
      <c r="Q190" s="83"/>
      <c r="R190" s="83"/>
      <c r="S190" s="83"/>
      <c r="T190" s="84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154</v>
      </c>
      <c r="AU190" s="16" t="s">
        <v>85</v>
      </c>
    </row>
    <row r="191" s="2" customFormat="1" ht="16.5" customHeight="1">
      <c r="A191" s="37"/>
      <c r="B191" s="38"/>
      <c r="C191" s="203" t="s">
        <v>399</v>
      </c>
      <c r="D191" s="203" t="s">
        <v>147</v>
      </c>
      <c r="E191" s="204" t="s">
        <v>2529</v>
      </c>
      <c r="F191" s="205" t="s">
        <v>2530</v>
      </c>
      <c r="G191" s="206" t="s">
        <v>910</v>
      </c>
      <c r="H191" s="207">
        <v>1</v>
      </c>
      <c r="I191" s="208"/>
      <c r="J191" s="209">
        <f>ROUND(I191*H191,2)</f>
        <v>0</v>
      </c>
      <c r="K191" s="205" t="s">
        <v>151</v>
      </c>
      <c r="L191" s="43"/>
      <c r="M191" s="210" t="s">
        <v>19</v>
      </c>
      <c r="N191" s="211" t="s">
        <v>46</v>
      </c>
      <c r="O191" s="83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14" t="s">
        <v>152</v>
      </c>
      <c r="AT191" s="214" t="s">
        <v>147</v>
      </c>
      <c r="AU191" s="214" t="s">
        <v>85</v>
      </c>
      <c r="AY191" s="16" t="s">
        <v>145</v>
      </c>
      <c r="BE191" s="215">
        <f>IF(N191="základní",J191,0)</f>
        <v>0</v>
      </c>
      <c r="BF191" s="215">
        <f>IF(N191="snížená",J191,0)</f>
        <v>0</v>
      </c>
      <c r="BG191" s="215">
        <f>IF(N191="zákl. přenesená",J191,0)</f>
        <v>0</v>
      </c>
      <c r="BH191" s="215">
        <f>IF(N191="sníž. přenesená",J191,0)</f>
        <v>0</v>
      </c>
      <c r="BI191" s="215">
        <f>IF(N191="nulová",J191,0)</f>
        <v>0</v>
      </c>
      <c r="BJ191" s="16" t="s">
        <v>83</v>
      </c>
      <c r="BK191" s="215">
        <f>ROUND(I191*H191,2)</f>
        <v>0</v>
      </c>
      <c r="BL191" s="16" t="s">
        <v>152</v>
      </c>
      <c r="BM191" s="214" t="s">
        <v>2531</v>
      </c>
    </row>
    <row r="192" s="2" customFormat="1">
      <c r="A192" s="37"/>
      <c r="B192" s="38"/>
      <c r="C192" s="39"/>
      <c r="D192" s="216" t="s">
        <v>154</v>
      </c>
      <c r="E192" s="39"/>
      <c r="F192" s="217" t="s">
        <v>2532</v>
      </c>
      <c r="G192" s="39"/>
      <c r="H192" s="39"/>
      <c r="I192" s="218"/>
      <c r="J192" s="39"/>
      <c r="K192" s="39"/>
      <c r="L192" s="43"/>
      <c r="M192" s="219"/>
      <c r="N192" s="220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154</v>
      </c>
      <c r="AU192" s="16" t="s">
        <v>85</v>
      </c>
    </row>
    <row r="193" s="2" customFormat="1" ht="16.5" customHeight="1">
      <c r="A193" s="37"/>
      <c r="B193" s="38"/>
      <c r="C193" s="203" t="s">
        <v>404</v>
      </c>
      <c r="D193" s="203" t="s">
        <v>147</v>
      </c>
      <c r="E193" s="204" t="s">
        <v>2533</v>
      </c>
      <c r="F193" s="205" t="s">
        <v>2534</v>
      </c>
      <c r="G193" s="206" t="s">
        <v>910</v>
      </c>
      <c r="H193" s="207">
        <v>14</v>
      </c>
      <c r="I193" s="208"/>
      <c r="J193" s="209">
        <f>ROUND(I193*H193,2)</f>
        <v>0</v>
      </c>
      <c r="K193" s="205" t="s">
        <v>151</v>
      </c>
      <c r="L193" s="43"/>
      <c r="M193" s="210" t="s">
        <v>19</v>
      </c>
      <c r="N193" s="211" t="s">
        <v>46</v>
      </c>
      <c r="O193" s="83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14" t="s">
        <v>152</v>
      </c>
      <c r="AT193" s="214" t="s">
        <v>147</v>
      </c>
      <c r="AU193" s="214" t="s">
        <v>85</v>
      </c>
      <c r="AY193" s="16" t="s">
        <v>145</v>
      </c>
      <c r="BE193" s="215">
        <f>IF(N193="základní",J193,0)</f>
        <v>0</v>
      </c>
      <c r="BF193" s="215">
        <f>IF(N193="snížená",J193,0)</f>
        <v>0</v>
      </c>
      <c r="BG193" s="215">
        <f>IF(N193="zákl. přenesená",J193,0)</f>
        <v>0</v>
      </c>
      <c r="BH193" s="215">
        <f>IF(N193="sníž. přenesená",J193,0)</f>
        <v>0</v>
      </c>
      <c r="BI193" s="215">
        <f>IF(N193="nulová",J193,0)</f>
        <v>0</v>
      </c>
      <c r="BJ193" s="16" t="s">
        <v>83</v>
      </c>
      <c r="BK193" s="215">
        <f>ROUND(I193*H193,2)</f>
        <v>0</v>
      </c>
      <c r="BL193" s="16" t="s">
        <v>152</v>
      </c>
      <c r="BM193" s="214" t="s">
        <v>2535</v>
      </c>
    </row>
    <row r="194" s="2" customFormat="1">
      <c r="A194" s="37"/>
      <c r="B194" s="38"/>
      <c r="C194" s="39"/>
      <c r="D194" s="216" t="s">
        <v>154</v>
      </c>
      <c r="E194" s="39"/>
      <c r="F194" s="217" t="s">
        <v>2536</v>
      </c>
      <c r="G194" s="39"/>
      <c r="H194" s="39"/>
      <c r="I194" s="218"/>
      <c r="J194" s="39"/>
      <c r="K194" s="39"/>
      <c r="L194" s="43"/>
      <c r="M194" s="219"/>
      <c r="N194" s="220"/>
      <c r="O194" s="83"/>
      <c r="P194" s="83"/>
      <c r="Q194" s="83"/>
      <c r="R194" s="83"/>
      <c r="S194" s="83"/>
      <c r="T194" s="84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6" t="s">
        <v>154</v>
      </c>
      <c r="AU194" s="16" t="s">
        <v>85</v>
      </c>
    </row>
    <row r="195" s="2" customFormat="1" ht="16.5" customHeight="1">
      <c r="A195" s="37"/>
      <c r="B195" s="38"/>
      <c r="C195" s="203" t="s">
        <v>409</v>
      </c>
      <c r="D195" s="203" t="s">
        <v>147</v>
      </c>
      <c r="E195" s="204" t="s">
        <v>2537</v>
      </c>
      <c r="F195" s="205" t="s">
        <v>2538</v>
      </c>
      <c r="G195" s="206" t="s">
        <v>910</v>
      </c>
      <c r="H195" s="207">
        <v>2</v>
      </c>
      <c r="I195" s="208"/>
      <c r="J195" s="209">
        <f>ROUND(I195*H195,2)</f>
        <v>0</v>
      </c>
      <c r="K195" s="205" t="s">
        <v>151</v>
      </c>
      <c r="L195" s="43"/>
      <c r="M195" s="210" t="s">
        <v>19</v>
      </c>
      <c r="N195" s="211" t="s">
        <v>46</v>
      </c>
      <c r="O195" s="83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14" t="s">
        <v>152</v>
      </c>
      <c r="AT195" s="214" t="s">
        <v>147</v>
      </c>
      <c r="AU195" s="214" t="s">
        <v>85</v>
      </c>
      <c r="AY195" s="16" t="s">
        <v>145</v>
      </c>
      <c r="BE195" s="215">
        <f>IF(N195="základní",J195,0)</f>
        <v>0</v>
      </c>
      <c r="BF195" s="215">
        <f>IF(N195="snížená",J195,0)</f>
        <v>0</v>
      </c>
      <c r="BG195" s="215">
        <f>IF(N195="zákl. přenesená",J195,0)</f>
        <v>0</v>
      </c>
      <c r="BH195" s="215">
        <f>IF(N195="sníž. přenesená",J195,0)</f>
        <v>0</v>
      </c>
      <c r="BI195" s="215">
        <f>IF(N195="nulová",J195,0)</f>
        <v>0</v>
      </c>
      <c r="BJ195" s="16" t="s">
        <v>83</v>
      </c>
      <c r="BK195" s="215">
        <f>ROUND(I195*H195,2)</f>
        <v>0</v>
      </c>
      <c r="BL195" s="16" t="s">
        <v>152</v>
      </c>
      <c r="BM195" s="214" t="s">
        <v>2539</v>
      </c>
    </row>
    <row r="196" s="2" customFormat="1">
      <c r="A196" s="37"/>
      <c r="B196" s="38"/>
      <c r="C196" s="39"/>
      <c r="D196" s="216" t="s">
        <v>154</v>
      </c>
      <c r="E196" s="39"/>
      <c r="F196" s="217" t="s">
        <v>2540</v>
      </c>
      <c r="G196" s="39"/>
      <c r="H196" s="39"/>
      <c r="I196" s="218"/>
      <c r="J196" s="39"/>
      <c r="K196" s="39"/>
      <c r="L196" s="43"/>
      <c r="M196" s="219"/>
      <c r="N196" s="220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154</v>
      </c>
      <c r="AU196" s="16" t="s">
        <v>85</v>
      </c>
    </row>
    <row r="197" s="2" customFormat="1" ht="16.5" customHeight="1">
      <c r="A197" s="37"/>
      <c r="B197" s="38"/>
      <c r="C197" s="203" t="s">
        <v>415</v>
      </c>
      <c r="D197" s="203" t="s">
        <v>147</v>
      </c>
      <c r="E197" s="204" t="s">
        <v>2541</v>
      </c>
      <c r="F197" s="205" t="s">
        <v>2542</v>
      </c>
      <c r="G197" s="206" t="s">
        <v>910</v>
      </c>
      <c r="H197" s="207">
        <v>30</v>
      </c>
      <c r="I197" s="208"/>
      <c r="J197" s="209">
        <f>ROUND(I197*H197,2)</f>
        <v>0</v>
      </c>
      <c r="K197" s="205" t="s">
        <v>151</v>
      </c>
      <c r="L197" s="43"/>
      <c r="M197" s="210" t="s">
        <v>19</v>
      </c>
      <c r="N197" s="211" t="s">
        <v>46</v>
      </c>
      <c r="O197" s="83"/>
      <c r="P197" s="212">
        <f>O197*H197</f>
        <v>0</v>
      </c>
      <c r="Q197" s="212">
        <v>0</v>
      </c>
      <c r="R197" s="212">
        <f>Q197*H197</f>
        <v>0</v>
      </c>
      <c r="S197" s="212">
        <v>0</v>
      </c>
      <c r="T197" s="213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14" t="s">
        <v>152</v>
      </c>
      <c r="AT197" s="214" t="s">
        <v>147</v>
      </c>
      <c r="AU197" s="214" t="s">
        <v>85</v>
      </c>
      <c r="AY197" s="16" t="s">
        <v>145</v>
      </c>
      <c r="BE197" s="215">
        <f>IF(N197="základní",J197,0)</f>
        <v>0</v>
      </c>
      <c r="BF197" s="215">
        <f>IF(N197="snížená",J197,0)</f>
        <v>0</v>
      </c>
      <c r="BG197" s="215">
        <f>IF(N197="zákl. přenesená",J197,0)</f>
        <v>0</v>
      </c>
      <c r="BH197" s="215">
        <f>IF(N197="sníž. přenesená",J197,0)</f>
        <v>0</v>
      </c>
      <c r="BI197" s="215">
        <f>IF(N197="nulová",J197,0)</f>
        <v>0</v>
      </c>
      <c r="BJ197" s="16" t="s">
        <v>83</v>
      </c>
      <c r="BK197" s="215">
        <f>ROUND(I197*H197,2)</f>
        <v>0</v>
      </c>
      <c r="BL197" s="16" t="s">
        <v>152</v>
      </c>
      <c r="BM197" s="214" t="s">
        <v>2543</v>
      </c>
    </row>
    <row r="198" s="2" customFormat="1">
      <c r="A198" s="37"/>
      <c r="B198" s="38"/>
      <c r="C198" s="39"/>
      <c r="D198" s="216" t="s">
        <v>154</v>
      </c>
      <c r="E198" s="39"/>
      <c r="F198" s="217" t="s">
        <v>2544</v>
      </c>
      <c r="G198" s="39"/>
      <c r="H198" s="39"/>
      <c r="I198" s="218"/>
      <c r="J198" s="39"/>
      <c r="K198" s="39"/>
      <c r="L198" s="43"/>
      <c r="M198" s="219"/>
      <c r="N198" s="220"/>
      <c r="O198" s="83"/>
      <c r="P198" s="83"/>
      <c r="Q198" s="83"/>
      <c r="R198" s="83"/>
      <c r="S198" s="83"/>
      <c r="T198" s="84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6" t="s">
        <v>154</v>
      </c>
      <c r="AU198" s="16" t="s">
        <v>85</v>
      </c>
    </row>
    <row r="199" s="2" customFormat="1" ht="16.5" customHeight="1">
      <c r="A199" s="37"/>
      <c r="B199" s="38"/>
      <c r="C199" s="203" t="s">
        <v>420</v>
      </c>
      <c r="D199" s="203" t="s">
        <v>147</v>
      </c>
      <c r="E199" s="204" t="s">
        <v>2545</v>
      </c>
      <c r="F199" s="205" t="s">
        <v>2546</v>
      </c>
      <c r="G199" s="206" t="s">
        <v>910</v>
      </c>
      <c r="H199" s="207">
        <v>10</v>
      </c>
      <c r="I199" s="208"/>
      <c r="J199" s="209">
        <f>ROUND(I199*H199,2)</f>
        <v>0</v>
      </c>
      <c r="K199" s="205" t="s">
        <v>151</v>
      </c>
      <c r="L199" s="43"/>
      <c r="M199" s="210" t="s">
        <v>19</v>
      </c>
      <c r="N199" s="211" t="s">
        <v>46</v>
      </c>
      <c r="O199" s="83"/>
      <c r="P199" s="212">
        <f>O199*H199</f>
        <v>0</v>
      </c>
      <c r="Q199" s="212">
        <v>0</v>
      </c>
      <c r="R199" s="212">
        <f>Q199*H199</f>
        <v>0</v>
      </c>
      <c r="S199" s="212">
        <v>0</v>
      </c>
      <c r="T199" s="213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14" t="s">
        <v>152</v>
      </c>
      <c r="AT199" s="214" t="s">
        <v>147</v>
      </c>
      <c r="AU199" s="214" t="s">
        <v>85</v>
      </c>
      <c r="AY199" s="16" t="s">
        <v>145</v>
      </c>
      <c r="BE199" s="215">
        <f>IF(N199="základní",J199,0)</f>
        <v>0</v>
      </c>
      <c r="BF199" s="215">
        <f>IF(N199="snížená",J199,0)</f>
        <v>0</v>
      </c>
      <c r="BG199" s="215">
        <f>IF(N199="zákl. přenesená",J199,0)</f>
        <v>0</v>
      </c>
      <c r="BH199" s="215">
        <f>IF(N199="sníž. přenesená",J199,0)</f>
        <v>0</v>
      </c>
      <c r="BI199" s="215">
        <f>IF(N199="nulová",J199,0)</f>
        <v>0</v>
      </c>
      <c r="BJ199" s="16" t="s">
        <v>83</v>
      </c>
      <c r="BK199" s="215">
        <f>ROUND(I199*H199,2)</f>
        <v>0</v>
      </c>
      <c r="BL199" s="16" t="s">
        <v>152</v>
      </c>
      <c r="BM199" s="214" t="s">
        <v>2547</v>
      </c>
    </row>
    <row r="200" s="2" customFormat="1">
      <c r="A200" s="37"/>
      <c r="B200" s="38"/>
      <c r="C200" s="39"/>
      <c r="D200" s="216" t="s">
        <v>154</v>
      </c>
      <c r="E200" s="39"/>
      <c r="F200" s="217" t="s">
        <v>2548</v>
      </c>
      <c r="G200" s="39"/>
      <c r="H200" s="39"/>
      <c r="I200" s="218"/>
      <c r="J200" s="39"/>
      <c r="K200" s="39"/>
      <c r="L200" s="43"/>
      <c r="M200" s="219"/>
      <c r="N200" s="220"/>
      <c r="O200" s="83"/>
      <c r="P200" s="83"/>
      <c r="Q200" s="83"/>
      <c r="R200" s="83"/>
      <c r="S200" s="83"/>
      <c r="T200" s="84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6" t="s">
        <v>154</v>
      </c>
      <c r="AU200" s="16" t="s">
        <v>85</v>
      </c>
    </row>
    <row r="201" s="2" customFormat="1" ht="16.5" customHeight="1">
      <c r="A201" s="37"/>
      <c r="B201" s="38"/>
      <c r="C201" s="203" t="s">
        <v>424</v>
      </c>
      <c r="D201" s="203" t="s">
        <v>147</v>
      </c>
      <c r="E201" s="204" t="s">
        <v>2549</v>
      </c>
      <c r="F201" s="205" t="s">
        <v>2550</v>
      </c>
      <c r="G201" s="206" t="s">
        <v>910</v>
      </c>
      <c r="H201" s="207">
        <v>4</v>
      </c>
      <c r="I201" s="208"/>
      <c r="J201" s="209">
        <f>ROUND(I201*H201,2)</f>
        <v>0</v>
      </c>
      <c r="K201" s="205" t="s">
        <v>151</v>
      </c>
      <c r="L201" s="43"/>
      <c r="M201" s="210" t="s">
        <v>19</v>
      </c>
      <c r="N201" s="211" t="s">
        <v>46</v>
      </c>
      <c r="O201" s="83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14" t="s">
        <v>152</v>
      </c>
      <c r="AT201" s="214" t="s">
        <v>147</v>
      </c>
      <c r="AU201" s="214" t="s">
        <v>85</v>
      </c>
      <c r="AY201" s="16" t="s">
        <v>145</v>
      </c>
      <c r="BE201" s="215">
        <f>IF(N201="základní",J201,0)</f>
        <v>0</v>
      </c>
      <c r="BF201" s="215">
        <f>IF(N201="snížená",J201,0)</f>
        <v>0</v>
      </c>
      <c r="BG201" s="215">
        <f>IF(N201="zákl. přenesená",J201,0)</f>
        <v>0</v>
      </c>
      <c r="BH201" s="215">
        <f>IF(N201="sníž. přenesená",J201,0)</f>
        <v>0</v>
      </c>
      <c r="BI201" s="215">
        <f>IF(N201="nulová",J201,0)</f>
        <v>0</v>
      </c>
      <c r="BJ201" s="16" t="s">
        <v>83</v>
      </c>
      <c r="BK201" s="215">
        <f>ROUND(I201*H201,2)</f>
        <v>0</v>
      </c>
      <c r="BL201" s="16" t="s">
        <v>152</v>
      </c>
      <c r="BM201" s="214" t="s">
        <v>2551</v>
      </c>
    </row>
    <row r="202" s="2" customFormat="1">
      <c r="A202" s="37"/>
      <c r="B202" s="38"/>
      <c r="C202" s="39"/>
      <c r="D202" s="216" t="s">
        <v>154</v>
      </c>
      <c r="E202" s="39"/>
      <c r="F202" s="217" t="s">
        <v>2552</v>
      </c>
      <c r="G202" s="39"/>
      <c r="H202" s="39"/>
      <c r="I202" s="218"/>
      <c r="J202" s="39"/>
      <c r="K202" s="39"/>
      <c r="L202" s="43"/>
      <c r="M202" s="219"/>
      <c r="N202" s="220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154</v>
      </c>
      <c r="AU202" s="16" t="s">
        <v>85</v>
      </c>
    </row>
    <row r="203" s="2" customFormat="1" ht="16.5" customHeight="1">
      <c r="A203" s="37"/>
      <c r="B203" s="38"/>
      <c r="C203" s="203" t="s">
        <v>429</v>
      </c>
      <c r="D203" s="203" t="s">
        <v>147</v>
      </c>
      <c r="E203" s="204" t="s">
        <v>2553</v>
      </c>
      <c r="F203" s="205" t="s">
        <v>2554</v>
      </c>
      <c r="G203" s="206" t="s">
        <v>910</v>
      </c>
      <c r="H203" s="207">
        <v>1</v>
      </c>
      <c r="I203" s="208"/>
      <c r="J203" s="209">
        <f>ROUND(I203*H203,2)</f>
        <v>0</v>
      </c>
      <c r="K203" s="205" t="s">
        <v>151</v>
      </c>
      <c r="L203" s="43"/>
      <c r="M203" s="210" t="s">
        <v>19</v>
      </c>
      <c r="N203" s="211" t="s">
        <v>46</v>
      </c>
      <c r="O203" s="83"/>
      <c r="P203" s="212">
        <f>O203*H203</f>
        <v>0</v>
      </c>
      <c r="Q203" s="212">
        <v>0</v>
      </c>
      <c r="R203" s="212">
        <f>Q203*H203</f>
        <v>0</v>
      </c>
      <c r="S203" s="212">
        <v>0</v>
      </c>
      <c r="T203" s="213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14" t="s">
        <v>152</v>
      </c>
      <c r="AT203" s="214" t="s">
        <v>147</v>
      </c>
      <c r="AU203" s="214" t="s">
        <v>85</v>
      </c>
      <c r="AY203" s="16" t="s">
        <v>145</v>
      </c>
      <c r="BE203" s="215">
        <f>IF(N203="základní",J203,0)</f>
        <v>0</v>
      </c>
      <c r="BF203" s="215">
        <f>IF(N203="snížená",J203,0)</f>
        <v>0</v>
      </c>
      <c r="BG203" s="215">
        <f>IF(N203="zákl. přenesená",J203,0)</f>
        <v>0</v>
      </c>
      <c r="BH203" s="215">
        <f>IF(N203="sníž. přenesená",J203,0)</f>
        <v>0</v>
      </c>
      <c r="BI203" s="215">
        <f>IF(N203="nulová",J203,0)</f>
        <v>0</v>
      </c>
      <c r="BJ203" s="16" t="s">
        <v>83</v>
      </c>
      <c r="BK203" s="215">
        <f>ROUND(I203*H203,2)</f>
        <v>0</v>
      </c>
      <c r="BL203" s="16" t="s">
        <v>152</v>
      </c>
      <c r="BM203" s="214" t="s">
        <v>2555</v>
      </c>
    </row>
    <row r="204" s="2" customFormat="1">
      <c r="A204" s="37"/>
      <c r="B204" s="38"/>
      <c r="C204" s="39"/>
      <c r="D204" s="216" t="s">
        <v>154</v>
      </c>
      <c r="E204" s="39"/>
      <c r="F204" s="217" t="s">
        <v>2556</v>
      </c>
      <c r="G204" s="39"/>
      <c r="H204" s="39"/>
      <c r="I204" s="218"/>
      <c r="J204" s="39"/>
      <c r="K204" s="39"/>
      <c r="L204" s="43"/>
      <c r="M204" s="219"/>
      <c r="N204" s="220"/>
      <c r="O204" s="83"/>
      <c r="P204" s="83"/>
      <c r="Q204" s="83"/>
      <c r="R204" s="83"/>
      <c r="S204" s="83"/>
      <c r="T204" s="84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6" t="s">
        <v>154</v>
      </c>
      <c r="AU204" s="16" t="s">
        <v>85</v>
      </c>
    </row>
    <row r="205" s="2" customFormat="1" ht="16.5" customHeight="1">
      <c r="A205" s="37"/>
      <c r="B205" s="38"/>
      <c r="C205" s="203" t="s">
        <v>434</v>
      </c>
      <c r="D205" s="203" t="s">
        <v>147</v>
      </c>
      <c r="E205" s="204" t="s">
        <v>2557</v>
      </c>
      <c r="F205" s="205" t="s">
        <v>2558</v>
      </c>
      <c r="G205" s="206" t="s">
        <v>910</v>
      </c>
      <c r="H205" s="207">
        <v>11</v>
      </c>
      <c r="I205" s="208"/>
      <c r="J205" s="209">
        <f>ROUND(I205*H205,2)</f>
        <v>0</v>
      </c>
      <c r="K205" s="205" t="s">
        <v>151</v>
      </c>
      <c r="L205" s="43"/>
      <c r="M205" s="210" t="s">
        <v>19</v>
      </c>
      <c r="N205" s="211" t="s">
        <v>46</v>
      </c>
      <c r="O205" s="83"/>
      <c r="P205" s="212">
        <f>O205*H205</f>
        <v>0</v>
      </c>
      <c r="Q205" s="212">
        <v>0</v>
      </c>
      <c r="R205" s="212">
        <f>Q205*H205</f>
        <v>0</v>
      </c>
      <c r="S205" s="212">
        <v>0</v>
      </c>
      <c r="T205" s="213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14" t="s">
        <v>152</v>
      </c>
      <c r="AT205" s="214" t="s">
        <v>147</v>
      </c>
      <c r="AU205" s="214" t="s">
        <v>85</v>
      </c>
      <c r="AY205" s="16" t="s">
        <v>145</v>
      </c>
      <c r="BE205" s="215">
        <f>IF(N205="základní",J205,0)</f>
        <v>0</v>
      </c>
      <c r="BF205" s="215">
        <f>IF(N205="snížená",J205,0)</f>
        <v>0</v>
      </c>
      <c r="BG205" s="215">
        <f>IF(N205="zákl. přenesená",J205,0)</f>
        <v>0</v>
      </c>
      <c r="BH205" s="215">
        <f>IF(N205="sníž. přenesená",J205,0)</f>
        <v>0</v>
      </c>
      <c r="BI205" s="215">
        <f>IF(N205="nulová",J205,0)</f>
        <v>0</v>
      </c>
      <c r="BJ205" s="16" t="s">
        <v>83</v>
      </c>
      <c r="BK205" s="215">
        <f>ROUND(I205*H205,2)</f>
        <v>0</v>
      </c>
      <c r="BL205" s="16" t="s">
        <v>152</v>
      </c>
      <c r="BM205" s="214" t="s">
        <v>2559</v>
      </c>
    </row>
    <row r="206" s="2" customFormat="1">
      <c r="A206" s="37"/>
      <c r="B206" s="38"/>
      <c r="C206" s="39"/>
      <c r="D206" s="216" t="s">
        <v>154</v>
      </c>
      <c r="E206" s="39"/>
      <c r="F206" s="217" t="s">
        <v>2560</v>
      </c>
      <c r="G206" s="39"/>
      <c r="H206" s="39"/>
      <c r="I206" s="218"/>
      <c r="J206" s="39"/>
      <c r="K206" s="39"/>
      <c r="L206" s="43"/>
      <c r="M206" s="219"/>
      <c r="N206" s="220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154</v>
      </c>
      <c r="AU206" s="16" t="s">
        <v>85</v>
      </c>
    </row>
    <row r="207" s="2" customFormat="1" ht="16.5" customHeight="1">
      <c r="A207" s="37"/>
      <c r="B207" s="38"/>
      <c r="C207" s="203" t="s">
        <v>439</v>
      </c>
      <c r="D207" s="203" t="s">
        <v>147</v>
      </c>
      <c r="E207" s="204" t="s">
        <v>2561</v>
      </c>
      <c r="F207" s="205" t="s">
        <v>2562</v>
      </c>
      <c r="G207" s="206" t="s">
        <v>910</v>
      </c>
      <c r="H207" s="207">
        <v>13</v>
      </c>
      <c r="I207" s="208"/>
      <c r="J207" s="209">
        <f>ROUND(I207*H207,2)</f>
        <v>0</v>
      </c>
      <c r="K207" s="205" t="s">
        <v>151</v>
      </c>
      <c r="L207" s="43"/>
      <c r="M207" s="210" t="s">
        <v>19</v>
      </c>
      <c r="N207" s="211" t="s">
        <v>46</v>
      </c>
      <c r="O207" s="83"/>
      <c r="P207" s="212">
        <f>O207*H207</f>
        <v>0</v>
      </c>
      <c r="Q207" s="212">
        <v>0</v>
      </c>
      <c r="R207" s="212">
        <f>Q207*H207</f>
        <v>0</v>
      </c>
      <c r="S207" s="212">
        <v>0</v>
      </c>
      <c r="T207" s="213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14" t="s">
        <v>152</v>
      </c>
      <c r="AT207" s="214" t="s">
        <v>147</v>
      </c>
      <c r="AU207" s="214" t="s">
        <v>85</v>
      </c>
      <c r="AY207" s="16" t="s">
        <v>145</v>
      </c>
      <c r="BE207" s="215">
        <f>IF(N207="základní",J207,0)</f>
        <v>0</v>
      </c>
      <c r="BF207" s="215">
        <f>IF(N207="snížená",J207,0)</f>
        <v>0</v>
      </c>
      <c r="BG207" s="215">
        <f>IF(N207="zákl. přenesená",J207,0)</f>
        <v>0</v>
      </c>
      <c r="BH207" s="215">
        <f>IF(N207="sníž. přenesená",J207,0)</f>
        <v>0</v>
      </c>
      <c r="BI207" s="215">
        <f>IF(N207="nulová",J207,0)</f>
        <v>0</v>
      </c>
      <c r="BJ207" s="16" t="s">
        <v>83</v>
      </c>
      <c r="BK207" s="215">
        <f>ROUND(I207*H207,2)</f>
        <v>0</v>
      </c>
      <c r="BL207" s="16" t="s">
        <v>152</v>
      </c>
      <c r="BM207" s="214" t="s">
        <v>2563</v>
      </c>
    </row>
    <row r="208" s="2" customFormat="1">
      <c r="A208" s="37"/>
      <c r="B208" s="38"/>
      <c r="C208" s="39"/>
      <c r="D208" s="216" t="s">
        <v>154</v>
      </c>
      <c r="E208" s="39"/>
      <c r="F208" s="217" t="s">
        <v>2564</v>
      </c>
      <c r="G208" s="39"/>
      <c r="H208" s="39"/>
      <c r="I208" s="218"/>
      <c r="J208" s="39"/>
      <c r="K208" s="39"/>
      <c r="L208" s="43"/>
      <c r="M208" s="219"/>
      <c r="N208" s="220"/>
      <c r="O208" s="83"/>
      <c r="P208" s="83"/>
      <c r="Q208" s="83"/>
      <c r="R208" s="83"/>
      <c r="S208" s="83"/>
      <c r="T208" s="84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6" t="s">
        <v>154</v>
      </c>
      <c r="AU208" s="16" t="s">
        <v>85</v>
      </c>
    </row>
    <row r="209" s="2" customFormat="1" ht="16.5" customHeight="1">
      <c r="A209" s="37"/>
      <c r="B209" s="38"/>
      <c r="C209" s="203" t="s">
        <v>444</v>
      </c>
      <c r="D209" s="203" t="s">
        <v>147</v>
      </c>
      <c r="E209" s="204" t="s">
        <v>2565</v>
      </c>
      <c r="F209" s="205" t="s">
        <v>2566</v>
      </c>
      <c r="G209" s="206" t="s">
        <v>910</v>
      </c>
      <c r="H209" s="207">
        <v>4</v>
      </c>
      <c r="I209" s="208"/>
      <c r="J209" s="209">
        <f>ROUND(I209*H209,2)</f>
        <v>0</v>
      </c>
      <c r="K209" s="205" t="s">
        <v>151</v>
      </c>
      <c r="L209" s="43"/>
      <c r="M209" s="210" t="s">
        <v>19</v>
      </c>
      <c r="N209" s="211" t="s">
        <v>46</v>
      </c>
      <c r="O209" s="83"/>
      <c r="P209" s="212">
        <f>O209*H209</f>
        <v>0</v>
      </c>
      <c r="Q209" s="212">
        <v>0</v>
      </c>
      <c r="R209" s="212">
        <f>Q209*H209</f>
        <v>0</v>
      </c>
      <c r="S209" s="212">
        <v>0</v>
      </c>
      <c r="T209" s="213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14" t="s">
        <v>152</v>
      </c>
      <c r="AT209" s="214" t="s">
        <v>147</v>
      </c>
      <c r="AU209" s="214" t="s">
        <v>85</v>
      </c>
      <c r="AY209" s="16" t="s">
        <v>145</v>
      </c>
      <c r="BE209" s="215">
        <f>IF(N209="základní",J209,0)</f>
        <v>0</v>
      </c>
      <c r="BF209" s="215">
        <f>IF(N209="snížená",J209,0)</f>
        <v>0</v>
      </c>
      <c r="BG209" s="215">
        <f>IF(N209="zákl. přenesená",J209,0)</f>
        <v>0</v>
      </c>
      <c r="BH209" s="215">
        <f>IF(N209="sníž. přenesená",J209,0)</f>
        <v>0</v>
      </c>
      <c r="BI209" s="215">
        <f>IF(N209="nulová",J209,0)</f>
        <v>0</v>
      </c>
      <c r="BJ209" s="16" t="s">
        <v>83</v>
      </c>
      <c r="BK209" s="215">
        <f>ROUND(I209*H209,2)</f>
        <v>0</v>
      </c>
      <c r="BL209" s="16" t="s">
        <v>152</v>
      </c>
      <c r="BM209" s="214" t="s">
        <v>2567</v>
      </c>
    </row>
    <row r="210" s="2" customFormat="1">
      <c r="A210" s="37"/>
      <c r="B210" s="38"/>
      <c r="C210" s="39"/>
      <c r="D210" s="216" t="s">
        <v>154</v>
      </c>
      <c r="E210" s="39"/>
      <c r="F210" s="217" t="s">
        <v>2568</v>
      </c>
      <c r="G210" s="39"/>
      <c r="H210" s="39"/>
      <c r="I210" s="218"/>
      <c r="J210" s="39"/>
      <c r="K210" s="39"/>
      <c r="L210" s="43"/>
      <c r="M210" s="219"/>
      <c r="N210" s="220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154</v>
      </c>
      <c r="AU210" s="16" t="s">
        <v>85</v>
      </c>
    </row>
    <row r="211" s="2" customFormat="1" ht="16.5" customHeight="1">
      <c r="A211" s="37"/>
      <c r="B211" s="38"/>
      <c r="C211" s="203" t="s">
        <v>449</v>
      </c>
      <c r="D211" s="203" t="s">
        <v>147</v>
      </c>
      <c r="E211" s="204" t="s">
        <v>2569</v>
      </c>
      <c r="F211" s="205" t="s">
        <v>2570</v>
      </c>
      <c r="G211" s="206" t="s">
        <v>910</v>
      </c>
      <c r="H211" s="207">
        <v>9</v>
      </c>
      <c r="I211" s="208"/>
      <c r="J211" s="209">
        <f>ROUND(I211*H211,2)</f>
        <v>0</v>
      </c>
      <c r="K211" s="205" t="s">
        <v>151</v>
      </c>
      <c r="L211" s="43"/>
      <c r="M211" s="210" t="s">
        <v>19</v>
      </c>
      <c r="N211" s="211" t="s">
        <v>46</v>
      </c>
      <c r="O211" s="83"/>
      <c r="P211" s="212">
        <f>O211*H211</f>
        <v>0</v>
      </c>
      <c r="Q211" s="212">
        <v>0</v>
      </c>
      <c r="R211" s="212">
        <f>Q211*H211</f>
        <v>0</v>
      </c>
      <c r="S211" s="212">
        <v>0</v>
      </c>
      <c r="T211" s="213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14" t="s">
        <v>152</v>
      </c>
      <c r="AT211" s="214" t="s">
        <v>147</v>
      </c>
      <c r="AU211" s="214" t="s">
        <v>85</v>
      </c>
      <c r="AY211" s="16" t="s">
        <v>145</v>
      </c>
      <c r="BE211" s="215">
        <f>IF(N211="základní",J211,0)</f>
        <v>0</v>
      </c>
      <c r="BF211" s="215">
        <f>IF(N211="snížená",J211,0)</f>
        <v>0</v>
      </c>
      <c r="BG211" s="215">
        <f>IF(N211="zákl. přenesená",J211,0)</f>
        <v>0</v>
      </c>
      <c r="BH211" s="215">
        <f>IF(N211="sníž. přenesená",J211,0)</f>
        <v>0</v>
      </c>
      <c r="BI211" s="215">
        <f>IF(N211="nulová",J211,0)</f>
        <v>0</v>
      </c>
      <c r="BJ211" s="16" t="s">
        <v>83</v>
      </c>
      <c r="BK211" s="215">
        <f>ROUND(I211*H211,2)</f>
        <v>0</v>
      </c>
      <c r="BL211" s="16" t="s">
        <v>152</v>
      </c>
      <c r="BM211" s="214" t="s">
        <v>2571</v>
      </c>
    </row>
    <row r="212" s="2" customFormat="1">
      <c r="A212" s="37"/>
      <c r="B212" s="38"/>
      <c r="C212" s="39"/>
      <c r="D212" s="216" t="s">
        <v>154</v>
      </c>
      <c r="E212" s="39"/>
      <c r="F212" s="217" t="s">
        <v>2572</v>
      </c>
      <c r="G212" s="39"/>
      <c r="H212" s="39"/>
      <c r="I212" s="218"/>
      <c r="J212" s="39"/>
      <c r="K212" s="39"/>
      <c r="L212" s="43"/>
      <c r="M212" s="219"/>
      <c r="N212" s="220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154</v>
      </c>
      <c r="AU212" s="16" t="s">
        <v>85</v>
      </c>
    </row>
    <row r="213" s="2" customFormat="1" ht="16.5" customHeight="1">
      <c r="A213" s="37"/>
      <c r="B213" s="38"/>
      <c r="C213" s="203" t="s">
        <v>454</v>
      </c>
      <c r="D213" s="203" t="s">
        <v>147</v>
      </c>
      <c r="E213" s="204" t="s">
        <v>2573</v>
      </c>
      <c r="F213" s="205" t="s">
        <v>2574</v>
      </c>
      <c r="G213" s="206" t="s">
        <v>910</v>
      </c>
      <c r="H213" s="207">
        <v>47</v>
      </c>
      <c r="I213" s="208"/>
      <c r="J213" s="209">
        <f>ROUND(I213*H213,2)</f>
        <v>0</v>
      </c>
      <c r="K213" s="205" t="s">
        <v>151</v>
      </c>
      <c r="L213" s="43"/>
      <c r="M213" s="210" t="s">
        <v>19</v>
      </c>
      <c r="N213" s="211" t="s">
        <v>46</v>
      </c>
      <c r="O213" s="83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14" t="s">
        <v>152</v>
      </c>
      <c r="AT213" s="214" t="s">
        <v>147</v>
      </c>
      <c r="AU213" s="214" t="s">
        <v>85</v>
      </c>
      <c r="AY213" s="16" t="s">
        <v>145</v>
      </c>
      <c r="BE213" s="215">
        <f>IF(N213="základní",J213,0)</f>
        <v>0</v>
      </c>
      <c r="BF213" s="215">
        <f>IF(N213="snížená",J213,0)</f>
        <v>0</v>
      </c>
      <c r="BG213" s="215">
        <f>IF(N213="zákl. přenesená",J213,0)</f>
        <v>0</v>
      </c>
      <c r="BH213" s="215">
        <f>IF(N213="sníž. přenesená",J213,0)</f>
        <v>0</v>
      </c>
      <c r="BI213" s="215">
        <f>IF(N213="nulová",J213,0)</f>
        <v>0</v>
      </c>
      <c r="BJ213" s="16" t="s">
        <v>83</v>
      </c>
      <c r="BK213" s="215">
        <f>ROUND(I213*H213,2)</f>
        <v>0</v>
      </c>
      <c r="BL213" s="16" t="s">
        <v>152</v>
      </c>
      <c r="BM213" s="214" t="s">
        <v>2575</v>
      </c>
    </row>
    <row r="214" s="2" customFormat="1">
      <c r="A214" s="37"/>
      <c r="B214" s="38"/>
      <c r="C214" s="39"/>
      <c r="D214" s="216" t="s">
        <v>154</v>
      </c>
      <c r="E214" s="39"/>
      <c r="F214" s="217" t="s">
        <v>2576</v>
      </c>
      <c r="G214" s="39"/>
      <c r="H214" s="39"/>
      <c r="I214" s="218"/>
      <c r="J214" s="39"/>
      <c r="K214" s="39"/>
      <c r="L214" s="43"/>
      <c r="M214" s="219"/>
      <c r="N214" s="220"/>
      <c r="O214" s="83"/>
      <c r="P214" s="83"/>
      <c r="Q214" s="83"/>
      <c r="R214" s="83"/>
      <c r="S214" s="83"/>
      <c r="T214" s="84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T214" s="16" t="s">
        <v>154</v>
      </c>
      <c r="AU214" s="16" t="s">
        <v>85</v>
      </c>
    </row>
    <row r="215" s="2" customFormat="1" ht="16.5" customHeight="1">
      <c r="A215" s="37"/>
      <c r="B215" s="38"/>
      <c r="C215" s="203" t="s">
        <v>459</v>
      </c>
      <c r="D215" s="203" t="s">
        <v>147</v>
      </c>
      <c r="E215" s="204" t="s">
        <v>2577</v>
      </c>
      <c r="F215" s="205" t="s">
        <v>2578</v>
      </c>
      <c r="G215" s="206" t="s">
        <v>910</v>
      </c>
      <c r="H215" s="207">
        <v>12</v>
      </c>
      <c r="I215" s="208"/>
      <c r="J215" s="209">
        <f>ROUND(I215*H215,2)</f>
        <v>0</v>
      </c>
      <c r="K215" s="205" t="s">
        <v>151</v>
      </c>
      <c r="L215" s="43"/>
      <c r="M215" s="210" t="s">
        <v>19</v>
      </c>
      <c r="N215" s="211" t="s">
        <v>46</v>
      </c>
      <c r="O215" s="83"/>
      <c r="P215" s="212">
        <f>O215*H215</f>
        <v>0</v>
      </c>
      <c r="Q215" s="212">
        <v>0</v>
      </c>
      <c r="R215" s="212">
        <f>Q215*H215</f>
        <v>0</v>
      </c>
      <c r="S215" s="212">
        <v>0</v>
      </c>
      <c r="T215" s="213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14" t="s">
        <v>152</v>
      </c>
      <c r="AT215" s="214" t="s">
        <v>147</v>
      </c>
      <c r="AU215" s="214" t="s">
        <v>85</v>
      </c>
      <c r="AY215" s="16" t="s">
        <v>145</v>
      </c>
      <c r="BE215" s="215">
        <f>IF(N215="základní",J215,0)</f>
        <v>0</v>
      </c>
      <c r="BF215" s="215">
        <f>IF(N215="snížená",J215,0)</f>
        <v>0</v>
      </c>
      <c r="BG215" s="215">
        <f>IF(N215="zákl. přenesená",J215,0)</f>
        <v>0</v>
      </c>
      <c r="BH215" s="215">
        <f>IF(N215="sníž. přenesená",J215,0)</f>
        <v>0</v>
      </c>
      <c r="BI215" s="215">
        <f>IF(N215="nulová",J215,0)</f>
        <v>0</v>
      </c>
      <c r="BJ215" s="16" t="s">
        <v>83</v>
      </c>
      <c r="BK215" s="215">
        <f>ROUND(I215*H215,2)</f>
        <v>0</v>
      </c>
      <c r="BL215" s="16" t="s">
        <v>152</v>
      </c>
      <c r="BM215" s="214" t="s">
        <v>2579</v>
      </c>
    </row>
    <row r="216" s="2" customFormat="1">
      <c r="A216" s="37"/>
      <c r="B216" s="38"/>
      <c r="C216" s="39"/>
      <c r="D216" s="216" t="s">
        <v>154</v>
      </c>
      <c r="E216" s="39"/>
      <c r="F216" s="217" t="s">
        <v>2580</v>
      </c>
      <c r="G216" s="39"/>
      <c r="H216" s="39"/>
      <c r="I216" s="218"/>
      <c r="J216" s="39"/>
      <c r="K216" s="39"/>
      <c r="L216" s="43"/>
      <c r="M216" s="219"/>
      <c r="N216" s="220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154</v>
      </c>
      <c r="AU216" s="16" t="s">
        <v>85</v>
      </c>
    </row>
    <row r="217" s="2" customFormat="1" ht="16.5" customHeight="1">
      <c r="A217" s="37"/>
      <c r="B217" s="38"/>
      <c r="C217" s="203" t="s">
        <v>464</v>
      </c>
      <c r="D217" s="203" t="s">
        <v>147</v>
      </c>
      <c r="E217" s="204" t="s">
        <v>2581</v>
      </c>
      <c r="F217" s="205" t="s">
        <v>2582</v>
      </c>
      <c r="G217" s="206" t="s">
        <v>910</v>
      </c>
      <c r="H217" s="207">
        <v>4</v>
      </c>
      <c r="I217" s="208"/>
      <c r="J217" s="209">
        <f>ROUND(I217*H217,2)</f>
        <v>0</v>
      </c>
      <c r="K217" s="205" t="s">
        <v>151</v>
      </c>
      <c r="L217" s="43"/>
      <c r="M217" s="210" t="s">
        <v>19</v>
      </c>
      <c r="N217" s="211" t="s">
        <v>46</v>
      </c>
      <c r="O217" s="83"/>
      <c r="P217" s="212">
        <f>O217*H217</f>
        <v>0</v>
      </c>
      <c r="Q217" s="212">
        <v>0</v>
      </c>
      <c r="R217" s="212">
        <f>Q217*H217</f>
        <v>0</v>
      </c>
      <c r="S217" s="212">
        <v>0</v>
      </c>
      <c r="T217" s="213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14" t="s">
        <v>152</v>
      </c>
      <c r="AT217" s="214" t="s">
        <v>147</v>
      </c>
      <c r="AU217" s="214" t="s">
        <v>85</v>
      </c>
      <c r="AY217" s="16" t="s">
        <v>145</v>
      </c>
      <c r="BE217" s="215">
        <f>IF(N217="základní",J217,0)</f>
        <v>0</v>
      </c>
      <c r="BF217" s="215">
        <f>IF(N217="snížená",J217,0)</f>
        <v>0</v>
      </c>
      <c r="BG217" s="215">
        <f>IF(N217="zákl. přenesená",J217,0)</f>
        <v>0</v>
      </c>
      <c r="BH217" s="215">
        <f>IF(N217="sníž. přenesená",J217,0)</f>
        <v>0</v>
      </c>
      <c r="BI217" s="215">
        <f>IF(N217="nulová",J217,0)</f>
        <v>0</v>
      </c>
      <c r="BJ217" s="16" t="s">
        <v>83</v>
      </c>
      <c r="BK217" s="215">
        <f>ROUND(I217*H217,2)</f>
        <v>0</v>
      </c>
      <c r="BL217" s="16" t="s">
        <v>152</v>
      </c>
      <c r="BM217" s="214" t="s">
        <v>2583</v>
      </c>
    </row>
    <row r="218" s="2" customFormat="1">
      <c r="A218" s="37"/>
      <c r="B218" s="38"/>
      <c r="C218" s="39"/>
      <c r="D218" s="216" t="s">
        <v>154</v>
      </c>
      <c r="E218" s="39"/>
      <c r="F218" s="217" t="s">
        <v>2584</v>
      </c>
      <c r="G218" s="39"/>
      <c r="H218" s="39"/>
      <c r="I218" s="218"/>
      <c r="J218" s="39"/>
      <c r="K218" s="39"/>
      <c r="L218" s="43"/>
      <c r="M218" s="219"/>
      <c r="N218" s="220"/>
      <c r="O218" s="83"/>
      <c r="P218" s="83"/>
      <c r="Q218" s="83"/>
      <c r="R218" s="83"/>
      <c r="S218" s="83"/>
      <c r="T218" s="84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16" t="s">
        <v>154</v>
      </c>
      <c r="AU218" s="16" t="s">
        <v>85</v>
      </c>
    </row>
    <row r="219" s="2" customFormat="1" ht="16.5" customHeight="1">
      <c r="A219" s="37"/>
      <c r="B219" s="38"/>
      <c r="C219" s="203" t="s">
        <v>469</v>
      </c>
      <c r="D219" s="203" t="s">
        <v>147</v>
      </c>
      <c r="E219" s="204" t="s">
        <v>2585</v>
      </c>
      <c r="F219" s="205" t="s">
        <v>2586</v>
      </c>
      <c r="G219" s="206" t="s">
        <v>910</v>
      </c>
      <c r="H219" s="207">
        <v>13</v>
      </c>
      <c r="I219" s="208"/>
      <c r="J219" s="209">
        <f>ROUND(I219*H219,2)</f>
        <v>0</v>
      </c>
      <c r="K219" s="205" t="s">
        <v>151</v>
      </c>
      <c r="L219" s="43"/>
      <c r="M219" s="210" t="s">
        <v>19</v>
      </c>
      <c r="N219" s="211" t="s">
        <v>46</v>
      </c>
      <c r="O219" s="83"/>
      <c r="P219" s="212">
        <f>O219*H219</f>
        <v>0</v>
      </c>
      <c r="Q219" s="212">
        <v>0</v>
      </c>
      <c r="R219" s="212">
        <f>Q219*H219</f>
        <v>0</v>
      </c>
      <c r="S219" s="212">
        <v>0</v>
      </c>
      <c r="T219" s="213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14" t="s">
        <v>152</v>
      </c>
      <c r="AT219" s="214" t="s">
        <v>147</v>
      </c>
      <c r="AU219" s="214" t="s">
        <v>85</v>
      </c>
      <c r="AY219" s="16" t="s">
        <v>145</v>
      </c>
      <c r="BE219" s="215">
        <f>IF(N219="základní",J219,0)</f>
        <v>0</v>
      </c>
      <c r="BF219" s="215">
        <f>IF(N219="snížená",J219,0)</f>
        <v>0</v>
      </c>
      <c r="BG219" s="215">
        <f>IF(N219="zákl. přenesená",J219,0)</f>
        <v>0</v>
      </c>
      <c r="BH219" s="215">
        <f>IF(N219="sníž. přenesená",J219,0)</f>
        <v>0</v>
      </c>
      <c r="BI219" s="215">
        <f>IF(N219="nulová",J219,0)</f>
        <v>0</v>
      </c>
      <c r="BJ219" s="16" t="s">
        <v>83</v>
      </c>
      <c r="BK219" s="215">
        <f>ROUND(I219*H219,2)</f>
        <v>0</v>
      </c>
      <c r="BL219" s="16" t="s">
        <v>152</v>
      </c>
      <c r="BM219" s="214" t="s">
        <v>2587</v>
      </c>
    </row>
    <row r="220" s="2" customFormat="1">
      <c r="A220" s="37"/>
      <c r="B220" s="38"/>
      <c r="C220" s="39"/>
      <c r="D220" s="216" t="s">
        <v>154</v>
      </c>
      <c r="E220" s="39"/>
      <c r="F220" s="217" t="s">
        <v>2588</v>
      </c>
      <c r="G220" s="39"/>
      <c r="H220" s="39"/>
      <c r="I220" s="218"/>
      <c r="J220" s="39"/>
      <c r="K220" s="39"/>
      <c r="L220" s="43"/>
      <c r="M220" s="219"/>
      <c r="N220" s="220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154</v>
      </c>
      <c r="AU220" s="16" t="s">
        <v>85</v>
      </c>
    </row>
    <row r="221" s="2" customFormat="1" ht="16.5" customHeight="1">
      <c r="A221" s="37"/>
      <c r="B221" s="38"/>
      <c r="C221" s="203" t="s">
        <v>474</v>
      </c>
      <c r="D221" s="203" t="s">
        <v>147</v>
      </c>
      <c r="E221" s="204" t="s">
        <v>2589</v>
      </c>
      <c r="F221" s="205" t="s">
        <v>2590</v>
      </c>
      <c r="G221" s="206" t="s">
        <v>910</v>
      </c>
      <c r="H221" s="207">
        <v>4</v>
      </c>
      <c r="I221" s="208"/>
      <c r="J221" s="209">
        <f>ROUND(I221*H221,2)</f>
        <v>0</v>
      </c>
      <c r="K221" s="205" t="s">
        <v>151</v>
      </c>
      <c r="L221" s="43"/>
      <c r="M221" s="210" t="s">
        <v>19</v>
      </c>
      <c r="N221" s="211" t="s">
        <v>46</v>
      </c>
      <c r="O221" s="83"/>
      <c r="P221" s="212">
        <f>O221*H221</f>
        <v>0</v>
      </c>
      <c r="Q221" s="212">
        <v>0</v>
      </c>
      <c r="R221" s="212">
        <f>Q221*H221</f>
        <v>0</v>
      </c>
      <c r="S221" s="212">
        <v>0</v>
      </c>
      <c r="T221" s="213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14" t="s">
        <v>152</v>
      </c>
      <c r="AT221" s="214" t="s">
        <v>147</v>
      </c>
      <c r="AU221" s="214" t="s">
        <v>85</v>
      </c>
      <c r="AY221" s="16" t="s">
        <v>145</v>
      </c>
      <c r="BE221" s="215">
        <f>IF(N221="základní",J221,0)</f>
        <v>0</v>
      </c>
      <c r="BF221" s="215">
        <f>IF(N221="snížená",J221,0)</f>
        <v>0</v>
      </c>
      <c r="BG221" s="215">
        <f>IF(N221="zákl. přenesená",J221,0)</f>
        <v>0</v>
      </c>
      <c r="BH221" s="215">
        <f>IF(N221="sníž. přenesená",J221,0)</f>
        <v>0</v>
      </c>
      <c r="BI221" s="215">
        <f>IF(N221="nulová",J221,0)</f>
        <v>0</v>
      </c>
      <c r="BJ221" s="16" t="s">
        <v>83</v>
      </c>
      <c r="BK221" s="215">
        <f>ROUND(I221*H221,2)</f>
        <v>0</v>
      </c>
      <c r="BL221" s="16" t="s">
        <v>152</v>
      </c>
      <c r="BM221" s="214" t="s">
        <v>2591</v>
      </c>
    </row>
    <row r="222" s="2" customFormat="1">
      <c r="A222" s="37"/>
      <c r="B222" s="38"/>
      <c r="C222" s="39"/>
      <c r="D222" s="216" t="s">
        <v>154</v>
      </c>
      <c r="E222" s="39"/>
      <c r="F222" s="217" t="s">
        <v>2592</v>
      </c>
      <c r="G222" s="39"/>
      <c r="H222" s="39"/>
      <c r="I222" s="218"/>
      <c r="J222" s="39"/>
      <c r="K222" s="39"/>
      <c r="L222" s="43"/>
      <c r="M222" s="219"/>
      <c r="N222" s="220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154</v>
      </c>
      <c r="AU222" s="16" t="s">
        <v>85</v>
      </c>
    </row>
    <row r="223" s="2" customFormat="1" ht="16.5" customHeight="1">
      <c r="A223" s="37"/>
      <c r="B223" s="38"/>
      <c r="C223" s="203" t="s">
        <v>479</v>
      </c>
      <c r="D223" s="203" t="s">
        <v>147</v>
      </c>
      <c r="E223" s="204" t="s">
        <v>2593</v>
      </c>
      <c r="F223" s="205" t="s">
        <v>2594</v>
      </c>
      <c r="G223" s="206" t="s">
        <v>910</v>
      </c>
      <c r="H223" s="207">
        <v>4</v>
      </c>
      <c r="I223" s="208"/>
      <c r="J223" s="209">
        <f>ROUND(I223*H223,2)</f>
        <v>0</v>
      </c>
      <c r="K223" s="205" t="s">
        <v>151</v>
      </c>
      <c r="L223" s="43"/>
      <c r="M223" s="210" t="s">
        <v>19</v>
      </c>
      <c r="N223" s="211" t="s">
        <v>46</v>
      </c>
      <c r="O223" s="83"/>
      <c r="P223" s="212">
        <f>O223*H223</f>
        <v>0</v>
      </c>
      <c r="Q223" s="212">
        <v>0</v>
      </c>
      <c r="R223" s="212">
        <f>Q223*H223</f>
        <v>0</v>
      </c>
      <c r="S223" s="212">
        <v>0</v>
      </c>
      <c r="T223" s="213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14" t="s">
        <v>152</v>
      </c>
      <c r="AT223" s="214" t="s">
        <v>147</v>
      </c>
      <c r="AU223" s="214" t="s">
        <v>85</v>
      </c>
      <c r="AY223" s="16" t="s">
        <v>145</v>
      </c>
      <c r="BE223" s="215">
        <f>IF(N223="základní",J223,0)</f>
        <v>0</v>
      </c>
      <c r="BF223" s="215">
        <f>IF(N223="snížená",J223,0)</f>
        <v>0</v>
      </c>
      <c r="BG223" s="215">
        <f>IF(N223="zákl. přenesená",J223,0)</f>
        <v>0</v>
      </c>
      <c r="BH223" s="215">
        <f>IF(N223="sníž. přenesená",J223,0)</f>
        <v>0</v>
      </c>
      <c r="BI223" s="215">
        <f>IF(N223="nulová",J223,0)</f>
        <v>0</v>
      </c>
      <c r="BJ223" s="16" t="s">
        <v>83</v>
      </c>
      <c r="BK223" s="215">
        <f>ROUND(I223*H223,2)</f>
        <v>0</v>
      </c>
      <c r="BL223" s="16" t="s">
        <v>152</v>
      </c>
      <c r="BM223" s="214" t="s">
        <v>2595</v>
      </c>
    </row>
    <row r="224" s="2" customFormat="1">
      <c r="A224" s="37"/>
      <c r="B224" s="38"/>
      <c r="C224" s="39"/>
      <c r="D224" s="216" t="s">
        <v>154</v>
      </c>
      <c r="E224" s="39"/>
      <c r="F224" s="217" t="s">
        <v>2596</v>
      </c>
      <c r="G224" s="39"/>
      <c r="H224" s="39"/>
      <c r="I224" s="218"/>
      <c r="J224" s="39"/>
      <c r="K224" s="39"/>
      <c r="L224" s="43"/>
      <c r="M224" s="219"/>
      <c r="N224" s="220"/>
      <c r="O224" s="83"/>
      <c r="P224" s="83"/>
      <c r="Q224" s="83"/>
      <c r="R224" s="83"/>
      <c r="S224" s="83"/>
      <c r="T224" s="84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T224" s="16" t="s">
        <v>154</v>
      </c>
      <c r="AU224" s="16" t="s">
        <v>85</v>
      </c>
    </row>
    <row r="225" s="2" customFormat="1" ht="16.5" customHeight="1">
      <c r="A225" s="37"/>
      <c r="B225" s="38"/>
      <c r="C225" s="203" t="s">
        <v>484</v>
      </c>
      <c r="D225" s="203" t="s">
        <v>147</v>
      </c>
      <c r="E225" s="204" t="s">
        <v>2597</v>
      </c>
      <c r="F225" s="205" t="s">
        <v>2598</v>
      </c>
      <c r="G225" s="206" t="s">
        <v>910</v>
      </c>
      <c r="H225" s="207">
        <v>4</v>
      </c>
      <c r="I225" s="208"/>
      <c r="J225" s="209">
        <f>ROUND(I225*H225,2)</f>
        <v>0</v>
      </c>
      <c r="K225" s="205" t="s">
        <v>151</v>
      </c>
      <c r="L225" s="43"/>
      <c r="M225" s="210" t="s">
        <v>19</v>
      </c>
      <c r="N225" s="211" t="s">
        <v>46</v>
      </c>
      <c r="O225" s="83"/>
      <c r="P225" s="212">
        <f>O225*H225</f>
        <v>0</v>
      </c>
      <c r="Q225" s="212">
        <v>0</v>
      </c>
      <c r="R225" s="212">
        <f>Q225*H225</f>
        <v>0</v>
      </c>
      <c r="S225" s="212">
        <v>0</v>
      </c>
      <c r="T225" s="21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14" t="s">
        <v>152</v>
      </c>
      <c r="AT225" s="214" t="s">
        <v>147</v>
      </c>
      <c r="AU225" s="214" t="s">
        <v>85</v>
      </c>
      <c r="AY225" s="16" t="s">
        <v>145</v>
      </c>
      <c r="BE225" s="215">
        <f>IF(N225="základní",J225,0)</f>
        <v>0</v>
      </c>
      <c r="BF225" s="215">
        <f>IF(N225="snížená",J225,0)</f>
        <v>0</v>
      </c>
      <c r="BG225" s="215">
        <f>IF(N225="zákl. přenesená",J225,0)</f>
        <v>0</v>
      </c>
      <c r="BH225" s="215">
        <f>IF(N225="sníž. přenesená",J225,0)</f>
        <v>0</v>
      </c>
      <c r="BI225" s="215">
        <f>IF(N225="nulová",J225,0)</f>
        <v>0</v>
      </c>
      <c r="BJ225" s="16" t="s">
        <v>83</v>
      </c>
      <c r="BK225" s="215">
        <f>ROUND(I225*H225,2)</f>
        <v>0</v>
      </c>
      <c r="BL225" s="16" t="s">
        <v>152</v>
      </c>
      <c r="BM225" s="214" t="s">
        <v>2599</v>
      </c>
    </row>
    <row r="226" s="2" customFormat="1">
      <c r="A226" s="37"/>
      <c r="B226" s="38"/>
      <c r="C226" s="39"/>
      <c r="D226" s="216" t="s">
        <v>154</v>
      </c>
      <c r="E226" s="39"/>
      <c r="F226" s="217" t="s">
        <v>2600</v>
      </c>
      <c r="G226" s="39"/>
      <c r="H226" s="39"/>
      <c r="I226" s="218"/>
      <c r="J226" s="39"/>
      <c r="K226" s="39"/>
      <c r="L226" s="43"/>
      <c r="M226" s="219"/>
      <c r="N226" s="220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154</v>
      </c>
      <c r="AU226" s="16" t="s">
        <v>85</v>
      </c>
    </row>
    <row r="227" s="2" customFormat="1" ht="16.5" customHeight="1">
      <c r="A227" s="37"/>
      <c r="B227" s="38"/>
      <c r="C227" s="203" t="s">
        <v>489</v>
      </c>
      <c r="D227" s="203" t="s">
        <v>147</v>
      </c>
      <c r="E227" s="204" t="s">
        <v>2601</v>
      </c>
      <c r="F227" s="205" t="s">
        <v>2602</v>
      </c>
      <c r="G227" s="206" t="s">
        <v>910</v>
      </c>
      <c r="H227" s="207">
        <v>4</v>
      </c>
      <c r="I227" s="208"/>
      <c r="J227" s="209">
        <f>ROUND(I227*H227,2)</f>
        <v>0</v>
      </c>
      <c r="K227" s="205" t="s">
        <v>151</v>
      </c>
      <c r="L227" s="43"/>
      <c r="M227" s="210" t="s">
        <v>19</v>
      </c>
      <c r="N227" s="211" t="s">
        <v>46</v>
      </c>
      <c r="O227" s="83"/>
      <c r="P227" s="212">
        <f>O227*H227</f>
        <v>0</v>
      </c>
      <c r="Q227" s="212">
        <v>0</v>
      </c>
      <c r="R227" s="212">
        <f>Q227*H227</f>
        <v>0</v>
      </c>
      <c r="S227" s="212">
        <v>0</v>
      </c>
      <c r="T227" s="213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14" t="s">
        <v>152</v>
      </c>
      <c r="AT227" s="214" t="s">
        <v>147</v>
      </c>
      <c r="AU227" s="214" t="s">
        <v>85</v>
      </c>
      <c r="AY227" s="16" t="s">
        <v>145</v>
      </c>
      <c r="BE227" s="215">
        <f>IF(N227="základní",J227,0)</f>
        <v>0</v>
      </c>
      <c r="BF227" s="215">
        <f>IF(N227="snížená",J227,0)</f>
        <v>0</v>
      </c>
      <c r="BG227" s="215">
        <f>IF(N227="zákl. přenesená",J227,0)</f>
        <v>0</v>
      </c>
      <c r="BH227" s="215">
        <f>IF(N227="sníž. přenesená",J227,0)</f>
        <v>0</v>
      </c>
      <c r="BI227" s="215">
        <f>IF(N227="nulová",J227,0)</f>
        <v>0</v>
      </c>
      <c r="BJ227" s="16" t="s">
        <v>83</v>
      </c>
      <c r="BK227" s="215">
        <f>ROUND(I227*H227,2)</f>
        <v>0</v>
      </c>
      <c r="BL227" s="16" t="s">
        <v>152</v>
      </c>
      <c r="BM227" s="214" t="s">
        <v>2603</v>
      </c>
    </row>
    <row r="228" s="2" customFormat="1">
      <c r="A228" s="37"/>
      <c r="B228" s="38"/>
      <c r="C228" s="39"/>
      <c r="D228" s="216" t="s">
        <v>154</v>
      </c>
      <c r="E228" s="39"/>
      <c r="F228" s="217" t="s">
        <v>2604</v>
      </c>
      <c r="G228" s="39"/>
      <c r="H228" s="39"/>
      <c r="I228" s="218"/>
      <c r="J228" s="39"/>
      <c r="K228" s="39"/>
      <c r="L228" s="43"/>
      <c r="M228" s="219"/>
      <c r="N228" s="220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154</v>
      </c>
      <c r="AU228" s="16" t="s">
        <v>85</v>
      </c>
    </row>
    <row r="229" s="2" customFormat="1" ht="16.5" customHeight="1">
      <c r="A229" s="37"/>
      <c r="B229" s="38"/>
      <c r="C229" s="203" t="s">
        <v>494</v>
      </c>
      <c r="D229" s="203" t="s">
        <v>147</v>
      </c>
      <c r="E229" s="204" t="s">
        <v>2605</v>
      </c>
      <c r="F229" s="205" t="s">
        <v>2606</v>
      </c>
      <c r="G229" s="206" t="s">
        <v>910</v>
      </c>
      <c r="H229" s="207">
        <v>4</v>
      </c>
      <c r="I229" s="208"/>
      <c r="J229" s="209">
        <f>ROUND(I229*H229,2)</f>
        <v>0</v>
      </c>
      <c r="K229" s="205" t="s">
        <v>151</v>
      </c>
      <c r="L229" s="43"/>
      <c r="M229" s="210" t="s">
        <v>19</v>
      </c>
      <c r="N229" s="211" t="s">
        <v>46</v>
      </c>
      <c r="O229" s="83"/>
      <c r="P229" s="212">
        <f>O229*H229</f>
        <v>0</v>
      </c>
      <c r="Q229" s="212">
        <v>0</v>
      </c>
      <c r="R229" s="212">
        <f>Q229*H229</f>
        <v>0</v>
      </c>
      <c r="S229" s="212">
        <v>0</v>
      </c>
      <c r="T229" s="213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14" t="s">
        <v>152</v>
      </c>
      <c r="AT229" s="214" t="s">
        <v>147</v>
      </c>
      <c r="AU229" s="214" t="s">
        <v>85</v>
      </c>
      <c r="AY229" s="16" t="s">
        <v>145</v>
      </c>
      <c r="BE229" s="215">
        <f>IF(N229="základní",J229,0)</f>
        <v>0</v>
      </c>
      <c r="BF229" s="215">
        <f>IF(N229="snížená",J229,0)</f>
        <v>0</v>
      </c>
      <c r="BG229" s="215">
        <f>IF(N229="zákl. přenesená",J229,0)</f>
        <v>0</v>
      </c>
      <c r="BH229" s="215">
        <f>IF(N229="sníž. přenesená",J229,0)</f>
        <v>0</v>
      </c>
      <c r="BI229" s="215">
        <f>IF(N229="nulová",J229,0)</f>
        <v>0</v>
      </c>
      <c r="BJ229" s="16" t="s">
        <v>83</v>
      </c>
      <c r="BK229" s="215">
        <f>ROUND(I229*H229,2)</f>
        <v>0</v>
      </c>
      <c r="BL229" s="16" t="s">
        <v>152</v>
      </c>
      <c r="BM229" s="214" t="s">
        <v>2607</v>
      </c>
    </row>
    <row r="230" s="2" customFormat="1">
      <c r="A230" s="37"/>
      <c r="B230" s="38"/>
      <c r="C230" s="39"/>
      <c r="D230" s="216" t="s">
        <v>154</v>
      </c>
      <c r="E230" s="39"/>
      <c r="F230" s="217" t="s">
        <v>2608</v>
      </c>
      <c r="G230" s="39"/>
      <c r="H230" s="39"/>
      <c r="I230" s="218"/>
      <c r="J230" s="39"/>
      <c r="K230" s="39"/>
      <c r="L230" s="43"/>
      <c r="M230" s="219"/>
      <c r="N230" s="220"/>
      <c r="O230" s="83"/>
      <c r="P230" s="83"/>
      <c r="Q230" s="83"/>
      <c r="R230" s="83"/>
      <c r="S230" s="83"/>
      <c r="T230" s="84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6" t="s">
        <v>154</v>
      </c>
      <c r="AU230" s="16" t="s">
        <v>85</v>
      </c>
    </row>
    <row r="231" s="2" customFormat="1" ht="16.5" customHeight="1">
      <c r="A231" s="37"/>
      <c r="B231" s="38"/>
      <c r="C231" s="203" t="s">
        <v>499</v>
      </c>
      <c r="D231" s="203" t="s">
        <v>147</v>
      </c>
      <c r="E231" s="204" t="s">
        <v>2609</v>
      </c>
      <c r="F231" s="205" t="s">
        <v>2610</v>
      </c>
      <c r="G231" s="206" t="s">
        <v>910</v>
      </c>
      <c r="H231" s="207">
        <v>4</v>
      </c>
      <c r="I231" s="208"/>
      <c r="J231" s="209">
        <f>ROUND(I231*H231,2)</f>
        <v>0</v>
      </c>
      <c r="K231" s="205" t="s">
        <v>151</v>
      </c>
      <c r="L231" s="43"/>
      <c r="M231" s="210" t="s">
        <v>19</v>
      </c>
      <c r="N231" s="211" t="s">
        <v>46</v>
      </c>
      <c r="O231" s="83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14" t="s">
        <v>152</v>
      </c>
      <c r="AT231" s="214" t="s">
        <v>147</v>
      </c>
      <c r="AU231" s="214" t="s">
        <v>85</v>
      </c>
      <c r="AY231" s="16" t="s">
        <v>145</v>
      </c>
      <c r="BE231" s="215">
        <f>IF(N231="základní",J231,0)</f>
        <v>0</v>
      </c>
      <c r="BF231" s="215">
        <f>IF(N231="snížená",J231,0)</f>
        <v>0</v>
      </c>
      <c r="BG231" s="215">
        <f>IF(N231="zákl. přenesená",J231,0)</f>
        <v>0</v>
      </c>
      <c r="BH231" s="215">
        <f>IF(N231="sníž. přenesená",J231,0)</f>
        <v>0</v>
      </c>
      <c r="BI231" s="215">
        <f>IF(N231="nulová",J231,0)</f>
        <v>0</v>
      </c>
      <c r="BJ231" s="16" t="s">
        <v>83</v>
      </c>
      <c r="BK231" s="215">
        <f>ROUND(I231*H231,2)</f>
        <v>0</v>
      </c>
      <c r="BL231" s="16" t="s">
        <v>152</v>
      </c>
      <c r="BM231" s="214" t="s">
        <v>2611</v>
      </c>
    </row>
    <row r="232" s="2" customFormat="1">
      <c r="A232" s="37"/>
      <c r="B232" s="38"/>
      <c r="C232" s="39"/>
      <c r="D232" s="216" t="s">
        <v>154</v>
      </c>
      <c r="E232" s="39"/>
      <c r="F232" s="217" t="s">
        <v>2612</v>
      </c>
      <c r="G232" s="39"/>
      <c r="H232" s="39"/>
      <c r="I232" s="218"/>
      <c r="J232" s="39"/>
      <c r="K232" s="39"/>
      <c r="L232" s="43"/>
      <c r="M232" s="219"/>
      <c r="N232" s="220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154</v>
      </c>
      <c r="AU232" s="16" t="s">
        <v>85</v>
      </c>
    </row>
    <row r="233" s="2" customFormat="1" ht="16.5" customHeight="1">
      <c r="A233" s="37"/>
      <c r="B233" s="38"/>
      <c r="C233" s="203" t="s">
        <v>504</v>
      </c>
      <c r="D233" s="203" t="s">
        <v>147</v>
      </c>
      <c r="E233" s="204" t="s">
        <v>2613</v>
      </c>
      <c r="F233" s="205" t="s">
        <v>2614</v>
      </c>
      <c r="G233" s="206" t="s">
        <v>910</v>
      </c>
      <c r="H233" s="207">
        <v>1</v>
      </c>
      <c r="I233" s="208"/>
      <c r="J233" s="209">
        <f>ROUND(I233*H233,2)</f>
        <v>0</v>
      </c>
      <c r="K233" s="205" t="s">
        <v>151</v>
      </c>
      <c r="L233" s="43"/>
      <c r="M233" s="210" t="s">
        <v>19</v>
      </c>
      <c r="N233" s="211" t="s">
        <v>46</v>
      </c>
      <c r="O233" s="83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14" t="s">
        <v>152</v>
      </c>
      <c r="AT233" s="214" t="s">
        <v>147</v>
      </c>
      <c r="AU233" s="214" t="s">
        <v>85</v>
      </c>
      <c r="AY233" s="16" t="s">
        <v>145</v>
      </c>
      <c r="BE233" s="215">
        <f>IF(N233="základní",J233,0)</f>
        <v>0</v>
      </c>
      <c r="BF233" s="215">
        <f>IF(N233="snížená",J233,0)</f>
        <v>0</v>
      </c>
      <c r="BG233" s="215">
        <f>IF(N233="zákl. přenesená",J233,0)</f>
        <v>0</v>
      </c>
      <c r="BH233" s="215">
        <f>IF(N233="sníž. přenesená",J233,0)</f>
        <v>0</v>
      </c>
      <c r="BI233" s="215">
        <f>IF(N233="nulová",J233,0)</f>
        <v>0</v>
      </c>
      <c r="BJ233" s="16" t="s">
        <v>83</v>
      </c>
      <c r="BK233" s="215">
        <f>ROUND(I233*H233,2)</f>
        <v>0</v>
      </c>
      <c r="BL233" s="16" t="s">
        <v>152</v>
      </c>
      <c r="BM233" s="214" t="s">
        <v>2615</v>
      </c>
    </row>
    <row r="234" s="2" customFormat="1">
      <c r="A234" s="37"/>
      <c r="B234" s="38"/>
      <c r="C234" s="39"/>
      <c r="D234" s="216" t="s">
        <v>154</v>
      </c>
      <c r="E234" s="39"/>
      <c r="F234" s="217" t="s">
        <v>2616</v>
      </c>
      <c r="G234" s="39"/>
      <c r="H234" s="39"/>
      <c r="I234" s="218"/>
      <c r="J234" s="39"/>
      <c r="K234" s="39"/>
      <c r="L234" s="43"/>
      <c r="M234" s="219"/>
      <c r="N234" s="220"/>
      <c r="O234" s="83"/>
      <c r="P234" s="83"/>
      <c r="Q234" s="83"/>
      <c r="R234" s="83"/>
      <c r="S234" s="83"/>
      <c r="T234" s="84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154</v>
      </c>
      <c r="AU234" s="16" t="s">
        <v>85</v>
      </c>
    </row>
    <row r="235" s="2" customFormat="1" ht="16.5" customHeight="1">
      <c r="A235" s="37"/>
      <c r="B235" s="38"/>
      <c r="C235" s="203" t="s">
        <v>509</v>
      </c>
      <c r="D235" s="203" t="s">
        <v>147</v>
      </c>
      <c r="E235" s="204" t="s">
        <v>2617</v>
      </c>
      <c r="F235" s="205" t="s">
        <v>2618</v>
      </c>
      <c r="G235" s="206" t="s">
        <v>910</v>
      </c>
      <c r="H235" s="207">
        <v>4</v>
      </c>
      <c r="I235" s="208"/>
      <c r="J235" s="209">
        <f>ROUND(I235*H235,2)</f>
        <v>0</v>
      </c>
      <c r="K235" s="205" t="s">
        <v>151</v>
      </c>
      <c r="L235" s="43"/>
      <c r="M235" s="210" t="s">
        <v>19</v>
      </c>
      <c r="N235" s="211" t="s">
        <v>46</v>
      </c>
      <c r="O235" s="83"/>
      <c r="P235" s="212">
        <f>O235*H235</f>
        <v>0</v>
      </c>
      <c r="Q235" s="212">
        <v>0</v>
      </c>
      <c r="R235" s="212">
        <f>Q235*H235</f>
        <v>0</v>
      </c>
      <c r="S235" s="212">
        <v>0</v>
      </c>
      <c r="T235" s="213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14" t="s">
        <v>152</v>
      </c>
      <c r="AT235" s="214" t="s">
        <v>147</v>
      </c>
      <c r="AU235" s="214" t="s">
        <v>85</v>
      </c>
      <c r="AY235" s="16" t="s">
        <v>145</v>
      </c>
      <c r="BE235" s="215">
        <f>IF(N235="základní",J235,0)</f>
        <v>0</v>
      </c>
      <c r="BF235" s="215">
        <f>IF(N235="snížená",J235,0)</f>
        <v>0</v>
      </c>
      <c r="BG235" s="215">
        <f>IF(N235="zákl. přenesená",J235,0)</f>
        <v>0</v>
      </c>
      <c r="BH235" s="215">
        <f>IF(N235="sníž. přenesená",J235,0)</f>
        <v>0</v>
      </c>
      <c r="BI235" s="215">
        <f>IF(N235="nulová",J235,0)</f>
        <v>0</v>
      </c>
      <c r="BJ235" s="16" t="s">
        <v>83</v>
      </c>
      <c r="BK235" s="215">
        <f>ROUND(I235*H235,2)</f>
        <v>0</v>
      </c>
      <c r="BL235" s="16" t="s">
        <v>152</v>
      </c>
      <c r="BM235" s="214" t="s">
        <v>2619</v>
      </c>
    </row>
    <row r="236" s="2" customFormat="1">
      <c r="A236" s="37"/>
      <c r="B236" s="38"/>
      <c r="C236" s="39"/>
      <c r="D236" s="216" t="s">
        <v>154</v>
      </c>
      <c r="E236" s="39"/>
      <c r="F236" s="217" t="s">
        <v>2620</v>
      </c>
      <c r="G236" s="39"/>
      <c r="H236" s="39"/>
      <c r="I236" s="218"/>
      <c r="J236" s="39"/>
      <c r="K236" s="39"/>
      <c r="L236" s="43"/>
      <c r="M236" s="219"/>
      <c r="N236" s="220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154</v>
      </c>
      <c r="AU236" s="16" t="s">
        <v>85</v>
      </c>
    </row>
    <row r="237" s="2" customFormat="1" ht="16.5" customHeight="1">
      <c r="A237" s="37"/>
      <c r="B237" s="38"/>
      <c r="C237" s="203" t="s">
        <v>514</v>
      </c>
      <c r="D237" s="203" t="s">
        <v>147</v>
      </c>
      <c r="E237" s="204" t="s">
        <v>2621</v>
      </c>
      <c r="F237" s="205" t="s">
        <v>2622</v>
      </c>
      <c r="G237" s="206" t="s">
        <v>910</v>
      </c>
      <c r="H237" s="207">
        <v>4</v>
      </c>
      <c r="I237" s="208"/>
      <c r="J237" s="209">
        <f>ROUND(I237*H237,2)</f>
        <v>0</v>
      </c>
      <c r="K237" s="205" t="s">
        <v>151</v>
      </c>
      <c r="L237" s="43"/>
      <c r="M237" s="210" t="s">
        <v>19</v>
      </c>
      <c r="N237" s="211" t="s">
        <v>46</v>
      </c>
      <c r="O237" s="83"/>
      <c r="P237" s="212">
        <f>O237*H237</f>
        <v>0</v>
      </c>
      <c r="Q237" s="212">
        <v>0</v>
      </c>
      <c r="R237" s="212">
        <f>Q237*H237</f>
        <v>0</v>
      </c>
      <c r="S237" s="212">
        <v>0</v>
      </c>
      <c r="T237" s="213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14" t="s">
        <v>152</v>
      </c>
      <c r="AT237" s="214" t="s">
        <v>147</v>
      </c>
      <c r="AU237" s="214" t="s">
        <v>85</v>
      </c>
      <c r="AY237" s="16" t="s">
        <v>145</v>
      </c>
      <c r="BE237" s="215">
        <f>IF(N237="základní",J237,0)</f>
        <v>0</v>
      </c>
      <c r="BF237" s="215">
        <f>IF(N237="snížená",J237,0)</f>
        <v>0</v>
      </c>
      <c r="BG237" s="215">
        <f>IF(N237="zákl. přenesená",J237,0)</f>
        <v>0</v>
      </c>
      <c r="BH237" s="215">
        <f>IF(N237="sníž. přenesená",J237,0)</f>
        <v>0</v>
      </c>
      <c r="BI237" s="215">
        <f>IF(N237="nulová",J237,0)</f>
        <v>0</v>
      </c>
      <c r="BJ237" s="16" t="s">
        <v>83</v>
      </c>
      <c r="BK237" s="215">
        <f>ROUND(I237*H237,2)</f>
        <v>0</v>
      </c>
      <c r="BL237" s="16" t="s">
        <v>152</v>
      </c>
      <c r="BM237" s="214" t="s">
        <v>2623</v>
      </c>
    </row>
    <row r="238" s="2" customFormat="1">
      <c r="A238" s="37"/>
      <c r="B238" s="38"/>
      <c r="C238" s="39"/>
      <c r="D238" s="216" t="s">
        <v>154</v>
      </c>
      <c r="E238" s="39"/>
      <c r="F238" s="217" t="s">
        <v>2624</v>
      </c>
      <c r="G238" s="39"/>
      <c r="H238" s="39"/>
      <c r="I238" s="218"/>
      <c r="J238" s="39"/>
      <c r="K238" s="39"/>
      <c r="L238" s="43"/>
      <c r="M238" s="219"/>
      <c r="N238" s="220"/>
      <c r="O238" s="83"/>
      <c r="P238" s="83"/>
      <c r="Q238" s="83"/>
      <c r="R238" s="83"/>
      <c r="S238" s="83"/>
      <c r="T238" s="84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6" t="s">
        <v>154</v>
      </c>
      <c r="AU238" s="16" t="s">
        <v>85</v>
      </c>
    </row>
    <row r="239" s="2" customFormat="1" ht="16.5" customHeight="1">
      <c r="A239" s="37"/>
      <c r="B239" s="38"/>
      <c r="C239" s="203" t="s">
        <v>519</v>
      </c>
      <c r="D239" s="203" t="s">
        <v>147</v>
      </c>
      <c r="E239" s="204" t="s">
        <v>2625</v>
      </c>
      <c r="F239" s="205" t="s">
        <v>2626</v>
      </c>
      <c r="G239" s="206" t="s">
        <v>910</v>
      </c>
      <c r="H239" s="207">
        <v>4</v>
      </c>
      <c r="I239" s="208"/>
      <c r="J239" s="209">
        <f>ROUND(I239*H239,2)</f>
        <v>0</v>
      </c>
      <c r="K239" s="205" t="s">
        <v>151</v>
      </c>
      <c r="L239" s="43"/>
      <c r="M239" s="210" t="s">
        <v>19</v>
      </c>
      <c r="N239" s="211" t="s">
        <v>46</v>
      </c>
      <c r="O239" s="83"/>
      <c r="P239" s="212">
        <f>O239*H239</f>
        <v>0</v>
      </c>
      <c r="Q239" s="212">
        <v>0</v>
      </c>
      <c r="R239" s="212">
        <f>Q239*H239</f>
        <v>0</v>
      </c>
      <c r="S239" s="212">
        <v>0</v>
      </c>
      <c r="T239" s="213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14" t="s">
        <v>152</v>
      </c>
      <c r="AT239" s="214" t="s">
        <v>147</v>
      </c>
      <c r="AU239" s="214" t="s">
        <v>85</v>
      </c>
      <c r="AY239" s="16" t="s">
        <v>145</v>
      </c>
      <c r="BE239" s="215">
        <f>IF(N239="základní",J239,0)</f>
        <v>0</v>
      </c>
      <c r="BF239" s="215">
        <f>IF(N239="snížená",J239,0)</f>
        <v>0</v>
      </c>
      <c r="BG239" s="215">
        <f>IF(N239="zákl. přenesená",J239,0)</f>
        <v>0</v>
      </c>
      <c r="BH239" s="215">
        <f>IF(N239="sníž. přenesená",J239,0)</f>
        <v>0</v>
      </c>
      <c r="BI239" s="215">
        <f>IF(N239="nulová",J239,0)</f>
        <v>0</v>
      </c>
      <c r="BJ239" s="16" t="s">
        <v>83</v>
      </c>
      <c r="BK239" s="215">
        <f>ROUND(I239*H239,2)</f>
        <v>0</v>
      </c>
      <c r="BL239" s="16" t="s">
        <v>152</v>
      </c>
      <c r="BM239" s="214" t="s">
        <v>2627</v>
      </c>
    </row>
    <row r="240" s="2" customFormat="1">
      <c r="A240" s="37"/>
      <c r="B240" s="38"/>
      <c r="C240" s="39"/>
      <c r="D240" s="216" t="s">
        <v>154</v>
      </c>
      <c r="E240" s="39"/>
      <c r="F240" s="217" t="s">
        <v>2628</v>
      </c>
      <c r="G240" s="39"/>
      <c r="H240" s="39"/>
      <c r="I240" s="218"/>
      <c r="J240" s="39"/>
      <c r="K240" s="39"/>
      <c r="L240" s="43"/>
      <c r="M240" s="219"/>
      <c r="N240" s="220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154</v>
      </c>
      <c r="AU240" s="16" t="s">
        <v>85</v>
      </c>
    </row>
    <row r="241" s="2" customFormat="1" ht="16.5" customHeight="1">
      <c r="A241" s="37"/>
      <c r="B241" s="38"/>
      <c r="C241" s="203" t="s">
        <v>524</v>
      </c>
      <c r="D241" s="203" t="s">
        <v>147</v>
      </c>
      <c r="E241" s="204" t="s">
        <v>2629</v>
      </c>
      <c r="F241" s="205" t="s">
        <v>2630</v>
      </c>
      <c r="G241" s="206" t="s">
        <v>910</v>
      </c>
      <c r="H241" s="207">
        <v>3</v>
      </c>
      <c r="I241" s="208"/>
      <c r="J241" s="209">
        <f>ROUND(I241*H241,2)</f>
        <v>0</v>
      </c>
      <c r="K241" s="205" t="s">
        <v>151</v>
      </c>
      <c r="L241" s="43"/>
      <c r="M241" s="210" t="s">
        <v>19</v>
      </c>
      <c r="N241" s="211" t="s">
        <v>46</v>
      </c>
      <c r="O241" s="83"/>
      <c r="P241" s="212">
        <f>O241*H241</f>
        <v>0</v>
      </c>
      <c r="Q241" s="212">
        <v>0</v>
      </c>
      <c r="R241" s="212">
        <f>Q241*H241</f>
        <v>0</v>
      </c>
      <c r="S241" s="212">
        <v>0</v>
      </c>
      <c r="T241" s="213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14" t="s">
        <v>152</v>
      </c>
      <c r="AT241" s="214" t="s">
        <v>147</v>
      </c>
      <c r="AU241" s="214" t="s">
        <v>85</v>
      </c>
      <c r="AY241" s="16" t="s">
        <v>145</v>
      </c>
      <c r="BE241" s="215">
        <f>IF(N241="základní",J241,0)</f>
        <v>0</v>
      </c>
      <c r="BF241" s="215">
        <f>IF(N241="snížená",J241,0)</f>
        <v>0</v>
      </c>
      <c r="BG241" s="215">
        <f>IF(N241="zákl. přenesená",J241,0)</f>
        <v>0</v>
      </c>
      <c r="BH241" s="215">
        <f>IF(N241="sníž. přenesená",J241,0)</f>
        <v>0</v>
      </c>
      <c r="BI241" s="215">
        <f>IF(N241="nulová",J241,0)</f>
        <v>0</v>
      </c>
      <c r="BJ241" s="16" t="s">
        <v>83</v>
      </c>
      <c r="BK241" s="215">
        <f>ROUND(I241*H241,2)</f>
        <v>0</v>
      </c>
      <c r="BL241" s="16" t="s">
        <v>152</v>
      </c>
      <c r="BM241" s="214" t="s">
        <v>2631</v>
      </c>
    </row>
    <row r="242" s="2" customFormat="1">
      <c r="A242" s="37"/>
      <c r="B242" s="38"/>
      <c r="C242" s="39"/>
      <c r="D242" s="216" t="s">
        <v>154</v>
      </c>
      <c r="E242" s="39"/>
      <c r="F242" s="217" t="s">
        <v>2632</v>
      </c>
      <c r="G242" s="39"/>
      <c r="H242" s="39"/>
      <c r="I242" s="218"/>
      <c r="J242" s="39"/>
      <c r="K242" s="39"/>
      <c r="L242" s="43"/>
      <c r="M242" s="219"/>
      <c r="N242" s="220"/>
      <c r="O242" s="83"/>
      <c r="P242" s="83"/>
      <c r="Q242" s="83"/>
      <c r="R242" s="83"/>
      <c r="S242" s="83"/>
      <c r="T242" s="84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154</v>
      </c>
      <c r="AU242" s="16" t="s">
        <v>85</v>
      </c>
    </row>
    <row r="243" s="2" customFormat="1" ht="16.5" customHeight="1">
      <c r="A243" s="37"/>
      <c r="B243" s="38"/>
      <c r="C243" s="203" t="s">
        <v>529</v>
      </c>
      <c r="D243" s="203" t="s">
        <v>147</v>
      </c>
      <c r="E243" s="204" t="s">
        <v>2633</v>
      </c>
      <c r="F243" s="205" t="s">
        <v>2634</v>
      </c>
      <c r="G243" s="206" t="s">
        <v>910</v>
      </c>
      <c r="H243" s="207">
        <v>1</v>
      </c>
      <c r="I243" s="208"/>
      <c r="J243" s="209">
        <f>ROUND(I243*H243,2)</f>
        <v>0</v>
      </c>
      <c r="K243" s="205" t="s">
        <v>151</v>
      </c>
      <c r="L243" s="43"/>
      <c r="M243" s="210" t="s">
        <v>19</v>
      </c>
      <c r="N243" s="211" t="s">
        <v>46</v>
      </c>
      <c r="O243" s="83"/>
      <c r="P243" s="212">
        <f>O243*H243</f>
        <v>0</v>
      </c>
      <c r="Q243" s="212">
        <v>0</v>
      </c>
      <c r="R243" s="212">
        <f>Q243*H243</f>
        <v>0</v>
      </c>
      <c r="S243" s="212">
        <v>0</v>
      </c>
      <c r="T243" s="213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14" t="s">
        <v>152</v>
      </c>
      <c r="AT243" s="214" t="s">
        <v>147</v>
      </c>
      <c r="AU243" s="214" t="s">
        <v>85</v>
      </c>
      <c r="AY243" s="16" t="s">
        <v>145</v>
      </c>
      <c r="BE243" s="215">
        <f>IF(N243="základní",J243,0)</f>
        <v>0</v>
      </c>
      <c r="BF243" s="215">
        <f>IF(N243="snížená",J243,0)</f>
        <v>0</v>
      </c>
      <c r="BG243" s="215">
        <f>IF(N243="zákl. přenesená",J243,0)</f>
        <v>0</v>
      </c>
      <c r="BH243" s="215">
        <f>IF(N243="sníž. přenesená",J243,0)</f>
        <v>0</v>
      </c>
      <c r="BI243" s="215">
        <f>IF(N243="nulová",J243,0)</f>
        <v>0</v>
      </c>
      <c r="BJ243" s="16" t="s">
        <v>83</v>
      </c>
      <c r="BK243" s="215">
        <f>ROUND(I243*H243,2)</f>
        <v>0</v>
      </c>
      <c r="BL243" s="16" t="s">
        <v>152</v>
      </c>
      <c r="BM243" s="214" t="s">
        <v>2635</v>
      </c>
    </row>
    <row r="244" s="2" customFormat="1">
      <c r="A244" s="37"/>
      <c r="B244" s="38"/>
      <c r="C244" s="39"/>
      <c r="D244" s="216" t="s">
        <v>154</v>
      </c>
      <c r="E244" s="39"/>
      <c r="F244" s="217" t="s">
        <v>2636</v>
      </c>
      <c r="G244" s="39"/>
      <c r="H244" s="39"/>
      <c r="I244" s="218"/>
      <c r="J244" s="39"/>
      <c r="K244" s="39"/>
      <c r="L244" s="43"/>
      <c r="M244" s="219"/>
      <c r="N244" s="220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154</v>
      </c>
      <c r="AU244" s="16" t="s">
        <v>85</v>
      </c>
    </row>
    <row r="245" s="2" customFormat="1" ht="16.5" customHeight="1">
      <c r="A245" s="37"/>
      <c r="B245" s="38"/>
      <c r="C245" s="203" t="s">
        <v>534</v>
      </c>
      <c r="D245" s="203" t="s">
        <v>147</v>
      </c>
      <c r="E245" s="204" t="s">
        <v>2637</v>
      </c>
      <c r="F245" s="205" t="s">
        <v>2638</v>
      </c>
      <c r="G245" s="206" t="s">
        <v>910</v>
      </c>
      <c r="H245" s="207">
        <v>9</v>
      </c>
      <c r="I245" s="208"/>
      <c r="J245" s="209">
        <f>ROUND(I245*H245,2)</f>
        <v>0</v>
      </c>
      <c r="K245" s="205" t="s">
        <v>151</v>
      </c>
      <c r="L245" s="43"/>
      <c r="M245" s="210" t="s">
        <v>19</v>
      </c>
      <c r="N245" s="211" t="s">
        <v>46</v>
      </c>
      <c r="O245" s="83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14" t="s">
        <v>152</v>
      </c>
      <c r="AT245" s="214" t="s">
        <v>147</v>
      </c>
      <c r="AU245" s="214" t="s">
        <v>85</v>
      </c>
      <c r="AY245" s="16" t="s">
        <v>145</v>
      </c>
      <c r="BE245" s="215">
        <f>IF(N245="základní",J245,0)</f>
        <v>0</v>
      </c>
      <c r="BF245" s="215">
        <f>IF(N245="snížená",J245,0)</f>
        <v>0</v>
      </c>
      <c r="BG245" s="215">
        <f>IF(N245="zákl. přenesená",J245,0)</f>
        <v>0</v>
      </c>
      <c r="BH245" s="215">
        <f>IF(N245="sníž. přenesená",J245,0)</f>
        <v>0</v>
      </c>
      <c r="BI245" s="215">
        <f>IF(N245="nulová",J245,0)</f>
        <v>0</v>
      </c>
      <c r="BJ245" s="16" t="s">
        <v>83</v>
      </c>
      <c r="BK245" s="215">
        <f>ROUND(I245*H245,2)</f>
        <v>0</v>
      </c>
      <c r="BL245" s="16" t="s">
        <v>152</v>
      </c>
      <c r="BM245" s="214" t="s">
        <v>2639</v>
      </c>
    </row>
    <row r="246" s="2" customFormat="1">
      <c r="A246" s="37"/>
      <c r="B246" s="38"/>
      <c r="C246" s="39"/>
      <c r="D246" s="216" t="s">
        <v>154</v>
      </c>
      <c r="E246" s="39"/>
      <c r="F246" s="217" t="s">
        <v>2640</v>
      </c>
      <c r="G246" s="39"/>
      <c r="H246" s="39"/>
      <c r="I246" s="218"/>
      <c r="J246" s="39"/>
      <c r="K246" s="39"/>
      <c r="L246" s="43"/>
      <c r="M246" s="219"/>
      <c r="N246" s="220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154</v>
      </c>
      <c r="AU246" s="16" t="s">
        <v>85</v>
      </c>
    </row>
    <row r="247" s="2" customFormat="1" ht="16.5" customHeight="1">
      <c r="A247" s="37"/>
      <c r="B247" s="38"/>
      <c r="C247" s="203" t="s">
        <v>539</v>
      </c>
      <c r="D247" s="203" t="s">
        <v>147</v>
      </c>
      <c r="E247" s="204" t="s">
        <v>2641</v>
      </c>
      <c r="F247" s="205" t="s">
        <v>2642</v>
      </c>
      <c r="G247" s="206" t="s">
        <v>910</v>
      </c>
      <c r="H247" s="207">
        <v>3</v>
      </c>
      <c r="I247" s="208"/>
      <c r="J247" s="209">
        <f>ROUND(I247*H247,2)</f>
        <v>0</v>
      </c>
      <c r="K247" s="205" t="s">
        <v>151</v>
      </c>
      <c r="L247" s="43"/>
      <c r="M247" s="210" t="s">
        <v>19</v>
      </c>
      <c r="N247" s="211" t="s">
        <v>46</v>
      </c>
      <c r="O247" s="83"/>
      <c r="P247" s="212">
        <f>O247*H247</f>
        <v>0</v>
      </c>
      <c r="Q247" s="212">
        <v>0</v>
      </c>
      <c r="R247" s="212">
        <f>Q247*H247</f>
        <v>0</v>
      </c>
      <c r="S247" s="212">
        <v>0</v>
      </c>
      <c r="T247" s="213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14" t="s">
        <v>152</v>
      </c>
      <c r="AT247" s="214" t="s">
        <v>147</v>
      </c>
      <c r="AU247" s="214" t="s">
        <v>85</v>
      </c>
      <c r="AY247" s="16" t="s">
        <v>145</v>
      </c>
      <c r="BE247" s="215">
        <f>IF(N247="základní",J247,0)</f>
        <v>0</v>
      </c>
      <c r="BF247" s="215">
        <f>IF(N247="snížená",J247,0)</f>
        <v>0</v>
      </c>
      <c r="BG247" s="215">
        <f>IF(N247="zákl. přenesená",J247,0)</f>
        <v>0</v>
      </c>
      <c r="BH247" s="215">
        <f>IF(N247="sníž. přenesená",J247,0)</f>
        <v>0</v>
      </c>
      <c r="BI247" s="215">
        <f>IF(N247="nulová",J247,0)</f>
        <v>0</v>
      </c>
      <c r="BJ247" s="16" t="s">
        <v>83</v>
      </c>
      <c r="BK247" s="215">
        <f>ROUND(I247*H247,2)</f>
        <v>0</v>
      </c>
      <c r="BL247" s="16" t="s">
        <v>152</v>
      </c>
      <c r="BM247" s="214" t="s">
        <v>2643</v>
      </c>
    </row>
    <row r="248" s="2" customFormat="1">
      <c r="A248" s="37"/>
      <c r="B248" s="38"/>
      <c r="C248" s="39"/>
      <c r="D248" s="216" t="s">
        <v>154</v>
      </c>
      <c r="E248" s="39"/>
      <c r="F248" s="217" t="s">
        <v>2644</v>
      </c>
      <c r="G248" s="39"/>
      <c r="H248" s="39"/>
      <c r="I248" s="218"/>
      <c r="J248" s="39"/>
      <c r="K248" s="39"/>
      <c r="L248" s="43"/>
      <c r="M248" s="219"/>
      <c r="N248" s="220"/>
      <c r="O248" s="83"/>
      <c r="P248" s="83"/>
      <c r="Q248" s="83"/>
      <c r="R248" s="83"/>
      <c r="S248" s="83"/>
      <c r="T248" s="84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16" t="s">
        <v>154</v>
      </c>
      <c r="AU248" s="16" t="s">
        <v>85</v>
      </c>
    </row>
    <row r="249" s="2" customFormat="1" ht="16.5" customHeight="1">
      <c r="A249" s="37"/>
      <c r="B249" s="38"/>
      <c r="C249" s="203" t="s">
        <v>544</v>
      </c>
      <c r="D249" s="203" t="s">
        <v>147</v>
      </c>
      <c r="E249" s="204" t="s">
        <v>2645</v>
      </c>
      <c r="F249" s="205" t="s">
        <v>2646</v>
      </c>
      <c r="G249" s="206" t="s">
        <v>910</v>
      </c>
      <c r="H249" s="207">
        <v>5</v>
      </c>
      <c r="I249" s="208"/>
      <c r="J249" s="209">
        <f>ROUND(I249*H249,2)</f>
        <v>0</v>
      </c>
      <c r="K249" s="205" t="s">
        <v>151</v>
      </c>
      <c r="L249" s="43"/>
      <c r="M249" s="210" t="s">
        <v>19</v>
      </c>
      <c r="N249" s="211" t="s">
        <v>46</v>
      </c>
      <c r="O249" s="83"/>
      <c r="P249" s="212">
        <f>O249*H249</f>
        <v>0</v>
      </c>
      <c r="Q249" s="212">
        <v>0</v>
      </c>
      <c r="R249" s="212">
        <f>Q249*H249</f>
        <v>0</v>
      </c>
      <c r="S249" s="212">
        <v>0</v>
      </c>
      <c r="T249" s="213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14" t="s">
        <v>152</v>
      </c>
      <c r="AT249" s="214" t="s">
        <v>147</v>
      </c>
      <c r="AU249" s="214" t="s">
        <v>85</v>
      </c>
      <c r="AY249" s="16" t="s">
        <v>145</v>
      </c>
      <c r="BE249" s="215">
        <f>IF(N249="základní",J249,0)</f>
        <v>0</v>
      </c>
      <c r="BF249" s="215">
        <f>IF(N249="snížená",J249,0)</f>
        <v>0</v>
      </c>
      <c r="BG249" s="215">
        <f>IF(N249="zákl. přenesená",J249,0)</f>
        <v>0</v>
      </c>
      <c r="BH249" s="215">
        <f>IF(N249="sníž. přenesená",J249,0)</f>
        <v>0</v>
      </c>
      <c r="BI249" s="215">
        <f>IF(N249="nulová",J249,0)</f>
        <v>0</v>
      </c>
      <c r="BJ249" s="16" t="s">
        <v>83</v>
      </c>
      <c r="BK249" s="215">
        <f>ROUND(I249*H249,2)</f>
        <v>0</v>
      </c>
      <c r="BL249" s="16" t="s">
        <v>152</v>
      </c>
      <c r="BM249" s="214" t="s">
        <v>2647</v>
      </c>
    </row>
    <row r="250" s="2" customFormat="1">
      <c r="A250" s="37"/>
      <c r="B250" s="38"/>
      <c r="C250" s="39"/>
      <c r="D250" s="216" t="s">
        <v>154</v>
      </c>
      <c r="E250" s="39"/>
      <c r="F250" s="217" t="s">
        <v>2648</v>
      </c>
      <c r="G250" s="39"/>
      <c r="H250" s="39"/>
      <c r="I250" s="218"/>
      <c r="J250" s="39"/>
      <c r="K250" s="39"/>
      <c r="L250" s="43"/>
      <c r="M250" s="219"/>
      <c r="N250" s="220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154</v>
      </c>
      <c r="AU250" s="16" t="s">
        <v>85</v>
      </c>
    </row>
    <row r="251" s="2" customFormat="1" ht="16.5" customHeight="1">
      <c r="A251" s="37"/>
      <c r="B251" s="38"/>
      <c r="C251" s="203" t="s">
        <v>549</v>
      </c>
      <c r="D251" s="203" t="s">
        <v>147</v>
      </c>
      <c r="E251" s="204" t="s">
        <v>2649</v>
      </c>
      <c r="F251" s="205" t="s">
        <v>2650</v>
      </c>
      <c r="G251" s="206" t="s">
        <v>910</v>
      </c>
      <c r="H251" s="207">
        <v>3</v>
      </c>
      <c r="I251" s="208"/>
      <c r="J251" s="209">
        <f>ROUND(I251*H251,2)</f>
        <v>0</v>
      </c>
      <c r="K251" s="205" t="s">
        <v>151</v>
      </c>
      <c r="L251" s="43"/>
      <c r="M251" s="210" t="s">
        <v>19</v>
      </c>
      <c r="N251" s="211" t="s">
        <v>46</v>
      </c>
      <c r="O251" s="83"/>
      <c r="P251" s="212">
        <f>O251*H251</f>
        <v>0</v>
      </c>
      <c r="Q251" s="212">
        <v>0</v>
      </c>
      <c r="R251" s="212">
        <f>Q251*H251</f>
        <v>0</v>
      </c>
      <c r="S251" s="212">
        <v>0</v>
      </c>
      <c r="T251" s="213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14" t="s">
        <v>152</v>
      </c>
      <c r="AT251" s="214" t="s">
        <v>147</v>
      </c>
      <c r="AU251" s="214" t="s">
        <v>85</v>
      </c>
      <c r="AY251" s="16" t="s">
        <v>145</v>
      </c>
      <c r="BE251" s="215">
        <f>IF(N251="základní",J251,0)</f>
        <v>0</v>
      </c>
      <c r="BF251" s="215">
        <f>IF(N251="snížená",J251,0)</f>
        <v>0</v>
      </c>
      <c r="BG251" s="215">
        <f>IF(N251="zákl. přenesená",J251,0)</f>
        <v>0</v>
      </c>
      <c r="BH251" s="215">
        <f>IF(N251="sníž. přenesená",J251,0)</f>
        <v>0</v>
      </c>
      <c r="BI251" s="215">
        <f>IF(N251="nulová",J251,0)</f>
        <v>0</v>
      </c>
      <c r="BJ251" s="16" t="s">
        <v>83</v>
      </c>
      <c r="BK251" s="215">
        <f>ROUND(I251*H251,2)</f>
        <v>0</v>
      </c>
      <c r="BL251" s="16" t="s">
        <v>152</v>
      </c>
      <c r="BM251" s="214" t="s">
        <v>2651</v>
      </c>
    </row>
    <row r="252" s="2" customFormat="1">
      <c r="A252" s="37"/>
      <c r="B252" s="38"/>
      <c r="C252" s="39"/>
      <c r="D252" s="216" t="s">
        <v>154</v>
      </c>
      <c r="E252" s="39"/>
      <c r="F252" s="217" t="s">
        <v>2652</v>
      </c>
      <c r="G252" s="39"/>
      <c r="H252" s="39"/>
      <c r="I252" s="218"/>
      <c r="J252" s="39"/>
      <c r="K252" s="39"/>
      <c r="L252" s="43"/>
      <c r="M252" s="219"/>
      <c r="N252" s="220"/>
      <c r="O252" s="83"/>
      <c r="P252" s="83"/>
      <c r="Q252" s="83"/>
      <c r="R252" s="83"/>
      <c r="S252" s="83"/>
      <c r="T252" s="84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6" t="s">
        <v>154</v>
      </c>
      <c r="AU252" s="16" t="s">
        <v>85</v>
      </c>
    </row>
    <row r="253" s="2" customFormat="1" ht="16.5" customHeight="1">
      <c r="A253" s="37"/>
      <c r="B253" s="38"/>
      <c r="C253" s="203" t="s">
        <v>553</v>
      </c>
      <c r="D253" s="203" t="s">
        <v>147</v>
      </c>
      <c r="E253" s="204" t="s">
        <v>2653</v>
      </c>
      <c r="F253" s="205" t="s">
        <v>2654</v>
      </c>
      <c r="G253" s="206" t="s">
        <v>910</v>
      </c>
      <c r="H253" s="207">
        <v>2</v>
      </c>
      <c r="I253" s="208"/>
      <c r="J253" s="209">
        <f>ROUND(I253*H253,2)</f>
        <v>0</v>
      </c>
      <c r="K253" s="205" t="s">
        <v>151</v>
      </c>
      <c r="L253" s="43"/>
      <c r="M253" s="210" t="s">
        <v>19</v>
      </c>
      <c r="N253" s="211" t="s">
        <v>46</v>
      </c>
      <c r="O253" s="83"/>
      <c r="P253" s="212">
        <f>O253*H253</f>
        <v>0</v>
      </c>
      <c r="Q253" s="212">
        <v>0</v>
      </c>
      <c r="R253" s="212">
        <f>Q253*H253</f>
        <v>0</v>
      </c>
      <c r="S253" s="212">
        <v>0</v>
      </c>
      <c r="T253" s="213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14" t="s">
        <v>152</v>
      </c>
      <c r="AT253" s="214" t="s">
        <v>147</v>
      </c>
      <c r="AU253" s="214" t="s">
        <v>85</v>
      </c>
      <c r="AY253" s="16" t="s">
        <v>145</v>
      </c>
      <c r="BE253" s="215">
        <f>IF(N253="základní",J253,0)</f>
        <v>0</v>
      </c>
      <c r="BF253" s="215">
        <f>IF(N253="snížená",J253,0)</f>
        <v>0</v>
      </c>
      <c r="BG253" s="215">
        <f>IF(N253="zákl. přenesená",J253,0)</f>
        <v>0</v>
      </c>
      <c r="BH253" s="215">
        <f>IF(N253="sníž. přenesená",J253,0)</f>
        <v>0</v>
      </c>
      <c r="BI253" s="215">
        <f>IF(N253="nulová",J253,0)</f>
        <v>0</v>
      </c>
      <c r="BJ253" s="16" t="s">
        <v>83</v>
      </c>
      <c r="BK253" s="215">
        <f>ROUND(I253*H253,2)</f>
        <v>0</v>
      </c>
      <c r="BL253" s="16" t="s">
        <v>152</v>
      </c>
      <c r="BM253" s="214" t="s">
        <v>2655</v>
      </c>
    </row>
    <row r="254" s="2" customFormat="1">
      <c r="A254" s="37"/>
      <c r="B254" s="38"/>
      <c r="C254" s="39"/>
      <c r="D254" s="216" t="s">
        <v>154</v>
      </c>
      <c r="E254" s="39"/>
      <c r="F254" s="217" t="s">
        <v>2656</v>
      </c>
      <c r="G254" s="39"/>
      <c r="H254" s="39"/>
      <c r="I254" s="218"/>
      <c r="J254" s="39"/>
      <c r="K254" s="39"/>
      <c r="L254" s="43"/>
      <c r="M254" s="219"/>
      <c r="N254" s="220"/>
      <c r="O254" s="83"/>
      <c r="P254" s="83"/>
      <c r="Q254" s="83"/>
      <c r="R254" s="83"/>
      <c r="S254" s="83"/>
      <c r="T254" s="84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154</v>
      </c>
      <c r="AU254" s="16" t="s">
        <v>85</v>
      </c>
    </row>
    <row r="255" s="2" customFormat="1" ht="16.5" customHeight="1">
      <c r="A255" s="37"/>
      <c r="B255" s="38"/>
      <c r="C255" s="203" t="s">
        <v>558</v>
      </c>
      <c r="D255" s="203" t="s">
        <v>147</v>
      </c>
      <c r="E255" s="204" t="s">
        <v>2657</v>
      </c>
      <c r="F255" s="205" t="s">
        <v>2658</v>
      </c>
      <c r="G255" s="206" t="s">
        <v>910</v>
      </c>
      <c r="H255" s="207">
        <v>2</v>
      </c>
      <c r="I255" s="208"/>
      <c r="J255" s="209">
        <f>ROUND(I255*H255,2)</f>
        <v>0</v>
      </c>
      <c r="K255" s="205" t="s">
        <v>151</v>
      </c>
      <c r="L255" s="43"/>
      <c r="M255" s="210" t="s">
        <v>19</v>
      </c>
      <c r="N255" s="211" t="s">
        <v>46</v>
      </c>
      <c r="O255" s="83"/>
      <c r="P255" s="212">
        <f>O255*H255</f>
        <v>0</v>
      </c>
      <c r="Q255" s="212">
        <v>0</v>
      </c>
      <c r="R255" s="212">
        <f>Q255*H255</f>
        <v>0</v>
      </c>
      <c r="S255" s="212">
        <v>0</v>
      </c>
      <c r="T255" s="213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14" t="s">
        <v>152</v>
      </c>
      <c r="AT255" s="214" t="s">
        <v>147</v>
      </c>
      <c r="AU255" s="214" t="s">
        <v>85</v>
      </c>
      <c r="AY255" s="16" t="s">
        <v>145</v>
      </c>
      <c r="BE255" s="215">
        <f>IF(N255="základní",J255,0)</f>
        <v>0</v>
      </c>
      <c r="BF255" s="215">
        <f>IF(N255="snížená",J255,0)</f>
        <v>0</v>
      </c>
      <c r="BG255" s="215">
        <f>IF(N255="zákl. přenesená",J255,0)</f>
        <v>0</v>
      </c>
      <c r="BH255" s="215">
        <f>IF(N255="sníž. přenesená",J255,0)</f>
        <v>0</v>
      </c>
      <c r="BI255" s="215">
        <f>IF(N255="nulová",J255,0)</f>
        <v>0</v>
      </c>
      <c r="BJ255" s="16" t="s">
        <v>83</v>
      </c>
      <c r="BK255" s="215">
        <f>ROUND(I255*H255,2)</f>
        <v>0</v>
      </c>
      <c r="BL255" s="16" t="s">
        <v>152</v>
      </c>
      <c r="BM255" s="214" t="s">
        <v>2659</v>
      </c>
    </row>
    <row r="256" s="2" customFormat="1">
      <c r="A256" s="37"/>
      <c r="B256" s="38"/>
      <c r="C256" s="39"/>
      <c r="D256" s="216" t="s">
        <v>154</v>
      </c>
      <c r="E256" s="39"/>
      <c r="F256" s="217" t="s">
        <v>2660</v>
      </c>
      <c r="G256" s="39"/>
      <c r="H256" s="39"/>
      <c r="I256" s="218"/>
      <c r="J256" s="39"/>
      <c r="K256" s="39"/>
      <c r="L256" s="43"/>
      <c r="M256" s="219"/>
      <c r="N256" s="220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154</v>
      </c>
      <c r="AU256" s="16" t="s">
        <v>85</v>
      </c>
    </row>
    <row r="257" s="2" customFormat="1" ht="16.5" customHeight="1">
      <c r="A257" s="37"/>
      <c r="B257" s="38"/>
      <c r="C257" s="203" t="s">
        <v>563</v>
      </c>
      <c r="D257" s="203" t="s">
        <v>147</v>
      </c>
      <c r="E257" s="204" t="s">
        <v>2661</v>
      </c>
      <c r="F257" s="205" t="s">
        <v>2662</v>
      </c>
      <c r="G257" s="206" t="s">
        <v>910</v>
      </c>
      <c r="H257" s="207">
        <v>2</v>
      </c>
      <c r="I257" s="208"/>
      <c r="J257" s="209">
        <f>ROUND(I257*H257,2)</f>
        <v>0</v>
      </c>
      <c r="K257" s="205" t="s">
        <v>151</v>
      </c>
      <c r="L257" s="43"/>
      <c r="M257" s="210" t="s">
        <v>19</v>
      </c>
      <c r="N257" s="211" t="s">
        <v>46</v>
      </c>
      <c r="O257" s="83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14" t="s">
        <v>152</v>
      </c>
      <c r="AT257" s="214" t="s">
        <v>147</v>
      </c>
      <c r="AU257" s="214" t="s">
        <v>85</v>
      </c>
      <c r="AY257" s="16" t="s">
        <v>145</v>
      </c>
      <c r="BE257" s="215">
        <f>IF(N257="základní",J257,0)</f>
        <v>0</v>
      </c>
      <c r="BF257" s="215">
        <f>IF(N257="snížená",J257,0)</f>
        <v>0</v>
      </c>
      <c r="BG257" s="215">
        <f>IF(N257="zákl. přenesená",J257,0)</f>
        <v>0</v>
      </c>
      <c r="BH257" s="215">
        <f>IF(N257="sníž. přenesená",J257,0)</f>
        <v>0</v>
      </c>
      <c r="BI257" s="215">
        <f>IF(N257="nulová",J257,0)</f>
        <v>0</v>
      </c>
      <c r="BJ257" s="16" t="s">
        <v>83</v>
      </c>
      <c r="BK257" s="215">
        <f>ROUND(I257*H257,2)</f>
        <v>0</v>
      </c>
      <c r="BL257" s="16" t="s">
        <v>152</v>
      </c>
      <c r="BM257" s="214" t="s">
        <v>2663</v>
      </c>
    </row>
    <row r="258" s="2" customFormat="1">
      <c r="A258" s="37"/>
      <c r="B258" s="38"/>
      <c r="C258" s="39"/>
      <c r="D258" s="216" t="s">
        <v>154</v>
      </c>
      <c r="E258" s="39"/>
      <c r="F258" s="217" t="s">
        <v>2664</v>
      </c>
      <c r="G258" s="39"/>
      <c r="H258" s="39"/>
      <c r="I258" s="218"/>
      <c r="J258" s="39"/>
      <c r="K258" s="39"/>
      <c r="L258" s="43"/>
      <c r="M258" s="219"/>
      <c r="N258" s="220"/>
      <c r="O258" s="83"/>
      <c r="P258" s="83"/>
      <c r="Q258" s="83"/>
      <c r="R258" s="83"/>
      <c r="S258" s="83"/>
      <c r="T258" s="84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6" t="s">
        <v>154</v>
      </c>
      <c r="AU258" s="16" t="s">
        <v>85</v>
      </c>
    </row>
    <row r="259" s="2" customFormat="1" ht="16.5" customHeight="1">
      <c r="A259" s="37"/>
      <c r="B259" s="38"/>
      <c r="C259" s="203" t="s">
        <v>569</v>
      </c>
      <c r="D259" s="203" t="s">
        <v>147</v>
      </c>
      <c r="E259" s="204" t="s">
        <v>2665</v>
      </c>
      <c r="F259" s="205" t="s">
        <v>2666</v>
      </c>
      <c r="G259" s="206" t="s">
        <v>910</v>
      </c>
      <c r="H259" s="207">
        <v>3</v>
      </c>
      <c r="I259" s="208"/>
      <c r="J259" s="209">
        <f>ROUND(I259*H259,2)</f>
        <v>0</v>
      </c>
      <c r="K259" s="205" t="s">
        <v>151</v>
      </c>
      <c r="L259" s="43"/>
      <c r="M259" s="210" t="s">
        <v>19</v>
      </c>
      <c r="N259" s="211" t="s">
        <v>46</v>
      </c>
      <c r="O259" s="83"/>
      <c r="P259" s="212">
        <f>O259*H259</f>
        <v>0</v>
      </c>
      <c r="Q259" s="212">
        <v>0</v>
      </c>
      <c r="R259" s="212">
        <f>Q259*H259</f>
        <v>0</v>
      </c>
      <c r="S259" s="212">
        <v>0</v>
      </c>
      <c r="T259" s="213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214" t="s">
        <v>152</v>
      </c>
      <c r="AT259" s="214" t="s">
        <v>147</v>
      </c>
      <c r="AU259" s="214" t="s">
        <v>85</v>
      </c>
      <c r="AY259" s="16" t="s">
        <v>145</v>
      </c>
      <c r="BE259" s="215">
        <f>IF(N259="základní",J259,0)</f>
        <v>0</v>
      </c>
      <c r="BF259" s="215">
        <f>IF(N259="snížená",J259,0)</f>
        <v>0</v>
      </c>
      <c r="BG259" s="215">
        <f>IF(N259="zákl. přenesená",J259,0)</f>
        <v>0</v>
      </c>
      <c r="BH259" s="215">
        <f>IF(N259="sníž. přenesená",J259,0)</f>
        <v>0</v>
      </c>
      <c r="BI259" s="215">
        <f>IF(N259="nulová",J259,0)</f>
        <v>0</v>
      </c>
      <c r="BJ259" s="16" t="s">
        <v>83</v>
      </c>
      <c r="BK259" s="215">
        <f>ROUND(I259*H259,2)</f>
        <v>0</v>
      </c>
      <c r="BL259" s="16" t="s">
        <v>152</v>
      </c>
      <c r="BM259" s="214" t="s">
        <v>2667</v>
      </c>
    </row>
    <row r="260" s="2" customFormat="1">
      <c r="A260" s="37"/>
      <c r="B260" s="38"/>
      <c r="C260" s="39"/>
      <c r="D260" s="216" t="s">
        <v>154</v>
      </c>
      <c r="E260" s="39"/>
      <c r="F260" s="217" t="s">
        <v>2668</v>
      </c>
      <c r="G260" s="39"/>
      <c r="H260" s="39"/>
      <c r="I260" s="218"/>
      <c r="J260" s="39"/>
      <c r="K260" s="39"/>
      <c r="L260" s="43"/>
      <c r="M260" s="219"/>
      <c r="N260" s="220"/>
      <c r="O260" s="83"/>
      <c r="P260" s="83"/>
      <c r="Q260" s="83"/>
      <c r="R260" s="83"/>
      <c r="S260" s="83"/>
      <c r="T260" s="84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16" t="s">
        <v>154</v>
      </c>
      <c r="AU260" s="16" t="s">
        <v>85</v>
      </c>
    </row>
    <row r="261" s="2" customFormat="1" ht="16.5" customHeight="1">
      <c r="A261" s="37"/>
      <c r="B261" s="38"/>
      <c r="C261" s="203" t="s">
        <v>574</v>
      </c>
      <c r="D261" s="203" t="s">
        <v>147</v>
      </c>
      <c r="E261" s="204" t="s">
        <v>2669</v>
      </c>
      <c r="F261" s="205" t="s">
        <v>2670</v>
      </c>
      <c r="G261" s="206" t="s">
        <v>910</v>
      </c>
      <c r="H261" s="207">
        <v>6</v>
      </c>
      <c r="I261" s="208"/>
      <c r="J261" s="209">
        <f>ROUND(I261*H261,2)</f>
        <v>0</v>
      </c>
      <c r="K261" s="205" t="s">
        <v>151</v>
      </c>
      <c r="L261" s="43"/>
      <c r="M261" s="210" t="s">
        <v>19</v>
      </c>
      <c r="N261" s="211" t="s">
        <v>46</v>
      </c>
      <c r="O261" s="83"/>
      <c r="P261" s="212">
        <f>O261*H261</f>
        <v>0</v>
      </c>
      <c r="Q261" s="212">
        <v>0</v>
      </c>
      <c r="R261" s="212">
        <f>Q261*H261</f>
        <v>0</v>
      </c>
      <c r="S261" s="212">
        <v>0</v>
      </c>
      <c r="T261" s="213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14" t="s">
        <v>152</v>
      </c>
      <c r="AT261" s="214" t="s">
        <v>147</v>
      </c>
      <c r="AU261" s="214" t="s">
        <v>85</v>
      </c>
      <c r="AY261" s="16" t="s">
        <v>145</v>
      </c>
      <c r="BE261" s="215">
        <f>IF(N261="základní",J261,0)</f>
        <v>0</v>
      </c>
      <c r="BF261" s="215">
        <f>IF(N261="snížená",J261,0)</f>
        <v>0</v>
      </c>
      <c r="BG261" s="215">
        <f>IF(N261="zákl. přenesená",J261,0)</f>
        <v>0</v>
      </c>
      <c r="BH261" s="215">
        <f>IF(N261="sníž. přenesená",J261,0)</f>
        <v>0</v>
      </c>
      <c r="BI261" s="215">
        <f>IF(N261="nulová",J261,0)</f>
        <v>0</v>
      </c>
      <c r="BJ261" s="16" t="s">
        <v>83</v>
      </c>
      <c r="BK261" s="215">
        <f>ROUND(I261*H261,2)</f>
        <v>0</v>
      </c>
      <c r="BL261" s="16" t="s">
        <v>152</v>
      </c>
      <c r="BM261" s="214" t="s">
        <v>2671</v>
      </c>
    </row>
    <row r="262" s="2" customFormat="1">
      <c r="A262" s="37"/>
      <c r="B262" s="38"/>
      <c r="C262" s="39"/>
      <c r="D262" s="216" t="s">
        <v>154</v>
      </c>
      <c r="E262" s="39"/>
      <c r="F262" s="217" t="s">
        <v>2672</v>
      </c>
      <c r="G262" s="39"/>
      <c r="H262" s="39"/>
      <c r="I262" s="218"/>
      <c r="J262" s="39"/>
      <c r="K262" s="39"/>
      <c r="L262" s="43"/>
      <c r="M262" s="219"/>
      <c r="N262" s="220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154</v>
      </c>
      <c r="AU262" s="16" t="s">
        <v>85</v>
      </c>
    </row>
    <row r="263" s="2" customFormat="1" ht="16.5" customHeight="1">
      <c r="A263" s="37"/>
      <c r="B263" s="38"/>
      <c r="C263" s="203" t="s">
        <v>579</v>
      </c>
      <c r="D263" s="203" t="s">
        <v>147</v>
      </c>
      <c r="E263" s="204" t="s">
        <v>2673</v>
      </c>
      <c r="F263" s="205" t="s">
        <v>2674</v>
      </c>
      <c r="G263" s="206" t="s">
        <v>910</v>
      </c>
      <c r="H263" s="207">
        <v>1</v>
      </c>
      <c r="I263" s="208"/>
      <c r="J263" s="209">
        <f>ROUND(I263*H263,2)</f>
        <v>0</v>
      </c>
      <c r="K263" s="205" t="s">
        <v>151</v>
      </c>
      <c r="L263" s="43"/>
      <c r="M263" s="210" t="s">
        <v>19</v>
      </c>
      <c r="N263" s="211" t="s">
        <v>46</v>
      </c>
      <c r="O263" s="83"/>
      <c r="P263" s="212">
        <f>O263*H263</f>
        <v>0</v>
      </c>
      <c r="Q263" s="212">
        <v>0</v>
      </c>
      <c r="R263" s="212">
        <f>Q263*H263</f>
        <v>0</v>
      </c>
      <c r="S263" s="212">
        <v>0</v>
      </c>
      <c r="T263" s="213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14" t="s">
        <v>152</v>
      </c>
      <c r="AT263" s="214" t="s">
        <v>147</v>
      </c>
      <c r="AU263" s="214" t="s">
        <v>85</v>
      </c>
      <c r="AY263" s="16" t="s">
        <v>145</v>
      </c>
      <c r="BE263" s="215">
        <f>IF(N263="základní",J263,0)</f>
        <v>0</v>
      </c>
      <c r="BF263" s="215">
        <f>IF(N263="snížená",J263,0)</f>
        <v>0</v>
      </c>
      <c r="BG263" s="215">
        <f>IF(N263="zákl. přenesená",J263,0)</f>
        <v>0</v>
      </c>
      <c r="BH263" s="215">
        <f>IF(N263="sníž. přenesená",J263,0)</f>
        <v>0</v>
      </c>
      <c r="BI263" s="215">
        <f>IF(N263="nulová",J263,0)</f>
        <v>0</v>
      </c>
      <c r="BJ263" s="16" t="s">
        <v>83</v>
      </c>
      <c r="BK263" s="215">
        <f>ROUND(I263*H263,2)</f>
        <v>0</v>
      </c>
      <c r="BL263" s="16" t="s">
        <v>152</v>
      </c>
      <c r="BM263" s="214" t="s">
        <v>2675</v>
      </c>
    </row>
    <row r="264" s="2" customFormat="1">
      <c r="A264" s="37"/>
      <c r="B264" s="38"/>
      <c r="C264" s="39"/>
      <c r="D264" s="216" t="s">
        <v>154</v>
      </c>
      <c r="E264" s="39"/>
      <c r="F264" s="217" t="s">
        <v>2676</v>
      </c>
      <c r="G264" s="39"/>
      <c r="H264" s="39"/>
      <c r="I264" s="218"/>
      <c r="J264" s="39"/>
      <c r="K264" s="39"/>
      <c r="L264" s="43"/>
      <c r="M264" s="219"/>
      <c r="N264" s="220"/>
      <c r="O264" s="83"/>
      <c r="P264" s="83"/>
      <c r="Q264" s="83"/>
      <c r="R264" s="83"/>
      <c r="S264" s="83"/>
      <c r="T264" s="84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154</v>
      </c>
      <c r="AU264" s="16" t="s">
        <v>85</v>
      </c>
    </row>
    <row r="265" s="2" customFormat="1" ht="16.5" customHeight="1">
      <c r="A265" s="37"/>
      <c r="B265" s="38"/>
      <c r="C265" s="203" t="s">
        <v>584</v>
      </c>
      <c r="D265" s="203" t="s">
        <v>147</v>
      </c>
      <c r="E265" s="204" t="s">
        <v>2677</v>
      </c>
      <c r="F265" s="205" t="s">
        <v>2678</v>
      </c>
      <c r="G265" s="206" t="s">
        <v>910</v>
      </c>
      <c r="H265" s="207">
        <v>8</v>
      </c>
      <c r="I265" s="208"/>
      <c r="J265" s="209">
        <f>ROUND(I265*H265,2)</f>
        <v>0</v>
      </c>
      <c r="K265" s="205" t="s">
        <v>151</v>
      </c>
      <c r="L265" s="43"/>
      <c r="M265" s="210" t="s">
        <v>19</v>
      </c>
      <c r="N265" s="211" t="s">
        <v>46</v>
      </c>
      <c r="O265" s="83"/>
      <c r="P265" s="212">
        <f>O265*H265</f>
        <v>0</v>
      </c>
      <c r="Q265" s="212">
        <v>0</v>
      </c>
      <c r="R265" s="212">
        <f>Q265*H265</f>
        <v>0</v>
      </c>
      <c r="S265" s="212">
        <v>0</v>
      </c>
      <c r="T265" s="213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14" t="s">
        <v>152</v>
      </c>
      <c r="AT265" s="214" t="s">
        <v>147</v>
      </c>
      <c r="AU265" s="214" t="s">
        <v>85</v>
      </c>
      <c r="AY265" s="16" t="s">
        <v>145</v>
      </c>
      <c r="BE265" s="215">
        <f>IF(N265="základní",J265,0)</f>
        <v>0</v>
      </c>
      <c r="BF265" s="215">
        <f>IF(N265="snížená",J265,0)</f>
        <v>0</v>
      </c>
      <c r="BG265" s="215">
        <f>IF(N265="zákl. přenesená",J265,0)</f>
        <v>0</v>
      </c>
      <c r="BH265" s="215">
        <f>IF(N265="sníž. přenesená",J265,0)</f>
        <v>0</v>
      </c>
      <c r="BI265" s="215">
        <f>IF(N265="nulová",J265,0)</f>
        <v>0</v>
      </c>
      <c r="BJ265" s="16" t="s">
        <v>83</v>
      </c>
      <c r="BK265" s="215">
        <f>ROUND(I265*H265,2)</f>
        <v>0</v>
      </c>
      <c r="BL265" s="16" t="s">
        <v>152</v>
      </c>
      <c r="BM265" s="214" t="s">
        <v>2679</v>
      </c>
    </row>
    <row r="266" s="2" customFormat="1">
      <c r="A266" s="37"/>
      <c r="B266" s="38"/>
      <c r="C266" s="39"/>
      <c r="D266" s="216" t="s">
        <v>154</v>
      </c>
      <c r="E266" s="39"/>
      <c r="F266" s="217" t="s">
        <v>2680</v>
      </c>
      <c r="G266" s="39"/>
      <c r="H266" s="39"/>
      <c r="I266" s="218"/>
      <c r="J266" s="39"/>
      <c r="K266" s="39"/>
      <c r="L266" s="43"/>
      <c r="M266" s="219"/>
      <c r="N266" s="220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154</v>
      </c>
      <c r="AU266" s="16" t="s">
        <v>85</v>
      </c>
    </row>
    <row r="267" s="2" customFormat="1" ht="16.5" customHeight="1">
      <c r="A267" s="37"/>
      <c r="B267" s="38"/>
      <c r="C267" s="203" t="s">
        <v>589</v>
      </c>
      <c r="D267" s="203" t="s">
        <v>147</v>
      </c>
      <c r="E267" s="204" t="s">
        <v>2681</v>
      </c>
      <c r="F267" s="205" t="s">
        <v>2682</v>
      </c>
      <c r="G267" s="206" t="s">
        <v>910</v>
      </c>
      <c r="H267" s="207">
        <v>4</v>
      </c>
      <c r="I267" s="208"/>
      <c r="J267" s="209">
        <f>ROUND(I267*H267,2)</f>
        <v>0</v>
      </c>
      <c r="K267" s="205" t="s">
        <v>151</v>
      </c>
      <c r="L267" s="43"/>
      <c r="M267" s="210" t="s">
        <v>19</v>
      </c>
      <c r="N267" s="211" t="s">
        <v>46</v>
      </c>
      <c r="O267" s="83"/>
      <c r="P267" s="212">
        <f>O267*H267</f>
        <v>0</v>
      </c>
      <c r="Q267" s="212">
        <v>0</v>
      </c>
      <c r="R267" s="212">
        <f>Q267*H267</f>
        <v>0</v>
      </c>
      <c r="S267" s="212">
        <v>0</v>
      </c>
      <c r="T267" s="213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14" t="s">
        <v>152</v>
      </c>
      <c r="AT267" s="214" t="s">
        <v>147</v>
      </c>
      <c r="AU267" s="214" t="s">
        <v>85</v>
      </c>
      <c r="AY267" s="16" t="s">
        <v>145</v>
      </c>
      <c r="BE267" s="215">
        <f>IF(N267="základní",J267,0)</f>
        <v>0</v>
      </c>
      <c r="BF267" s="215">
        <f>IF(N267="snížená",J267,0)</f>
        <v>0</v>
      </c>
      <c r="BG267" s="215">
        <f>IF(N267="zákl. přenesená",J267,0)</f>
        <v>0</v>
      </c>
      <c r="BH267" s="215">
        <f>IF(N267="sníž. přenesená",J267,0)</f>
        <v>0</v>
      </c>
      <c r="BI267" s="215">
        <f>IF(N267="nulová",J267,0)</f>
        <v>0</v>
      </c>
      <c r="BJ267" s="16" t="s">
        <v>83</v>
      </c>
      <c r="BK267" s="215">
        <f>ROUND(I267*H267,2)</f>
        <v>0</v>
      </c>
      <c r="BL267" s="16" t="s">
        <v>152</v>
      </c>
      <c r="BM267" s="214" t="s">
        <v>2683</v>
      </c>
    </row>
    <row r="268" s="2" customFormat="1">
      <c r="A268" s="37"/>
      <c r="B268" s="38"/>
      <c r="C268" s="39"/>
      <c r="D268" s="216" t="s">
        <v>154</v>
      </c>
      <c r="E268" s="39"/>
      <c r="F268" s="217" t="s">
        <v>2684</v>
      </c>
      <c r="G268" s="39"/>
      <c r="H268" s="39"/>
      <c r="I268" s="218"/>
      <c r="J268" s="39"/>
      <c r="K268" s="39"/>
      <c r="L268" s="43"/>
      <c r="M268" s="219"/>
      <c r="N268" s="220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154</v>
      </c>
      <c r="AU268" s="16" t="s">
        <v>85</v>
      </c>
    </row>
    <row r="269" s="2" customFormat="1" ht="16.5" customHeight="1">
      <c r="A269" s="37"/>
      <c r="B269" s="38"/>
      <c r="C269" s="203" t="s">
        <v>594</v>
      </c>
      <c r="D269" s="203" t="s">
        <v>147</v>
      </c>
      <c r="E269" s="204" t="s">
        <v>2685</v>
      </c>
      <c r="F269" s="205" t="s">
        <v>2686</v>
      </c>
      <c r="G269" s="206" t="s">
        <v>910</v>
      </c>
      <c r="H269" s="207">
        <v>1</v>
      </c>
      <c r="I269" s="208"/>
      <c r="J269" s="209">
        <f>ROUND(I269*H269,2)</f>
        <v>0</v>
      </c>
      <c r="K269" s="205" t="s">
        <v>151</v>
      </c>
      <c r="L269" s="43"/>
      <c r="M269" s="210" t="s">
        <v>19</v>
      </c>
      <c r="N269" s="211" t="s">
        <v>46</v>
      </c>
      <c r="O269" s="83"/>
      <c r="P269" s="212">
        <f>O269*H269</f>
        <v>0</v>
      </c>
      <c r="Q269" s="212">
        <v>0</v>
      </c>
      <c r="R269" s="212">
        <f>Q269*H269</f>
        <v>0</v>
      </c>
      <c r="S269" s="212">
        <v>0</v>
      </c>
      <c r="T269" s="213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14" t="s">
        <v>152</v>
      </c>
      <c r="AT269" s="214" t="s">
        <v>147</v>
      </c>
      <c r="AU269" s="214" t="s">
        <v>85</v>
      </c>
      <c r="AY269" s="16" t="s">
        <v>145</v>
      </c>
      <c r="BE269" s="215">
        <f>IF(N269="základní",J269,0)</f>
        <v>0</v>
      </c>
      <c r="BF269" s="215">
        <f>IF(N269="snížená",J269,0)</f>
        <v>0</v>
      </c>
      <c r="BG269" s="215">
        <f>IF(N269="zákl. přenesená",J269,0)</f>
        <v>0</v>
      </c>
      <c r="BH269" s="215">
        <f>IF(N269="sníž. přenesená",J269,0)</f>
        <v>0</v>
      </c>
      <c r="BI269" s="215">
        <f>IF(N269="nulová",J269,0)</f>
        <v>0</v>
      </c>
      <c r="BJ269" s="16" t="s">
        <v>83</v>
      </c>
      <c r="BK269" s="215">
        <f>ROUND(I269*H269,2)</f>
        <v>0</v>
      </c>
      <c r="BL269" s="16" t="s">
        <v>152</v>
      </c>
      <c r="BM269" s="214" t="s">
        <v>2687</v>
      </c>
    </row>
    <row r="270" s="2" customFormat="1">
      <c r="A270" s="37"/>
      <c r="B270" s="38"/>
      <c r="C270" s="39"/>
      <c r="D270" s="216" t="s">
        <v>154</v>
      </c>
      <c r="E270" s="39"/>
      <c r="F270" s="217" t="s">
        <v>2688</v>
      </c>
      <c r="G270" s="39"/>
      <c r="H270" s="39"/>
      <c r="I270" s="218"/>
      <c r="J270" s="39"/>
      <c r="K270" s="39"/>
      <c r="L270" s="43"/>
      <c r="M270" s="219"/>
      <c r="N270" s="220"/>
      <c r="O270" s="83"/>
      <c r="P270" s="83"/>
      <c r="Q270" s="83"/>
      <c r="R270" s="83"/>
      <c r="S270" s="83"/>
      <c r="T270" s="84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154</v>
      </c>
      <c r="AU270" s="16" t="s">
        <v>85</v>
      </c>
    </row>
    <row r="271" s="2" customFormat="1" ht="16.5" customHeight="1">
      <c r="A271" s="37"/>
      <c r="B271" s="38"/>
      <c r="C271" s="203" t="s">
        <v>599</v>
      </c>
      <c r="D271" s="203" t="s">
        <v>147</v>
      </c>
      <c r="E271" s="204" t="s">
        <v>2689</v>
      </c>
      <c r="F271" s="205" t="s">
        <v>2690</v>
      </c>
      <c r="G271" s="206" t="s">
        <v>910</v>
      </c>
      <c r="H271" s="207">
        <v>2</v>
      </c>
      <c r="I271" s="208"/>
      <c r="J271" s="209">
        <f>ROUND(I271*H271,2)</f>
        <v>0</v>
      </c>
      <c r="K271" s="205" t="s">
        <v>151</v>
      </c>
      <c r="L271" s="43"/>
      <c r="M271" s="210" t="s">
        <v>19</v>
      </c>
      <c r="N271" s="211" t="s">
        <v>46</v>
      </c>
      <c r="O271" s="83"/>
      <c r="P271" s="212">
        <f>O271*H271</f>
        <v>0</v>
      </c>
      <c r="Q271" s="212">
        <v>0</v>
      </c>
      <c r="R271" s="212">
        <f>Q271*H271</f>
        <v>0</v>
      </c>
      <c r="S271" s="212">
        <v>0</v>
      </c>
      <c r="T271" s="213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14" t="s">
        <v>152</v>
      </c>
      <c r="AT271" s="214" t="s">
        <v>147</v>
      </c>
      <c r="AU271" s="214" t="s">
        <v>85</v>
      </c>
      <c r="AY271" s="16" t="s">
        <v>145</v>
      </c>
      <c r="BE271" s="215">
        <f>IF(N271="základní",J271,0)</f>
        <v>0</v>
      </c>
      <c r="BF271" s="215">
        <f>IF(N271="snížená",J271,0)</f>
        <v>0</v>
      </c>
      <c r="BG271" s="215">
        <f>IF(N271="zákl. přenesená",J271,0)</f>
        <v>0</v>
      </c>
      <c r="BH271" s="215">
        <f>IF(N271="sníž. přenesená",J271,0)</f>
        <v>0</v>
      </c>
      <c r="BI271" s="215">
        <f>IF(N271="nulová",J271,0)</f>
        <v>0</v>
      </c>
      <c r="BJ271" s="16" t="s">
        <v>83</v>
      </c>
      <c r="BK271" s="215">
        <f>ROUND(I271*H271,2)</f>
        <v>0</v>
      </c>
      <c r="BL271" s="16" t="s">
        <v>152</v>
      </c>
      <c r="BM271" s="214" t="s">
        <v>2691</v>
      </c>
    </row>
    <row r="272" s="2" customFormat="1">
      <c r="A272" s="37"/>
      <c r="B272" s="38"/>
      <c r="C272" s="39"/>
      <c r="D272" s="216" t="s">
        <v>154</v>
      </c>
      <c r="E272" s="39"/>
      <c r="F272" s="217" t="s">
        <v>2692</v>
      </c>
      <c r="G272" s="39"/>
      <c r="H272" s="39"/>
      <c r="I272" s="218"/>
      <c r="J272" s="39"/>
      <c r="K272" s="39"/>
      <c r="L272" s="43"/>
      <c r="M272" s="219"/>
      <c r="N272" s="220"/>
      <c r="O272" s="83"/>
      <c r="P272" s="83"/>
      <c r="Q272" s="83"/>
      <c r="R272" s="83"/>
      <c r="S272" s="83"/>
      <c r="T272" s="84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154</v>
      </c>
      <c r="AU272" s="16" t="s">
        <v>85</v>
      </c>
    </row>
    <row r="273" s="2" customFormat="1" ht="16.5" customHeight="1">
      <c r="A273" s="37"/>
      <c r="B273" s="38"/>
      <c r="C273" s="203" t="s">
        <v>604</v>
      </c>
      <c r="D273" s="203" t="s">
        <v>147</v>
      </c>
      <c r="E273" s="204" t="s">
        <v>2693</v>
      </c>
      <c r="F273" s="205" t="s">
        <v>2694</v>
      </c>
      <c r="G273" s="206" t="s">
        <v>910</v>
      </c>
      <c r="H273" s="207">
        <v>5</v>
      </c>
      <c r="I273" s="208"/>
      <c r="J273" s="209">
        <f>ROUND(I273*H273,2)</f>
        <v>0</v>
      </c>
      <c r="K273" s="205" t="s">
        <v>151</v>
      </c>
      <c r="L273" s="43"/>
      <c r="M273" s="210" t="s">
        <v>19</v>
      </c>
      <c r="N273" s="211" t="s">
        <v>46</v>
      </c>
      <c r="O273" s="83"/>
      <c r="P273" s="212">
        <f>O273*H273</f>
        <v>0</v>
      </c>
      <c r="Q273" s="212">
        <v>0</v>
      </c>
      <c r="R273" s="212">
        <f>Q273*H273</f>
        <v>0</v>
      </c>
      <c r="S273" s="212">
        <v>0</v>
      </c>
      <c r="T273" s="213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14" t="s">
        <v>152</v>
      </c>
      <c r="AT273" s="214" t="s">
        <v>147</v>
      </c>
      <c r="AU273" s="214" t="s">
        <v>85</v>
      </c>
      <c r="AY273" s="16" t="s">
        <v>145</v>
      </c>
      <c r="BE273" s="215">
        <f>IF(N273="základní",J273,0)</f>
        <v>0</v>
      </c>
      <c r="BF273" s="215">
        <f>IF(N273="snížená",J273,0)</f>
        <v>0</v>
      </c>
      <c r="BG273" s="215">
        <f>IF(N273="zákl. přenesená",J273,0)</f>
        <v>0</v>
      </c>
      <c r="BH273" s="215">
        <f>IF(N273="sníž. přenesená",J273,0)</f>
        <v>0</v>
      </c>
      <c r="BI273" s="215">
        <f>IF(N273="nulová",J273,0)</f>
        <v>0</v>
      </c>
      <c r="BJ273" s="16" t="s">
        <v>83</v>
      </c>
      <c r="BK273" s="215">
        <f>ROUND(I273*H273,2)</f>
        <v>0</v>
      </c>
      <c r="BL273" s="16" t="s">
        <v>152</v>
      </c>
      <c r="BM273" s="214" t="s">
        <v>2695</v>
      </c>
    </row>
    <row r="274" s="2" customFormat="1">
      <c r="A274" s="37"/>
      <c r="B274" s="38"/>
      <c r="C274" s="39"/>
      <c r="D274" s="216" t="s">
        <v>154</v>
      </c>
      <c r="E274" s="39"/>
      <c r="F274" s="217" t="s">
        <v>2696</v>
      </c>
      <c r="G274" s="39"/>
      <c r="H274" s="39"/>
      <c r="I274" s="218"/>
      <c r="J274" s="39"/>
      <c r="K274" s="39"/>
      <c r="L274" s="43"/>
      <c r="M274" s="219"/>
      <c r="N274" s="220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154</v>
      </c>
      <c r="AU274" s="16" t="s">
        <v>85</v>
      </c>
    </row>
    <row r="275" s="2" customFormat="1" ht="16.5" customHeight="1">
      <c r="A275" s="37"/>
      <c r="B275" s="38"/>
      <c r="C275" s="203" t="s">
        <v>609</v>
      </c>
      <c r="D275" s="203" t="s">
        <v>147</v>
      </c>
      <c r="E275" s="204" t="s">
        <v>2697</v>
      </c>
      <c r="F275" s="205" t="s">
        <v>2698</v>
      </c>
      <c r="G275" s="206" t="s">
        <v>910</v>
      </c>
      <c r="H275" s="207">
        <v>1</v>
      </c>
      <c r="I275" s="208"/>
      <c r="J275" s="209">
        <f>ROUND(I275*H275,2)</f>
        <v>0</v>
      </c>
      <c r="K275" s="205" t="s">
        <v>151</v>
      </c>
      <c r="L275" s="43"/>
      <c r="M275" s="210" t="s">
        <v>19</v>
      </c>
      <c r="N275" s="211" t="s">
        <v>46</v>
      </c>
      <c r="O275" s="83"/>
      <c r="P275" s="212">
        <f>O275*H275</f>
        <v>0</v>
      </c>
      <c r="Q275" s="212">
        <v>0</v>
      </c>
      <c r="R275" s="212">
        <f>Q275*H275</f>
        <v>0</v>
      </c>
      <c r="S275" s="212">
        <v>0</v>
      </c>
      <c r="T275" s="213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14" t="s">
        <v>152</v>
      </c>
      <c r="AT275" s="214" t="s">
        <v>147</v>
      </c>
      <c r="AU275" s="214" t="s">
        <v>85</v>
      </c>
      <c r="AY275" s="16" t="s">
        <v>145</v>
      </c>
      <c r="BE275" s="215">
        <f>IF(N275="základní",J275,0)</f>
        <v>0</v>
      </c>
      <c r="BF275" s="215">
        <f>IF(N275="snížená",J275,0)</f>
        <v>0</v>
      </c>
      <c r="BG275" s="215">
        <f>IF(N275="zákl. přenesená",J275,0)</f>
        <v>0</v>
      </c>
      <c r="BH275" s="215">
        <f>IF(N275="sníž. přenesená",J275,0)</f>
        <v>0</v>
      </c>
      <c r="BI275" s="215">
        <f>IF(N275="nulová",J275,0)</f>
        <v>0</v>
      </c>
      <c r="BJ275" s="16" t="s">
        <v>83</v>
      </c>
      <c r="BK275" s="215">
        <f>ROUND(I275*H275,2)</f>
        <v>0</v>
      </c>
      <c r="BL275" s="16" t="s">
        <v>152</v>
      </c>
      <c r="BM275" s="214" t="s">
        <v>2699</v>
      </c>
    </row>
    <row r="276" s="2" customFormat="1">
      <c r="A276" s="37"/>
      <c r="B276" s="38"/>
      <c r="C276" s="39"/>
      <c r="D276" s="216" t="s">
        <v>154</v>
      </c>
      <c r="E276" s="39"/>
      <c r="F276" s="217" t="s">
        <v>2700</v>
      </c>
      <c r="G276" s="39"/>
      <c r="H276" s="39"/>
      <c r="I276" s="218"/>
      <c r="J276" s="39"/>
      <c r="K276" s="39"/>
      <c r="L276" s="43"/>
      <c r="M276" s="219"/>
      <c r="N276" s="220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154</v>
      </c>
      <c r="AU276" s="16" t="s">
        <v>85</v>
      </c>
    </row>
    <row r="277" s="2" customFormat="1" ht="16.5" customHeight="1">
      <c r="A277" s="37"/>
      <c r="B277" s="38"/>
      <c r="C277" s="203" t="s">
        <v>614</v>
      </c>
      <c r="D277" s="203" t="s">
        <v>147</v>
      </c>
      <c r="E277" s="204" t="s">
        <v>2701</v>
      </c>
      <c r="F277" s="205" t="s">
        <v>2702</v>
      </c>
      <c r="G277" s="206" t="s">
        <v>910</v>
      </c>
      <c r="H277" s="207">
        <v>1</v>
      </c>
      <c r="I277" s="208"/>
      <c r="J277" s="209">
        <f>ROUND(I277*H277,2)</f>
        <v>0</v>
      </c>
      <c r="K277" s="205" t="s">
        <v>151</v>
      </c>
      <c r="L277" s="43"/>
      <c r="M277" s="210" t="s">
        <v>19</v>
      </c>
      <c r="N277" s="211" t="s">
        <v>46</v>
      </c>
      <c r="O277" s="83"/>
      <c r="P277" s="212">
        <f>O277*H277</f>
        <v>0</v>
      </c>
      <c r="Q277" s="212">
        <v>0</v>
      </c>
      <c r="R277" s="212">
        <f>Q277*H277</f>
        <v>0</v>
      </c>
      <c r="S277" s="212">
        <v>0</v>
      </c>
      <c r="T277" s="213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214" t="s">
        <v>152</v>
      </c>
      <c r="AT277" s="214" t="s">
        <v>147</v>
      </c>
      <c r="AU277" s="214" t="s">
        <v>85</v>
      </c>
      <c r="AY277" s="16" t="s">
        <v>145</v>
      </c>
      <c r="BE277" s="215">
        <f>IF(N277="základní",J277,0)</f>
        <v>0</v>
      </c>
      <c r="BF277" s="215">
        <f>IF(N277="snížená",J277,0)</f>
        <v>0</v>
      </c>
      <c r="BG277" s="215">
        <f>IF(N277="zákl. přenesená",J277,0)</f>
        <v>0</v>
      </c>
      <c r="BH277" s="215">
        <f>IF(N277="sníž. přenesená",J277,0)</f>
        <v>0</v>
      </c>
      <c r="BI277" s="215">
        <f>IF(N277="nulová",J277,0)</f>
        <v>0</v>
      </c>
      <c r="BJ277" s="16" t="s">
        <v>83</v>
      </c>
      <c r="BK277" s="215">
        <f>ROUND(I277*H277,2)</f>
        <v>0</v>
      </c>
      <c r="BL277" s="16" t="s">
        <v>152</v>
      </c>
      <c r="BM277" s="214" t="s">
        <v>2703</v>
      </c>
    </row>
    <row r="278" s="2" customFormat="1">
      <c r="A278" s="37"/>
      <c r="B278" s="38"/>
      <c r="C278" s="39"/>
      <c r="D278" s="216" t="s">
        <v>154</v>
      </c>
      <c r="E278" s="39"/>
      <c r="F278" s="217" t="s">
        <v>2704</v>
      </c>
      <c r="G278" s="39"/>
      <c r="H278" s="39"/>
      <c r="I278" s="218"/>
      <c r="J278" s="39"/>
      <c r="K278" s="39"/>
      <c r="L278" s="43"/>
      <c r="M278" s="219"/>
      <c r="N278" s="220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154</v>
      </c>
      <c r="AU278" s="16" t="s">
        <v>85</v>
      </c>
    </row>
    <row r="279" s="2" customFormat="1" ht="16.5" customHeight="1">
      <c r="A279" s="37"/>
      <c r="B279" s="38"/>
      <c r="C279" s="203" t="s">
        <v>618</v>
      </c>
      <c r="D279" s="203" t="s">
        <v>147</v>
      </c>
      <c r="E279" s="204" t="s">
        <v>2705</v>
      </c>
      <c r="F279" s="205" t="s">
        <v>2706</v>
      </c>
      <c r="G279" s="206" t="s">
        <v>910</v>
      </c>
      <c r="H279" s="207">
        <v>1</v>
      </c>
      <c r="I279" s="208"/>
      <c r="J279" s="209">
        <f>ROUND(I279*H279,2)</f>
        <v>0</v>
      </c>
      <c r="K279" s="205" t="s">
        <v>151</v>
      </c>
      <c r="L279" s="43"/>
      <c r="M279" s="210" t="s">
        <v>19</v>
      </c>
      <c r="N279" s="211" t="s">
        <v>46</v>
      </c>
      <c r="O279" s="83"/>
      <c r="P279" s="212">
        <f>O279*H279</f>
        <v>0</v>
      </c>
      <c r="Q279" s="212">
        <v>0</v>
      </c>
      <c r="R279" s="212">
        <f>Q279*H279</f>
        <v>0</v>
      </c>
      <c r="S279" s="212">
        <v>0</v>
      </c>
      <c r="T279" s="213">
        <f>S279*H279</f>
        <v>0</v>
      </c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R279" s="214" t="s">
        <v>152</v>
      </c>
      <c r="AT279" s="214" t="s">
        <v>147</v>
      </c>
      <c r="AU279" s="214" t="s">
        <v>85</v>
      </c>
      <c r="AY279" s="16" t="s">
        <v>145</v>
      </c>
      <c r="BE279" s="215">
        <f>IF(N279="základní",J279,0)</f>
        <v>0</v>
      </c>
      <c r="BF279" s="215">
        <f>IF(N279="snížená",J279,0)</f>
        <v>0</v>
      </c>
      <c r="BG279" s="215">
        <f>IF(N279="zákl. přenesená",J279,0)</f>
        <v>0</v>
      </c>
      <c r="BH279" s="215">
        <f>IF(N279="sníž. přenesená",J279,0)</f>
        <v>0</v>
      </c>
      <c r="BI279" s="215">
        <f>IF(N279="nulová",J279,0)</f>
        <v>0</v>
      </c>
      <c r="BJ279" s="16" t="s">
        <v>83</v>
      </c>
      <c r="BK279" s="215">
        <f>ROUND(I279*H279,2)</f>
        <v>0</v>
      </c>
      <c r="BL279" s="16" t="s">
        <v>152</v>
      </c>
      <c r="BM279" s="214" t="s">
        <v>2707</v>
      </c>
    </row>
    <row r="280" s="2" customFormat="1">
      <c r="A280" s="37"/>
      <c r="B280" s="38"/>
      <c r="C280" s="39"/>
      <c r="D280" s="216" t="s">
        <v>154</v>
      </c>
      <c r="E280" s="39"/>
      <c r="F280" s="217" t="s">
        <v>2708</v>
      </c>
      <c r="G280" s="39"/>
      <c r="H280" s="39"/>
      <c r="I280" s="218"/>
      <c r="J280" s="39"/>
      <c r="K280" s="39"/>
      <c r="L280" s="43"/>
      <c r="M280" s="219"/>
      <c r="N280" s="220"/>
      <c r="O280" s="83"/>
      <c r="P280" s="83"/>
      <c r="Q280" s="83"/>
      <c r="R280" s="83"/>
      <c r="S280" s="83"/>
      <c r="T280" s="84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T280" s="16" t="s">
        <v>154</v>
      </c>
      <c r="AU280" s="16" t="s">
        <v>85</v>
      </c>
    </row>
    <row r="281" s="2" customFormat="1" ht="16.5" customHeight="1">
      <c r="A281" s="37"/>
      <c r="B281" s="38"/>
      <c r="C281" s="203" t="s">
        <v>623</v>
      </c>
      <c r="D281" s="203" t="s">
        <v>147</v>
      </c>
      <c r="E281" s="204" t="s">
        <v>2709</v>
      </c>
      <c r="F281" s="205" t="s">
        <v>2710</v>
      </c>
      <c r="G281" s="206" t="s">
        <v>910</v>
      </c>
      <c r="H281" s="207">
        <v>6</v>
      </c>
      <c r="I281" s="208"/>
      <c r="J281" s="209">
        <f>ROUND(I281*H281,2)</f>
        <v>0</v>
      </c>
      <c r="K281" s="205" t="s">
        <v>151</v>
      </c>
      <c r="L281" s="43"/>
      <c r="M281" s="210" t="s">
        <v>19</v>
      </c>
      <c r="N281" s="211" t="s">
        <v>46</v>
      </c>
      <c r="O281" s="83"/>
      <c r="P281" s="212">
        <f>O281*H281</f>
        <v>0</v>
      </c>
      <c r="Q281" s="212">
        <v>0</v>
      </c>
      <c r="R281" s="212">
        <f>Q281*H281</f>
        <v>0</v>
      </c>
      <c r="S281" s="212">
        <v>0</v>
      </c>
      <c r="T281" s="213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14" t="s">
        <v>152</v>
      </c>
      <c r="AT281" s="214" t="s">
        <v>147</v>
      </c>
      <c r="AU281" s="214" t="s">
        <v>85</v>
      </c>
      <c r="AY281" s="16" t="s">
        <v>145</v>
      </c>
      <c r="BE281" s="215">
        <f>IF(N281="základní",J281,0)</f>
        <v>0</v>
      </c>
      <c r="BF281" s="215">
        <f>IF(N281="snížená",J281,0)</f>
        <v>0</v>
      </c>
      <c r="BG281" s="215">
        <f>IF(N281="zákl. přenesená",J281,0)</f>
        <v>0</v>
      </c>
      <c r="BH281" s="215">
        <f>IF(N281="sníž. přenesená",J281,0)</f>
        <v>0</v>
      </c>
      <c r="BI281" s="215">
        <f>IF(N281="nulová",J281,0)</f>
        <v>0</v>
      </c>
      <c r="BJ281" s="16" t="s">
        <v>83</v>
      </c>
      <c r="BK281" s="215">
        <f>ROUND(I281*H281,2)</f>
        <v>0</v>
      </c>
      <c r="BL281" s="16" t="s">
        <v>152</v>
      </c>
      <c r="BM281" s="214" t="s">
        <v>2711</v>
      </c>
    </row>
    <row r="282" s="2" customFormat="1">
      <c r="A282" s="37"/>
      <c r="B282" s="38"/>
      <c r="C282" s="39"/>
      <c r="D282" s="216" t="s">
        <v>154</v>
      </c>
      <c r="E282" s="39"/>
      <c r="F282" s="217" t="s">
        <v>2712</v>
      </c>
      <c r="G282" s="39"/>
      <c r="H282" s="39"/>
      <c r="I282" s="218"/>
      <c r="J282" s="39"/>
      <c r="K282" s="39"/>
      <c r="L282" s="43"/>
      <c r="M282" s="219"/>
      <c r="N282" s="220"/>
      <c r="O282" s="83"/>
      <c r="P282" s="83"/>
      <c r="Q282" s="83"/>
      <c r="R282" s="83"/>
      <c r="S282" s="83"/>
      <c r="T282" s="84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154</v>
      </c>
      <c r="AU282" s="16" t="s">
        <v>85</v>
      </c>
    </row>
    <row r="283" s="2" customFormat="1" ht="16.5" customHeight="1">
      <c r="A283" s="37"/>
      <c r="B283" s="38"/>
      <c r="C283" s="203" t="s">
        <v>628</v>
      </c>
      <c r="D283" s="203" t="s">
        <v>147</v>
      </c>
      <c r="E283" s="204" t="s">
        <v>2713</v>
      </c>
      <c r="F283" s="205" t="s">
        <v>2714</v>
      </c>
      <c r="G283" s="206" t="s">
        <v>910</v>
      </c>
      <c r="H283" s="207">
        <v>1</v>
      </c>
      <c r="I283" s="208"/>
      <c r="J283" s="209">
        <f>ROUND(I283*H283,2)</f>
        <v>0</v>
      </c>
      <c r="K283" s="205" t="s">
        <v>151</v>
      </c>
      <c r="L283" s="43"/>
      <c r="M283" s="210" t="s">
        <v>19</v>
      </c>
      <c r="N283" s="211" t="s">
        <v>46</v>
      </c>
      <c r="O283" s="83"/>
      <c r="P283" s="212">
        <f>O283*H283</f>
        <v>0</v>
      </c>
      <c r="Q283" s="212">
        <v>0</v>
      </c>
      <c r="R283" s="212">
        <f>Q283*H283</f>
        <v>0</v>
      </c>
      <c r="S283" s="212">
        <v>0</v>
      </c>
      <c r="T283" s="213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214" t="s">
        <v>152</v>
      </c>
      <c r="AT283" s="214" t="s">
        <v>147</v>
      </c>
      <c r="AU283" s="214" t="s">
        <v>85</v>
      </c>
      <c r="AY283" s="16" t="s">
        <v>145</v>
      </c>
      <c r="BE283" s="215">
        <f>IF(N283="základní",J283,0)</f>
        <v>0</v>
      </c>
      <c r="BF283" s="215">
        <f>IF(N283="snížená",J283,0)</f>
        <v>0</v>
      </c>
      <c r="BG283" s="215">
        <f>IF(N283="zákl. přenesená",J283,0)</f>
        <v>0</v>
      </c>
      <c r="BH283" s="215">
        <f>IF(N283="sníž. přenesená",J283,0)</f>
        <v>0</v>
      </c>
      <c r="BI283" s="215">
        <f>IF(N283="nulová",J283,0)</f>
        <v>0</v>
      </c>
      <c r="BJ283" s="16" t="s">
        <v>83</v>
      </c>
      <c r="BK283" s="215">
        <f>ROUND(I283*H283,2)</f>
        <v>0</v>
      </c>
      <c r="BL283" s="16" t="s">
        <v>152</v>
      </c>
      <c r="BM283" s="214" t="s">
        <v>2715</v>
      </c>
    </row>
    <row r="284" s="2" customFormat="1">
      <c r="A284" s="37"/>
      <c r="B284" s="38"/>
      <c r="C284" s="39"/>
      <c r="D284" s="216" t="s">
        <v>154</v>
      </c>
      <c r="E284" s="39"/>
      <c r="F284" s="217" t="s">
        <v>2716</v>
      </c>
      <c r="G284" s="39"/>
      <c r="H284" s="39"/>
      <c r="I284" s="218"/>
      <c r="J284" s="39"/>
      <c r="K284" s="39"/>
      <c r="L284" s="43"/>
      <c r="M284" s="219"/>
      <c r="N284" s="220"/>
      <c r="O284" s="83"/>
      <c r="P284" s="83"/>
      <c r="Q284" s="83"/>
      <c r="R284" s="83"/>
      <c r="S284" s="83"/>
      <c r="T284" s="84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16" t="s">
        <v>154</v>
      </c>
      <c r="AU284" s="16" t="s">
        <v>85</v>
      </c>
    </row>
    <row r="285" s="2" customFormat="1" ht="16.5" customHeight="1">
      <c r="A285" s="37"/>
      <c r="B285" s="38"/>
      <c r="C285" s="203" t="s">
        <v>633</v>
      </c>
      <c r="D285" s="203" t="s">
        <v>147</v>
      </c>
      <c r="E285" s="204" t="s">
        <v>2717</v>
      </c>
      <c r="F285" s="205" t="s">
        <v>2718</v>
      </c>
      <c r="G285" s="206" t="s">
        <v>910</v>
      </c>
      <c r="H285" s="207">
        <v>24</v>
      </c>
      <c r="I285" s="208"/>
      <c r="J285" s="209">
        <f>ROUND(I285*H285,2)</f>
        <v>0</v>
      </c>
      <c r="K285" s="205" t="s">
        <v>151</v>
      </c>
      <c r="L285" s="43"/>
      <c r="M285" s="210" t="s">
        <v>19</v>
      </c>
      <c r="N285" s="211" t="s">
        <v>46</v>
      </c>
      <c r="O285" s="83"/>
      <c r="P285" s="212">
        <f>O285*H285</f>
        <v>0</v>
      </c>
      <c r="Q285" s="212">
        <v>0</v>
      </c>
      <c r="R285" s="212">
        <f>Q285*H285</f>
        <v>0</v>
      </c>
      <c r="S285" s="212">
        <v>0</v>
      </c>
      <c r="T285" s="213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14" t="s">
        <v>152</v>
      </c>
      <c r="AT285" s="214" t="s">
        <v>147</v>
      </c>
      <c r="AU285" s="214" t="s">
        <v>85</v>
      </c>
      <c r="AY285" s="16" t="s">
        <v>145</v>
      </c>
      <c r="BE285" s="215">
        <f>IF(N285="základní",J285,0)</f>
        <v>0</v>
      </c>
      <c r="BF285" s="215">
        <f>IF(N285="snížená",J285,0)</f>
        <v>0</v>
      </c>
      <c r="BG285" s="215">
        <f>IF(N285="zákl. přenesená",J285,0)</f>
        <v>0</v>
      </c>
      <c r="BH285" s="215">
        <f>IF(N285="sníž. přenesená",J285,0)</f>
        <v>0</v>
      </c>
      <c r="BI285" s="215">
        <f>IF(N285="nulová",J285,0)</f>
        <v>0</v>
      </c>
      <c r="BJ285" s="16" t="s">
        <v>83</v>
      </c>
      <c r="BK285" s="215">
        <f>ROUND(I285*H285,2)</f>
        <v>0</v>
      </c>
      <c r="BL285" s="16" t="s">
        <v>152</v>
      </c>
      <c r="BM285" s="214" t="s">
        <v>2719</v>
      </c>
    </row>
    <row r="286" s="2" customFormat="1">
      <c r="A286" s="37"/>
      <c r="B286" s="38"/>
      <c r="C286" s="39"/>
      <c r="D286" s="216" t="s">
        <v>154</v>
      </c>
      <c r="E286" s="39"/>
      <c r="F286" s="217" t="s">
        <v>2720</v>
      </c>
      <c r="G286" s="39"/>
      <c r="H286" s="39"/>
      <c r="I286" s="218"/>
      <c r="J286" s="39"/>
      <c r="K286" s="39"/>
      <c r="L286" s="43"/>
      <c r="M286" s="219"/>
      <c r="N286" s="220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154</v>
      </c>
      <c r="AU286" s="16" t="s">
        <v>85</v>
      </c>
    </row>
    <row r="287" s="2" customFormat="1" ht="16.5" customHeight="1">
      <c r="A287" s="37"/>
      <c r="B287" s="38"/>
      <c r="C287" s="203" t="s">
        <v>638</v>
      </c>
      <c r="D287" s="203" t="s">
        <v>147</v>
      </c>
      <c r="E287" s="204" t="s">
        <v>2721</v>
      </c>
      <c r="F287" s="205" t="s">
        <v>2722</v>
      </c>
      <c r="G287" s="206" t="s">
        <v>910</v>
      </c>
      <c r="H287" s="207">
        <v>10</v>
      </c>
      <c r="I287" s="208"/>
      <c r="J287" s="209">
        <f>ROUND(I287*H287,2)</f>
        <v>0</v>
      </c>
      <c r="K287" s="205" t="s">
        <v>151</v>
      </c>
      <c r="L287" s="43"/>
      <c r="M287" s="210" t="s">
        <v>19</v>
      </c>
      <c r="N287" s="211" t="s">
        <v>46</v>
      </c>
      <c r="O287" s="83"/>
      <c r="P287" s="212">
        <f>O287*H287</f>
        <v>0</v>
      </c>
      <c r="Q287" s="212">
        <v>0</v>
      </c>
      <c r="R287" s="212">
        <f>Q287*H287</f>
        <v>0</v>
      </c>
      <c r="S287" s="212">
        <v>0</v>
      </c>
      <c r="T287" s="213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14" t="s">
        <v>152</v>
      </c>
      <c r="AT287" s="214" t="s">
        <v>147</v>
      </c>
      <c r="AU287" s="214" t="s">
        <v>85</v>
      </c>
      <c r="AY287" s="16" t="s">
        <v>145</v>
      </c>
      <c r="BE287" s="215">
        <f>IF(N287="základní",J287,0)</f>
        <v>0</v>
      </c>
      <c r="BF287" s="215">
        <f>IF(N287="snížená",J287,0)</f>
        <v>0</v>
      </c>
      <c r="BG287" s="215">
        <f>IF(N287="zákl. přenesená",J287,0)</f>
        <v>0</v>
      </c>
      <c r="BH287" s="215">
        <f>IF(N287="sníž. přenesená",J287,0)</f>
        <v>0</v>
      </c>
      <c r="BI287" s="215">
        <f>IF(N287="nulová",J287,0)</f>
        <v>0</v>
      </c>
      <c r="BJ287" s="16" t="s">
        <v>83</v>
      </c>
      <c r="BK287" s="215">
        <f>ROUND(I287*H287,2)</f>
        <v>0</v>
      </c>
      <c r="BL287" s="16" t="s">
        <v>152</v>
      </c>
      <c r="BM287" s="214" t="s">
        <v>2723</v>
      </c>
    </row>
    <row r="288" s="2" customFormat="1">
      <c r="A288" s="37"/>
      <c r="B288" s="38"/>
      <c r="C288" s="39"/>
      <c r="D288" s="216" t="s">
        <v>154</v>
      </c>
      <c r="E288" s="39"/>
      <c r="F288" s="217" t="s">
        <v>2724</v>
      </c>
      <c r="G288" s="39"/>
      <c r="H288" s="39"/>
      <c r="I288" s="218"/>
      <c r="J288" s="39"/>
      <c r="K288" s="39"/>
      <c r="L288" s="43"/>
      <c r="M288" s="219"/>
      <c r="N288" s="220"/>
      <c r="O288" s="83"/>
      <c r="P288" s="83"/>
      <c r="Q288" s="83"/>
      <c r="R288" s="83"/>
      <c r="S288" s="83"/>
      <c r="T288" s="84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16" t="s">
        <v>154</v>
      </c>
      <c r="AU288" s="16" t="s">
        <v>85</v>
      </c>
    </row>
    <row r="289" s="2" customFormat="1" ht="16.5" customHeight="1">
      <c r="A289" s="37"/>
      <c r="B289" s="38"/>
      <c r="C289" s="203" t="s">
        <v>643</v>
      </c>
      <c r="D289" s="203" t="s">
        <v>147</v>
      </c>
      <c r="E289" s="204" t="s">
        <v>2725</v>
      </c>
      <c r="F289" s="205" t="s">
        <v>2726</v>
      </c>
      <c r="G289" s="206" t="s">
        <v>910</v>
      </c>
      <c r="H289" s="207">
        <v>1</v>
      </c>
      <c r="I289" s="208"/>
      <c r="J289" s="209">
        <f>ROUND(I289*H289,2)</f>
        <v>0</v>
      </c>
      <c r="K289" s="205" t="s">
        <v>151</v>
      </c>
      <c r="L289" s="43"/>
      <c r="M289" s="210" t="s">
        <v>19</v>
      </c>
      <c r="N289" s="211" t="s">
        <v>46</v>
      </c>
      <c r="O289" s="83"/>
      <c r="P289" s="212">
        <f>O289*H289</f>
        <v>0</v>
      </c>
      <c r="Q289" s="212">
        <v>0</v>
      </c>
      <c r="R289" s="212">
        <f>Q289*H289</f>
        <v>0</v>
      </c>
      <c r="S289" s="212">
        <v>0</v>
      </c>
      <c r="T289" s="213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14" t="s">
        <v>152</v>
      </c>
      <c r="AT289" s="214" t="s">
        <v>147</v>
      </c>
      <c r="AU289" s="214" t="s">
        <v>85</v>
      </c>
      <c r="AY289" s="16" t="s">
        <v>145</v>
      </c>
      <c r="BE289" s="215">
        <f>IF(N289="základní",J289,0)</f>
        <v>0</v>
      </c>
      <c r="BF289" s="215">
        <f>IF(N289="snížená",J289,0)</f>
        <v>0</v>
      </c>
      <c r="BG289" s="215">
        <f>IF(N289="zákl. přenesená",J289,0)</f>
        <v>0</v>
      </c>
      <c r="BH289" s="215">
        <f>IF(N289="sníž. přenesená",J289,0)</f>
        <v>0</v>
      </c>
      <c r="BI289" s="215">
        <f>IF(N289="nulová",J289,0)</f>
        <v>0</v>
      </c>
      <c r="BJ289" s="16" t="s">
        <v>83</v>
      </c>
      <c r="BK289" s="215">
        <f>ROUND(I289*H289,2)</f>
        <v>0</v>
      </c>
      <c r="BL289" s="16" t="s">
        <v>152</v>
      </c>
      <c r="BM289" s="214" t="s">
        <v>2727</v>
      </c>
    </row>
    <row r="290" s="2" customFormat="1">
      <c r="A290" s="37"/>
      <c r="B290" s="38"/>
      <c r="C290" s="39"/>
      <c r="D290" s="216" t="s">
        <v>154</v>
      </c>
      <c r="E290" s="39"/>
      <c r="F290" s="217" t="s">
        <v>2728</v>
      </c>
      <c r="G290" s="39"/>
      <c r="H290" s="39"/>
      <c r="I290" s="218"/>
      <c r="J290" s="39"/>
      <c r="K290" s="39"/>
      <c r="L290" s="43"/>
      <c r="M290" s="219"/>
      <c r="N290" s="220"/>
      <c r="O290" s="83"/>
      <c r="P290" s="83"/>
      <c r="Q290" s="83"/>
      <c r="R290" s="83"/>
      <c r="S290" s="83"/>
      <c r="T290" s="84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154</v>
      </c>
      <c r="AU290" s="16" t="s">
        <v>85</v>
      </c>
    </row>
    <row r="291" s="2" customFormat="1" ht="16.5" customHeight="1">
      <c r="A291" s="37"/>
      <c r="B291" s="38"/>
      <c r="C291" s="203" t="s">
        <v>648</v>
      </c>
      <c r="D291" s="203" t="s">
        <v>147</v>
      </c>
      <c r="E291" s="204" t="s">
        <v>2729</v>
      </c>
      <c r="F291" s="205" t="s">
        <v>2730</v>
      </c>
      <c r="G291" s="206" t="s">
        <v>910</v>
      </c>
      <c r="H291" s="207">
        <v>1</v>
      </c>
      <c r="I291" s="208"/>
      <c r="J291" s="209">
        <f>ROUND(I291*H291,2)</f>
        <v>0</v>
      </c>
      <c r="K291" s="205" t="s">
        <v>151</v>
      </c>
      <c r="L291" s="43"/>
      <c r="M291" s="210" t="s">
        <v>19</v>
      </c>
      <c r="N291" s="211" t="s">
        <v>46</v>
      </c>
      <c r="O291" s="83"/>
      <c r="P291" s="212">
        <f>O291*H291</f>
        <v>0</v>
      </c>
      <c r="Q291" s="212">
        <v>0</v>
      </c>
      <c r="R291" s="212">
        <f>Q291*H291</f>
        <v>0</v>
      </c>
      <c r="S291" s="212">
        <v>0</v>
      </c>
      <c r="T291" s="213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214" t="s">
        <v>152</v>
      </c>
      <c r="AT291" s="214" t="s">
        <v>147</v>
      </c>
      <c r="AU291" s="214" t="s">
        <v>85</v>
      </c>
      <c r="AY291" s="16" t="s">
        <v>145</v>
      </c>
      <c r="BE291" s="215">
        <f>IF(N291="základní",J291,0)</f>
        <v>0</v>
      </c>
      <c r="BF291" s="215">
        <f>IF(N291="snížená",J291,0)</f>
        <v>0</v>
      </c>
      <c r="BG291" s="215">
        <f>IF(N291="zákl. přenesená",J291,0)</f>
        <v>0</v>
      </c>
      <c r="BH291" s="215">
        <f>IF(N291="sníž. přenesená",J291,0)</f>
        <v>0</v>
      </c>
      <c r="BI291" s="215">
        <f>IF(N291="nulová",J291,0)</f>
        <v>0</v>
      </c>
      <c r="BJ291" s="16" t="s">
        <v>83</v>
      </c>
      <c r="BK291" s="215">
        <f>ROUND(I291*H291,2)</f>
        <v>0</v>
      </c>
      <c r="BL291" s="16" t="s">
        <v>152</v>
      </c>
      <c r="BM291" s="214" t="s">
        <v>2731</v>
      </c>
    </row>
    <row r="292" s="2" customFormat="1">
      <c r="A292" s="37"/>
      <c r="B292" s="38"/>
      <c r="C292" s="39"/>
      <c r="D292" s="216" t="s">
        <v>154</v>
      </c>
      <c r="E292" s="39"/>
      <c r="F292" s="217" t="s">
        <v>2732</v>
      </c>
      <c r="G292" s="39"/>
      <c r="H292" s="39"/>
      <c r="I292" s="218"/>
      <c r="J292" s="39"/>
      <c r="K292" s="39"/>
      <c r="L292" s="43"/>
      <c r="M292" s="219"/>
      <c r="N292" s="220"/>
      <c r="O292" s="83"/>
      <c r="P292" s="83"/>
      <c r="Q292" s="83"/>
      <c r="R292" s="83"/>
      <c r="S292" s="83"/>
      <c r="T292" s="84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16" t="s">
        <v>154</v>
      </c>
      <c r="AU292" s="16" t="s">
        <v>85</v>
      </c>
    </row>
    <row r="293" s="2" customFormat="1" ht="16.5" customHeight="1">
      <c r="A293" s="37"/>
      <c r="B293" s="38"/>
      <c r="C293" s="203" t="s">
        <v>653</v>
      </c>
      <c r="D293" s="203" t="s">
        <v>147</v>
      </c>
      <c r="E293" s="204" t="s">
        <v>2733</v>
      </c>
      <c r="F293" s="205" t="s">
        <v>2734</v>
      </c>
      <c r="G293" s="206" t="s">
        <v>910</v>
      </c>
      <c r="H293" s="207">
        <v>2</v>
      </c>
      <c r="I293" s="208"/>
      <c r="J293" s="209">
        <f>ROUND(I293*H293,2)</f>
        <v>0</v>
      </c>
      <c r="K293" s="205" t="s">
        <v>151</v>
      </c>
      <c r="L293" s="43"/>
      <c r="M293" s="210" t="s">
        <v>19</v>
      </c>
      <c r="N293" s="211" t="s">
        <v>46</v>
      </c>
      <c r="O293" s="83"/>
      <c r="P293" s="212">
        <f>O293*H293</f>
        <v>0</v>
      </c>
      <c r="Q293" s="212">
        <v>0</v>
      </c>
      <c r="R293" s="212">
        <f>Q293*H293</f>
        <v>0</v>
      </c>
      <c r="S293" s="212">
        <v>0</v>
      </c>
      <c r="T293" s="213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14" t="s">
        <v>152</v>
      </c>
      <c r="AT293" s="214" t="s">
        <v>147</v>
      </c>
      <c r="AU293" s="214" t="s">
        <v>85</v>
      </c>
      <c r="AY293" s="16" t="s">
        <v>145</v>
      </c>
      <c r="BE293" s="215">
        <f>IF(N293="základní",J293,0)</f>
        <v>0</v>
      </c>
      <c r="BF293" s="215">
        <f>IF(N293="snížená",J293,0)</f>
        <v>0</v>
      </c>
      <c r="BG293" s="215">
        <f>IF(N293="zákl. přenesená",J293,0)</f>
        <v>0</v>
      </c>
      <c r="BH293" s="215">
        <f>IF(N293="sníž. přenesená",J293,0)</f>
        <v>0</v>
      </c>
      <c r="BI293" s="215">
        <f>IF(N293="nulová",J293,0)</f>
        <v>0</v>
      </c>
      <c r="BJ293" s="16" t="s">
        <v>83</v>
      </c>
      <c r="BK293" s="215">
        <f>ROUND(I293*H293,2)</f>
        <v>0</v>
      </c>
      <c r="BL293" s="16" t="s">
        <v>152</v>
      </c>
      <c r="BM293" s="214" t="s">
        <v>2735</v>
      </c>
    </row>
    <row r="294" s="2" customFormat="1">
      <c r="A294" s="37"/>
      <c r="B294" s="38"/>
      <c r="C294" s="39"/>
      <c r="D294" s="216" t="s">
        <v>154</v>
      </c>
      <c r="E294" s="39"/>
      <c r="F294" s="217" t="s">
        <v>2736</v>
      </c>
      <c r="G294" s="39"/>
      <c r="H294" s="39"/>
      <c r="I294" s="218"/>
      <c r="J294" s="39"/>
      <c r="K294" s="39"/>
      <c r="L294" s="43"/>
      <c r="M294" s="219"/>
      <c r="N294" s="220"/>
      <c r="O294" s="83"/>
      <c r="P294" s="83"/>
      <c r="Q294" s="83"/>
      <c r="R294" s="83"/>
      <c r="S294" s="83"/>
      <c r="T294" s="84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154</v>
      </c>
      <c r="AU294" s="16" t="s">
        <v>85</v>
      </c>
    </row>
    <row r="295" s="2" customFormat="1" ht="16.5" customHeight="1">
      <c r="A295" s="37"/>
      <c r="B295" s="38"/>
      <c r="C295" s="203" t="s">
        <v>658</v>
      </c>
      <c r="D295" s="203" t="s">
        <v>147</v>
      </c>
      <c r="E295" s="204" t="s">
        <v>2737</v>
      </c>
      <c r="F295" s="205" t="s">
        <v>2738</v>
      </c>
      <c r="G295" s="206" t="s">
        <v>178</v>
      </c>
      <c r="H295" s="207">
        <v>54</v>
      </c>
      <c r="I295" s="208"/>
      <c r="J295" s="209">
        <f>ROUND(I295*H295,2)</f>
        <v>0</v>
      </c>
      <c r="K295" s="205" t="s">
        <v>151</v>
      </c>
      <c r="L295" s="43"/>
      <c r="M295" s="210" t="s">
        <v>19</v>
      </c>
      <c r="N295" s="211" t="s">
        <v>46</v>
      </c>
      <c r="O295" s="83"/>
      <c r="P295" s="212">
        <f>O295*H295</f>
        <v>0</v>
      </c>
      <c r="Q295" s="212">
        <v>0</v>
      </c>
      <c r="R295" s="212">
        <f>Q295*H295</f>
        <v>0</v>
      </c>
      <c r="S295" s="212">
        <v>0</v>
      </c>
      <c r="T295" s="213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214" t="s">
        <v>152</v>
      </c>
      <c r="AT295" s="214" t="s">
        <v>147</v>
      </c>
      <c r="AU295" s="214" t="s">
        <v>85</v>
      </c>
      <c r="AY295" s="16" t="s">
        <v>145</v>
      </c>
      <c r="BE295" s="215">
        <f>IF(N295="základní",J295,0)</f>
        <v>0</v>
      </c>
      <c r="BF295" s="215">
        <f>IF(N295="snížená",J295,0)</f>
        <v>0</v>
      </c>
      <c r="BG295" s="215">
        <f>IF(N295="zákl. přenesená",J295,0)</f>
        <v>0</v>
      </c>
      <c r="BH295" s="215">
        <f>IF(N295="sníž. přenesená",J295,0)</f>
        <v>0</v>
      </c>
      <c r="BI295" s="215">
        <f>IF(N295="nulová",J295,0)</f>
        <v>0</v>
      </c>
      <c r="BJ295" s="16" t="s">
        <v>83</v>
      </c>
      <c r="BK295" s="215">
        <f>ROUND(I295*H295,2)</f>
        <v>0</v>
      </c>
      <c r="BL295" s="16" t="s">
        <v>152</v>
      </c>
      <c r="BM295" s="214" t="s">
        <v>2739</v>
      </c>
    </row>
    <row r="296" s="2" customFormat="1">
      <c r="A296" s="37"/>
      <c r="B296" s="38"/>
      <c r="C296" s="39"/>
      <c r="D296" s="216" t="s">
        <v>154</v>
      </c>
      <c r="E296" s="39"/>
      <c r="F296" s="217" t="s">
        <v>2740</v>
      </c>
      <c r="G296" s="39"/>
      <c r="H296" s="39"/>
      <c r="I296" s="218"/>
      <c r="J296" s="39"/>
      <c r="K296" s="39"/>
      <c r="L296" s="43"/>
      <c r="M296" s="219"/>
      <c r="N296" s="220"/>
      <c r="O296" s="83"/>
      <c r="P296" s="83"/>
      <c r="Q296" s="83"/>
      <c r="R296" s="83"/>
      <c r="S296" s="83"/>
      <c r="T296" s="84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16" t="s">
        <v>154</v>
      </c>
      <c r="AU296" s="16" t="s">
        <v>85</v>
      </c>
    </row>
    <row r="297" s="2" customFormat="1" ht="16.5" customHeight="1">
      <c r="A297" s="37"/>
      <c r="B297" s="38"/>
      <c r="C297" s="203" t="s">
        <v>663</v>
      </c>
      <c r="D297" s="203" t="s">
        <v>147</v>
      </c>
      <c r="E297" s="204" t="s">
        <v>2741</v>
      </c>
      <c r="F297" s="205" t="s">
        <v>2742</v>
      </c>
      <c r="G297" s="206" t="s">
        <v>178</v>
      </c>
      <c r="H297" s="207">
        <v>8</v>
      </c>
      <c r="I297" s="208"/>
      <c r="J297" s="209">
        <f>ROUND(I297*H297,2)</f>
        <v>0</v>
      </c>
      <c r="K297" s="205" t="s">
        <v>151</v>
      </c>
      <c r="L297" s="43"/>
      <c r="M297" s="210" t="s">
        <v>19</v>
      </c>
      <c r="N297" s="211" t="s">
        <v>46</v>
      </c>
      <c r="O297" s="83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14" t="s">
        <v>152</v>
      </c>
      <c r="AT297" s="214" t="s">
        <v>147</v>
      </c>
      <c r="AU297" s="214" t="s">
        <v>85</v>
      </c>
      <c r="AY297" s="16" t="s">
        <v>145</v>
      </c>
      <c r="BE297" s="215">
        <f>IF(N297="základní",J297,0)</f>
        <v>0</v>
      </c>
      <c r="BF297" s="215">
        <f>IF(N297="snížená",J297,0)</f>
        <v>0</v>
      </c>
      <c r="BG297" s="215">
        <f>IF(N297="zákl. přenesená",J297,0)</f>
        <v>0</v>
      </c>
      <c r="BH297" s="215">
        <f>IF(N297="sníž. přenesená",J297,0)</f>
        <v>0</v>
      </c>
      <c r="BI297" s="215">
        <f>IF(N297="nulová",J297,0)</f>
        <v>0</v>
      </c>
      <c r="BJ297" s="16" t="s">
        <v>83</v>
      </c>
      <c r="BK297" s="215">
        <f>ROUND(I297*H297,2)</f>
        <v>0</v>
      </c>
      <c r="BL297" s="16" t="s">
        <v>152</v>
      </c>
      <c r="BM297" s="214" t="s">
        <v>2743</v>
      </c>
    </row>
    <row r="298" s="2" customFormat="1">
      <c r="A298" s="37"/>
      <c r="B298" s="38"/>
      <c r="C298" s="39"/>
      <c r="D298" s="216" t="s">
        <v>154</v>
      </c>
      <c r="E298" s="39"/>
      <c r="F298" s="217" t="s">
        <v>2744</v>
      </c>
      <c r="G298" s="39"/>
      <c r="H298" s="39"/>
      <c r="I298" s="218"/>
      <c r="J298" s="39"/>
      <c r="K298" s="39"/>
      <c r="L298" s="43"/>
      <c r="M298" s="219"/>
      <c r="N298" s="220"/>
      <c r="O298" s="83"/>
      <c r="P298" s="83"/>
      <c r="Q298" s="83"/>
      <c r="R298" s="83"/>
      <c r="S298" s="83"/>
      <c r="T298" s="84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154</v>
      </c>
      <c r="AU298" s="16" t="s">
        <v>85</v>
      </c>
    </row>
    <row r="299" s="2" customFormat="1" ht="16.5" customHeight="1">
      <c r="A299" s="37"/>
      <c r="B299" s="38"/>
      <c r="C299" s="203" t="s">
        <v>669</v>
      </c>
      <c r="D299" s="203" t="s">
        <v>147</v>
      </c>
      <c r="E299" s="204" t="s">
        <v>2745</v>
      </c>
      <c r="F299" s="205" t="s">
        <v>2746</v>
      </c>
      <c r="G299" s="206" t="s">
        <v>178</v>
      </c>
      <c r="H299" s="207">
        <v>11</v>
      </c>
      <c r="I299" s="208"/>
      <c r="J299" s="209">
        <f>ROUND(I299*H299,2)</f>
        <v>0</v>
      </c>
      <c r="K299" s="205" t="s">
        <v>151</v>
      </c>
      <c r="L299" s="43"/>
      <c r="M299" s="210" t="s">
        <v>19</v>
      </c>
      <c r="N299" s="211" t="s">
        <v>46</v>
      </c>
      <c r="O299" s="83"/>
      <c r="P299" s="212">
        <f>O299*H299</f>
        <v>0</v>
      </c>
      <c r="Q299" s="212">
        <v>0</v>
      </c>
      <c r="R299" s="212">
        <f>Q299*H299</f>
        <v>0</v>
      </c>
      <c r="S299" s="212">
        <v>0</v>
      </c>
      <c r="T299" s="213">
        <f>S299*H299</f>
        <v>0</v>
      </c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R299" s="214" t="s">
        <v>152</v>
      </c>
      <c r="AT299" s="214" t="s">
        <v>147</v>
      </c>
      <c r="AU299" s="214" t="s">
        <v>85</v>
      </c>
      <c r="AY299" s="16" t="s">
        <v>145</v>
      </c>
      <c r="BE299" s="215">
        <f>IF(N299="základní",J299,0)</f>
        <v>0</v>
      </c>
      <c r="BF299" s="215">
        <f>IF(N299="snížená",J299,0)</f>
        <v>0</v>
      </c>
      <c r="BG299" s="215">
        <f>IF(N299="zákl. přenesená",J299,0)</f>
        <v>0</v>
      </c>
      <c r="BH299" s="215">
        <f>IF(N299="sníž. přenesená",J299,0)</f>
        <v>0</v>
      </c>
      <c r="BI299" s="215">
        <f>IF(N299="nulová",J299,0)</f>
        <v>0</v>
      </c>
      <c r="BJ299" s="16" t="s">
        <v>83</v>
      </c>
      <c r="BK299" s="215">
        <f>ROUND(I299*H299,2)</f>
        <v>0</v>
      </c>
      <c r="BL299" s="16" t="s">
        <v>152</v>
      </c>
      <c r="BM299" s="214" t="s">
        <v>2747</v>
      </c>
    </row>
    <row r="300" s="2" customFormat="1">
      <c r="A300" s="37"/>
      <c r="B300" s="38"/>
      <c r="C300" s="39"/>
      <c r="D300" s="216" t="s">
        <v>154</v>
      </c>
      <c r="E300" s="39"/>
      <c r="F300" s="217" t="s">
        <v>2748</v>
      </c>
      <c r="G300" s="39"/>
      <c r="H300" s="39"/>
      <c r="I300" s="218"/>
      <c r="J300" s="39"/>
      <c r="K300" s="39"/>
      <c r="L300" s="43"/>
      <c r="M300" s="219"/>
      <c r="N300" s="220"/>
      <c r="O300" s="83"/>
      <c r="P300" s="83"/>
      <c r="Q300" s="83"/>
      <c r="R300" s="83"/>
      <c r="S300" s="83"/>
      <c r="T300" s="84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T300" s="16" t="s">
        <v>154</v>
      </c>
      <c r="AU300" s="16" t="s">
        <v>85</v>
      </c>
    </row>
    <row r="301" s="2" customFormat="1" ht="16.5" customHeight="1">
      <c r="A301" s="37"/>
      <c r="B301" s="38"/>
      <c r="C301" s="203" t="s">
        <v>674</v>
      </c>
      <c r="D301" s="203" t="s">
        <v>147</v>
      </c>
      <c r="E301" s="204" t="s">
        <v>2749</v>
      </c>
      <c r="F301" s="205" t="s">
        <v>2750</v>
      </c>
      <c r="G301" s="206" t="s">
        <v>178</v>
      </c>
      <c r="H301" s="207">
        <v>20</v>
      </c>
      <c r="I301" s="208"/>
      <c r="J301" s="209">
        <f>ROUND(I301*H301,2)</f>
        <v>0</v>
      </c>
      <c r="K301" s="205" t="s">
        <v>151</v>
      </c>
      <c r="L301" s="43"/>
      <c r="M301" s="210" t="s">
        <v>19</v>
      </c>
      <c r="N301" s="211" t="s">
        <v>46</v>
      </c>
      <c r="O301" s="83"/>
      <c r="P301" s="212">
        <f>O301*H301</f>
        <v>0</v>
      </c>
      <c r="Q301" s="212">
        <v>0</v>
      </c>
      <c r="R301" s="212">
        <f>Q301*H301</f>
        <v>0</v>
      </c>
      <c r="S301" s="212">
        <v>0</v>
      </c>
      <c r="T301" s="213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14" t="s">
        <v>152</v>
      </c>
      <c r="AT301" s="214" t="s">
        <v>147</v>
      </c>
      <c r="AU301" s="214" t="s">
        <v>85</v>
      </c>
      <c r="AY301" s="16" t="s">
        <v>145</v>
      </c>
      <c r="BE301" s="215">
        <f>IF(N301="základní",J301,0)</f>
        <v>0</v>
      </c>
      <c r="BF301" s="215">
        <f>IF(N301="snížená",J301,0)</f>
        <v>0</v>
      </c>
      <c r="BG301" s="215">
        <f>IF(N301="zákl. přenesená",J301,0)</f>
        <v>0</v>
      </c>
      <c r="BH301" s="215">
        <f>IF(N301="sníž. přenesená",J301,0)</f>
        <v>0</v>
      </c>
      <c r="BI301" s="215">
        <f>IF(N301="nulová",J301,0)</f>
        <v>0</v>
      </c>
      <c r="BJ301" s="16" t="s">
        <v>83</v>
      </c>
      <c r="BK301" s="215">
        <f>ROUND(I301*H301,2)</f>
        <v>0</v>
      </c>
      <c r="BL301" s="16" t="s">
        <v>152</v>
      </c>
      <c r="BM301" s="214" t="s">
        <v>2751</v>
      </c>
    </row>
    <row r="302" s="2" customFormat="1">
      <c r="A302" s="37"/>
      <c r="B302" s="38"/>
      <c r="C302" s="39"/>
      <c r="D302" s="216" t="s">
        <v>154</v>
      </c>
      <c r="E302" s="39"/>
      <c r="F302" s="217" t="s">
        <v>2752</v>
      </c>
      <c r="G302" s="39"/>
      <c r="H302" s="39"/>
      <c r="I302" s="218"/>
      <c r="J302" s="39"/>
      <c r="K302" s="39"/>
      <c r="L302" s="43"/>
      <c r="M302" s="219"/>
      <c r="N302" s="220"/>
      <c r="O302" s="83"/>
      <c r="P302" s="83"/>
      <c r="Q302" s="83"/>
      <c r="R302" s="83"/>
      <c r="S302" s="83"/>
      <c r="T302" s="84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154</v>
      </c>
      <c r="AU302" s="16" t="s">
        <v>85</v>
      </c>
    </row>
    <row r="303" s="2" customFormat="1" ht="16.5" customHeight="1">
      <c r="A303" s="37"/>
      <c r="B303" s="38"/>
      <c r="C303" s="203" t="s">
        <v>679</v>
      </c>
      <c r="D303" s="203" t="s">
        <v>147</v>
      </c>
      <c r="E303" s="204" t="s">
        <v>2753</v>
      </c>
      <c r="F303" s="205" t="s">
        <v>2754</v>
      </c>
      <c r="G303" s="206" t="s">
        <v>178</v>
      </c>
      <c r="H303" s="207">
        <v>121</v>
      </c>
      <c r="I303" s="208"/>
      <c r="J303" s="209">
        <f>ROUND(I303*H303,2)</f>
        <v>0</v>
      </c>
      <c r="K303" s="205" t="s">
        <v>151</v>
      </c>
      <c r="L303" s="43"/>
      <c r="M303" s="210" t="s">
        <v>19</v>
      </c>
      <c r="N303" s="211" t="s">
        <v>46</v>
      </c>
      <c r="O303" s="83"/>
      <c r="P303" s="212">
        <f>O303*H303</f>
        <v>0</v>
      </c>
      <c r="Q303" s="212">
        <v>0</v>
      </c>
      <c r="R303" s="212">
        <f>Q303*H303</f>
        <v>0</v>
      </c>
      <c r="S303" s="212">
        <v>0</v>
      </c>
      <c r="T303" s="213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214" t="s">
        <v>152</v>
      </c>
      <c r="AT303" s="214" t="s">
        <v>147</v>
      </c>
      <c r="AU303" s="214" t="s">
        <v>85</v>
      </c>
      <c r="AY303" s="16" t="s">
        <v>145</v>
      </c>
      <c r="BE303" s="215">
        <f>IF(N303="základní",J303,0)</f>
        <v>0</v>
      </c>
      <c r="BF303" s="215">
        <f>IF(N303="snížená",J303,0)</f>
        <v>0</v>
      </c>
      <c r="BG303" s="215">
        <f>IF(N303="zákl. přenesená",J303,0)</f>
        <v>0</v>
      </c>
      <c r="BH303" s="215">
        <f>IF(N303="sníž. přenesená",J303,0)</f>
        <v>0</v>
      </c>
      <c r="BI303" s="215">
        <f>IF(N303="nulová",J303,0)</f>
        <v>0</v>
      </c>
      <c r="BJ303" s="16" t="s">
        <v>83</v>
      </c>
      <c r="BK303" s="215">
        <f>ROUND(I303*H303,2)</f>
        <v>0</v>
      </c>
      <c r="BL303" s="16" t="s">
        <v>152</v>
      </c>
      <c r="BM303" s="214" t="s">
        <v>2755</v>
      </c>
    </row>
    <row r="304" s="2" customFormat="1">
      <c r="A304" s="37"/>
      <c r="B304" s="38"/>
      <c r="C304" s="39"/>
      <c r="D304" s="216" t="s">
        <v>154</v>
      </c>
      <c r="E304" s="39"/>
      <c r="F304" s="217" t="s">
        <v>2756</v>
      </c>
      <c r="G304" s="39"/>
      <c r="H304" s="39"/>
      <c r="I304" s="218"/>
      <c r="J304" s="39"/>
      <c r="K304" s="39"/>
      <c r="L304" s="43"/>
      <c r="M304" s="219"/>
      <c r="N304" s="220"/>
      <c r="O304" s="83"/>
      <c r="P304" s="83"/>
      <c r="Q304" s="83"/>
      <c r="R304" s="83"/>
      <c r="S304" s="83"/>
      <c r="T304" s="84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T304" s="16" t="s">
        <v>154</v>
      </c>
      <c r="AU304" s="16" t="s">
        <v>85</v>
      </c>
    </row>
    <row r="305" s="2" customFormat="1" ht="16.5" customHeight="1">
      <c r="A305" s="37"/>
      <c r="B305" s="38"/>
      <c r="C305" s="203" t="s">
        <v>683</v>
      </c>
      <c r="D305" s="203" t="s">
        <v>147</v>
      </c>
      <c r="E305" s="204" t="s">
        <v>2757</v>
      </c>
      <c r="F305" s="205" t="s">
        <v>2758</v>
      </c>
      <c r="G305" s="206" t="s">
        <v>178</v>
      </c>
      <c r="H305" s="207">
        <v>55</v>
      </c>
      <c r="I305" s="208"/>
      <c r="J305" s="209">
        <f>ROUND(I305*H305,2)</f>
        <v>0</v>
      </c>
      <c r="K305" s="205" t="s">
        <v>151</v>
      </c>
      <c r="L305" s="43"/>
      <c r="M305" s="210" t="s">
        <v>19</v>
      </c>
      <c r="N305" s="211" t="s">
        <v>46</v>
      </c>
      <c r="O305" s="83"/>
      <c r="P305" s="212">
        <f>O305*H305</f>
        <v>0</v>
      </c>
      <c r="Q305" s="212">
        <v>0</v>
      </c>
      <c r="R305" s="212">
        <f>Q305*H305</f>
        <v>0</v>
      </c>
      <c r="S305" s="212">
        <v>0</v>
      </c>
      <c r="T305" s="213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14" t="s">
        <v>152</v>
      </c>
      <c r="AT305" s="214" t="s">
        <v>147</v>
      </c>
      <c r="AU305" s="214" t="s">
        <v>85</v>
      </c>
      <c r="AY305" s="16" t="s">
        <v>145</v>
      </c>
      <c r="BE305" s="215">
        <f>IF(N305="základní",J305,0)</f>
        <v>0</v>
      </c>
      <c r="BF305" s="215">
        <f>IF(N305="snížená",J305,0)</f>
        <v>0</v>
      </c>
      <c r="BG305" s="215">
        <f>IF(N305="zákl. přenesená",J305,0)</f>
        <v>0</v>
      </c>
      <c r="BH305" s="215">
        <f>IF(N305="sníž. přenesená",J305,0)</f>
        <v>0</v>
      </c>
      <c r="BI305" s="215">
        <f>IF(N305="nulová",J305,0)</f>
        <v>0</v>
      </c>
      <c r="BJ305" s="16" t="s">
        <v>83</v>
      </c>
      <c r="BK305" s="215">
        <f>ROUND(I305*H305,2)</f>
        <v>0</v>
      </c>
      <c r="BL305" s="16" t="s">
        <v>152</v>
      </c>
      <c r="BM305" s="214" t="s">
        <v>2759</v>
      </c>
    </row>
    <row r="306" s="2" customFormat="1">
      <c r="A306" s="37"/>
      <c r="B306" s="38"/>
      <c r="C306" s="39"/>
      <c r="D306" s="216" t="s">
        <v>154</v>
      </c>
      <c r="E306" s="39"/>
      <c r="F306" s="217" t="s">
        <v>2760</v>
      </c>
      <c r="G306" s="39"/>
      <c r="H306" s="39"/>
      <c r="I306" s="218"/>
      <c r="J306" s="39"/>
      <c r="K306" s="39"/>
      <c r="L306" s="43"/>
      <c r="M306" s="219"/>
      <c r="N306" s="220"/>
      <c r="O306" s="83"/>
      <c r="P306" s="83"/>
      <c r="Q306" s="83"/>
      <c r="R306" s="83"/>
      <c r="S306" s="83"/>
      <c r="T306" s="84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154</v>
      </c>
      <c r="AU306" s="16" t="s">
        <v>85</v>
      </c>
    </row>
    <row r="307" s="2" customFormat="1" ht="16.5" customHeight="1">
      <c r="A307" s="37"/>
      <c r="B307" s="38"/>
      <c r="C307" s="203" t="s">
        <v>688</v>
      </c>
      <c r="D307" s="203" t="s">
        <v>147</v>
      </c>
      <c r="E307" s="204" t="s">
        <v>2761</v>
      </c>
      <c r="F307" s="205" t="s">
        <v>2762</v>
      </c>
      <c r="G307" s="206" t="s">
        <v>178</v>
      </c>
      <c r="H307" s="207">
        <v>48</v>
      </c>
      <c r="I307" s="208"/>
      <c r="J307" s="209">
        <f>ROUND(I307*H307,2)</f>
        <v>0</v>
      </c>
      <c r="K307" s="205" t="s">
        <v>151</v>
      </c>
      <c r="L307" s="43"/>
      <c r="M307" s="210" t="s">
        <v>19</v>
      </c>
      <c r="N307" s="211" t="s">
        <v>46</v>
      </c>
      <c r="O307" s="83"/>
      <c r="P307" s="212">
        <f>O307*H307</f>
        <v>0</v>
      </c>
      <c r="Q307" s="212">
        <v>0</v>
      </c>
      <c r="R307" s="212">
        <f>Q307*H307</f>
        <v>0</v>
      </c>
      <c r="S307" s="212">
        <v>0</v>
      </c>
      <c r="T307" s="213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14" t="s">
        <v>152</v>
      </c>
      <c r="AT307" s="214" t="s">
        <v>147</v>
      </c>
      <c r="AU307" s="214" t="s">
        <v>85</v>
      </c>
      <c r="AY307" s="16" t="s">
        <v>145</v>
      </c>
      <c r="BE307" s="215">
        <f>IF(N307="základní",J307,0)</f>
        <v>0</v>
      </c>
      <c r="BF307" s="215">
        <f>IF(N307="snížená",J307,0)</f>
        <v>0</v>
      </c>
      <c r="BG307" s="215">
        <f>IF(N307="zákl. přenesená",J307,0)</f>
        <v>0</v>
      </c>
      <c r="BH307" s="215">
        <f>IF(N307="sníž. přenesená",J307,0)</f>
        <v>0</v>
      </c>
      <c r="BI307" s="215">
        <f>IF(N307="nulová",J307,0)</f>
        <v>0</v>
      </c>
      <c r="BJ307" s="16" t="s">
        <v>83</v>
      </c>
      <c r="BK307" s="215">
        <f>ROUND(I307*H307,2)</f>
        <v>0</v>
      </c>
      <c r="BL307" s="16" t="s">
        <v>152</v>
      </c>
      <c r="BM307" s="214" t="s">
        <v>2763</v>
      </c>
    </row>
    <row r="308" s="2" customFormat="1">
      <c r="A308" s="37"/>
      <c r="B308" s="38"/>
      <c r="C308" s="39"/>
      <c r="D308" s="216" t="s">
        <v>154</v>
      </c>
      <c r="E308" s="39"/>
      <c r="F308" s="217" t="s">
        <v>2764</v>
      </c>
      <c r="G308" s="39"/>
      <c r="H308" s="39"/>
      <c r="I308" s="218"/>
      <c r="J308" s="39"/>
      <c r="K308" s="39"/>
      <c r="L308" s="43"/>
      <c r="M308" s="219"/>
      <c r="N308" s="220"/>
      <c r="O308" s="83"/>
      <c r="P308" s="83"/>
      <c r="Q308" s="83"/>
      <c r="R308" s="83"/>
      <c r="S308" s="83"/>
      <c r="T308" s="84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154</v>
      </c>
      <c r="AU308" s="16" t="s">
        <v>85</v>
      </c>
    </row>
    <row r="309" s="2" customFormat="1" ht="16.5" customHeight="1">
      <c r="A309" s="37"/>
      <c r="B309" s="38"/>
      <c r="C309" s="203" t="s">
        <v>693</v>
      </c>
      <c r="D309" s="203" t="s">
        <v>147</v>
      </c>
      <c r="E309" s="204" t="s">
        <v>2765</v>
      </c>
      <c r="F309" s="205" t="s">
        <v>2766</v>
      </c>
      <c r="G309" s="206" t="s">
        <v>178</v>
      </c>
      <c r="H309" s="207">
        <v>167</v>
      </c>
      <c r="I309" s="208"/>
      <c r="J309" s="209">
        <f>ROUND(I309*H309,2)</f>
        <v>0</v>
      </c>
      <c r="K309" s="205" t="s">
        <v>151</v>
      </c>
      <c r="L309" s="43"/>
      <c r="M309" s="210" t="s">
        <v>19</v>
      </c>
      <c r="N309" s="211" t="s">
        <v>46</v>
      </c>
      <c r="O309" s="83"/>
      <c r="P309" s="212">
        <f>O309*H309</f>
        <v>0</v>
      </c>
      <c r="Q309" s="212">
        <v>0</v>
      </c>
      <c r="R309" s="212">
        <f>Q309*H309</f>
        <v>0</v>
      </c>
      <c r="S309" s="212">
        <v>0</v>
      </c>
      <c r="T309" s="213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14" t="s">
        <v>152</v>
      </c>
      <c r="AT309" s="214" t="s">
        <v>147</v>
      </c>
      <c r="AU309" s="214" t="s">
        <v>85</v>
      </c>
      <c r="AY309" s="16" t="s">
        <v>145</v>
      </c>
      <c r="BE309" s="215">
        <f>IF(N309="základní",J309,0)</f>
        <v>0</v>
      </c>
      <c r="BF309" s="215">
        <f>IF(N309="snížená",J309,0)</f>
        <v>0</v>
      </c>
      <c r="BG309" s="215">
        <f>IF(N309="zákl. přenesená",J309,0)</f>
        <v>0</v>
      </c>
      <c r="BH309" s="215">
        <f>IF(N309="sníž. přenesená",J309,0)</f>
        <v>0</v>
      </c>
      <c r="BI309" s="215">
        <f>IF(N309="nulová",J309,0)</f>
        <v>0</v>
      </c>
      <c r="BJ309" s="16" t="s">
        <v>83</v>
      </c>
      <c r="BK309" s="215">
        <f>ROUND(I309*H309,2)</f>
        <v>0</v>
      </c>
      <c r="BL309" s="16" t="s">
        <v>152</v>
      </c>
      <c r="BM309" s="214" t="s">
        <v>2767</v>
      </c>
    </row>
    <row r="310" s="2" customFormat="1">
      <c r="A310" s="37"/>
      <c r="B310" s="38"/>
      <c r="C310" s="39"/>
      <c r="D310" s="216" t="s">
        <v>154</v>
      </c>
      <c r="E310" s="39"/>
      <c r="F310" s="217" t="s">
        <v>2768</v>
      </c>
      <c r="G310" s="39"/>
      <c r="H310" s="39"/>
      <c r="I310" s="218"/>
      <c r="J310" s="39"/>
      <c r="K310" s="39"/>
      <c r="L310" s="43"/>
      <c r="M310" s="219"/>
      <c r="N310" s="220"/>
      <c r="O310" s="83"/>
      <c r="P310" s="83"/>
      <c r="Q310" s="83"/>
      <c r="R310" s="83"/>
      <c r="S310" s="83"/>
      <c r="T310" s="84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154</v>
      </c>
      <c r="AU310" s="16" t="s">
        <v>85</v>
      </c>
    </row>
    <row r="311" s="2" customFormat="1" ht="16.5" customHeight="1">
      <c r="A311" s="37"/>
      <c r="B311" s="38"/>
      <c r="C311" s="203" t="s">
        <v>697</v>
      </c>
      <c r="D311" s="203" t="s">
        <v>147</v>
      </c>
      <c r="E311" s="204" t="s">
        <v>2769</v>
      </c>
      <c r="F311" s="205" t="s">
        <v>2770</v>
      </c>
      <c r="G311" s="206" t="s">
        <v>178</v>
      </c>
      <c r="H311" s="207">
        <v>452</v>
      </c>
      <c r="I311" s="208"/>
      <c r="J311" s="209">
        <f>ROUND(I311*H311,2)</f>
        <v>0</v>
      </c>
      <c r="K311" s="205" t="s">
        <v>151</v>
      </c>
      <c r="L311" s="43"/>
      <c r="M311" s="210" t="s">
        <v>19</v>
      </c>
      <c r="N311" s="211" t="s">
        <v>46</v>
      </c>
      <c r="O311" s="83"/>
      <c r="P311" s="212">
        <f>O311*H311</f>
        <v>0</v>
      </c>
      <c r="Q311" s="212">
        <v>0</v>
      </c>
      <c r="R311" s="212">
        <f>Q311*H311</f>
        <v>0</v>
      </c>
      <c r="S311" s="212">
        <v>0</v>
      </c>
      <c r="T311" s="213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214" t="s">
        <v>152</v>
      </c>
      <c r="AT311" s="214" t="s">
        <v>147</v>
      </c>
      <c r="AU311" s="214" t="s">
        <v>85</v>
      </c>
      <c r="AY311" s="16" t="s">
        <v>145</v>
      </c>
      <c r="BE311" s="215">
        <f>IF(N311="základní",J311,0)</f>
        <v>0</v>
      </c>
      <c r="BF311" s="215">
        <f>IF(N311="snížená",J311,0)</f>
        <v>0</v>
      </c>
      <c r="BG311" s="215">
        <f>IF(N311="zákl. přenesená",J311,0)</f>
        <v>0</v>
      </c>
      <c r="BH311" s="215">
        <f>IF(N311="sníž. přenesená",J311,0)</f>
        <v>0</v>
      </c>
      <c r="BI311" s="215">
        <f>IF(N311="nulová",J311,0)</f>
        <v>0</v>
      </c>
      <c r="BJ311" s="16" t="s">
        <v>83</v>
      </c>
      <c r="BK311" s="215">
        <f>ROUND(I311*H311,2)</f>
        <v>0</v>
      </c>
      <c r="BL311" s="16" t="s">
        <v>152</v>
      </c>
      <c r="BM311" s="214" t="s">
        <v>2771</v>
      </c>
    </row>
    <row r="312" s="2" customFormat="1">
      <c r="A312" s="37"/>
      <c r="B312" s="38"/>
      <c r="C312" s="39"/>
      <c r="D312" s="216" t="s">
        <v>154</v>
      </c>
      <c r="E312" s="39"/>
      <c r="F312" s="217" t="s">
        <v>2772</v>
      </c>
      <c r="G312" s="39"/>
      <c r="H312" s="39"/>
      <c r="I312" s="218"/>
      <c r="J312" s="39"/>
      <c r="K312" s="39"/>
      <c r="L312" s="43"/>
      <c r="M312" s="219"/>
      <c r="N312" s="220"/>
      <c r="O312" s="83"/>
      <c r="P312" s="83"/>
      <c r="Q312" s="83"/>
      <c r="R312" s="83"/>
      <c r="S312" s="83"/>
      <c r="T312" s="84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T312" s="16" t="s">
        <v>154</v>
      </c>
      <c r="AU312" s="16" t="s">
        <v>85</v>
      </c>
    </row>
    <row r="313" s="2" customFormat="1" ht="16.5" customHeight="1">
      <c r="A313" s="37"/>
      <c r="B313" s="38"/>
      <c r="C313" s="203" t="s">
        <v>701</v>
      </c>
      <c r="D313" s="203" t="s">
        <v>147</v>
      </c>
      <c r="E313" s="204" t="s">
        <v>2773</v>
      </c>
      <c r="F313" s="205" t="s">
        <v>2774</v>
      </c>
      <c r="G313" s="206" t="s">
        <v>178</v>
      </c>
      <c r="H313" s="207">
        <v>90</v>
      </c>
      <c r="I313" s="208"/>
      <c r="J313" s="209">
        <f>ROUND(I313*H313,2)</f>
        <v>0</v>
      </c>
      <c r="K313" s="205" t="s">
        <v>151</v>
      </c>
      <c r="L313" s="43"/>
      <c r="M313" s="210" t="s">
        <v>19</v>
      </c>
      <c r="N313" s="211" t="s">
        <v>46</v>
      </c>
      <c r="O313" s="83"/>
      <c r="P313" s="212">
        <f>O313*H313</f>
        <v>0</v>
      </c>
      <c r="Q313" s="212">
        <v>0</v>
      </c>
      <c r="R313" s="212">
        <f>Q313*H313</f>
        <v>0</v>
      </c>
      <c r="S313" s="212">
        <v>0</v>
      </c>
      <c r="T313" s="213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14" t="s">
        <v>152</v>
      </c>
      <c r="AT313" s="214" t="s">
        <v>147</v>
      </c>
      <c r="AU313" s="214" t="s">
        <v>85</v>
      </c>
      <c r="AY313" s="16" t="s">
        <v>145</v>
      </c>
      <c r="BE313" s="215">
        <f>IF(N313="základní",J313,0)</f>
        <v>0</v>
      </c>
      <c r="BF313" s="215">
        <f>IF(N313="snížená",J313,0)</f>
        <v>0</v>
      </c>
      <c r="BG313" s="215">
        <f>IF(N313="zákl. přenesená",J313,0)</f>
        <v>0</v>
      </c>
      <c r="BH313" s="215">
        <f>IF(N313="sníž. přenesená",J313,0)</f>
        <v>0</v>
      </c>
      <c r="BI313" s="215">
        <f>IF(N313="nulová",J313,0)</f>
        <v>0</v>
      </c>
      <c r="BJ313" s="16" t="s">
        <v>83</v>
      </c>
      <c r="BK313" s="215">
        <f>ROUND(I313*H313,2)</f>
        <v>0</v>
      </c>
      <c r="BL313" s="16" t="s">
        <v>152</v>
      </c>
      <c r="BM313" s="214" t="s">
        <v>2775</v>
      </c>
    </row>
    <row r="314" s="2" customFormat="1">
      <c r="A314" s="37"/>
      <c r="B314" s="38"/>
      <c r="C314" s="39"/>
      <c r="D314" s="216" t="s">
        <v>154</v>
      </c>
      <c r="E314" s="39"/>
      <c r="F314" s="217" t="s">
        <v>2776</v>
      </c>
      <c r="G314" s="39"/>
      <c r="H314" s="39"/>
      <c r="I314" s="218"/>
      <c r="J314" s="39"/>
      <c r="K314" s="39"/>
      <c r="L314" s="43"/>
      <c r="M314" s="219"/>
      <c r="N314" s="220"/>
      <c r="O314" s="83"/>
      <c r="P314" s="83"/>
      <c r="Q314" s="83"/>
      <c r="R314" s="83"/>
      <c r="S314" s="83"/>
      <c r="T314" s="84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154</v>
      </c>
      <c r="AU314" s="16" t="s">
        <v>85</v>
      </c>
    </row>
    <row r="315" s="2" customFormat="1" ht="16.5" customHeight="1">
      <c r="A315" s="37"/>
      <c r="B315" s="38"/>
      <c r="C315" s="203" t="s">
        <v>706</v>
      </c>
      <c r="D315" s="203" t="s">
        <v>147</v>
      </c>
      <c r="E315" s="204" t="s">
        <v>2777</v>
      </c>
      <c r="F315" s="205" t="s">
        <v>2778</v>
      </c>
      <c r="G315" s="206" t="s">
        <v>178</v>
      </c>
      <c r="H315" s="207">
        <v>20</v>
      </c>
      <c r="I315" s="208"/>
      <c r="J315" s="209">
        <f>ROUND(I315*H315,2)</f>
        <v>0</v>
      </c>
      <c r="K315" s="205" t="s">
        <v>151</v>
      </c>
      <c r="L315" s="43"/>
      <c r="M315" s="210" t="s">
        <v>19</v>
      </c>
      <c r="N315" s="211" t="s">
        <v>46</v>
      </c>
      <c r="O315" s="83"/>
      <c r="P315" s="212">
        <f>O315*H315</f>
        <v>0</v>
      </c>
      <c r="Q315" s="212">
        <v>0</v>
      </c>
      <c r="R315" s="212">
        <f>Q315*H315</f>
        <v>0</v>
      </c>
      <c r="S315" s="212">
        <v>0</v>
      </c>
      <c r="T315" s="213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214" t="s">
        <v>152</v>
      </c>
      <c r="AT315" s="214" t="s">
        <v>147</v>
      </c>
      <c r="AU315" s="214" t="s">
        <v>85</v>
      </c>
      <c r="AY315" s="16" t="s">
        <v>145</v>
      </c>
      <c r="BE315" s="215">
        <f>IF(N315="základní",J315,0)</f>
        <v>0</v>
      </c>
      <c r="BF315" s="215">
        <f>IF(N315="snížená",J315,0)</f>
        <v>0</v>
      </c>
      <c r="BG315" s="215">
        <f>IF(N315="zákl. přenesená",J315,0)</f>
        <v>0</v>
      </c>
      <c r="BH315" s="215">
        <f>IF(N315="sníž. přenesená",J315,0)</f>
        <v>0</v>
      </c>
      <c r="BI315" s="215">
        <f>IF(N315="nulová",J315,0)</f>
        <v>0</v>
      </c>
      <c r="BJ315" s="16" t="s">
        <v>83</v>
      </c>
      <c r="BK315" s="215">
        <f>ROUND(I315*H315,2)</f>
        <v>0</v>
      </c>
      <c r="BL315" s="16" t="s">
        <v>152</v>
      </c>
      <c r="BM315" s="214" t="s">
        <v>2779</v>
      </c>
    </row>
    <row r="316" s="2" customFormat="1">
      <c r="A316" s="37"/>
      <c r="B316" s="38"/>
      <c r="C316" s="39"/>
      <c r="D316" s="216" t="s">
        <v>154</v>
      </c>
      <c r="E316" s="39"/>
      <c r="F316" s="217" t="s">
        <v>2780</v>
      </c>
      <c r="G316" s="39"/>
      <c r="H316" s="39"/>
      <c r="I316" s="218"/>
      <c r="J316" s="39"/>
      <c r="K316" s="39"/>
      <c r="L316" s="43"/>
      <c r="M316" s="219"/>
      <c r="N316" s="220"/>
      <c r="O316" s="83"/>
      <c r="P316" s="83"/>
      <c r="Q316" s="83"/>
      <c r="R316" s="83"/>
      <c r="S316" s="83"/>
      <c r="T316" s="84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16" t="s">
        <v>154</v>
      </c>
      <c r="AU316" s="16" t="s">
        <v>85</v>
      </c>
    </row>
    <row r="317" s="2" customFormat="1" ht="16.5" customHeight="1">
      <c r="A317" s="37"/>
      <c r="B317" s="38"/>
      <c r="C317" s="203" t="s">
        <v>710</v>
      </c>
      <c r="D317" s="203" t="s">
        <v>147</v>
      </c>
      <c r="E317" s="204" t="s">
        <v>2781</v>
      </c>
      <c r="F317" s="205" t="s">
        <v>2782</v>
      </c>
      <c r="G317" s="206" t="s">
        <v>178</v>
      </c>
      <c r="H317" s="207">
        <v>59</v>
      </c>
      <c r="I317" s="208"/>
      <c r="J317" s="209">
        <f>ROUND(I317*H317,2)</f>
        <v>0</v>
      </c>
      <c r="K317" s="205" t="s">
        <v>151</v>
      </c>
      <c r="L317" s="43"/>
      <c r="M317" s="210" t="s">
        <v>19</v>
      </c>
      <c r="N317" s="211" t="s">
        <v>46</v>
      </c>
      <c r="O317" s="83"/>
      <c r="P317" s="212">
        <f>O317*H317</f>
        <v>0</v>
      </c>
      <c r="Q317" s="212">
        <v>0</v>
      </c>
      <c r="R317" s="212">
        <f>Q317*H317</f>
        <v>0</v>
      </c>
      <c r="S317" s="212">
        <v>0</v>
      </c>
      <c r="T317" s="213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214" t="s">
        <v>152</v>
      </c>
      <c r="AT317" s="214" t="s">
        <v>147</v>
      </c>
      <c r="AU317" s="214" t="s">
        <v>85</v>
      </c>
      <c r="AY317" s="16" t="s">
        <v>145</v>
      </c>
      <c r="BE317" s="215">
        <f>IF(N317="základní",J317,0)</f>
        <v>0</v>
      </c>
      <c r="BF317" s="215">
        <f>IF(N317="snížená",J317,0)</f>
        <v>0</v>
      </c>
      <c r="BG317" s="215">
        <f>IF(N317="zákl. přenesená",J317,0)</f>
        <v>0</v>
      </c>
      <c r="BH317" s="215">
        <f>IF(N317="sníž. přenesená",J317,0)</f>
        <v>0</v>
      </c>
      <c r="BI317" s="215">
        <f>IF(N317="nulová",J317,0)</f>
        <v>0</v>
      </c>
      <c r="BJ317" s="16" t="s">
        <v>83</v>
      </c>
      <c r="BK317" s="215">
        <f>ROUND(I317*H317,2)</f>
        <v>0</v>
      </c>
      <c r="BL317" s="16" t="s">
        <v>152</v>
      </c>
      <c r="BM317" s="214" t="s">
        <v>2783</v>
      </c>
    </row>
    <row r="318" s="2" customFormat="1">
      <c r="A318" s="37"/>
      <c r="B318" s="38"/>
      <c r="C318" s="39"/>
      <c r="D318" s="216" t="s">
        <v>154</v>
      </c>
      <c r="E318" s="39"/>
      <c r="F318" s="217" t="s">
        <v>2784</v>
      </c>
      <c r="G318" s="39"/>
      <c r="H318" s="39"/>
      <c r="I318" s="218"/>
      <c r="J318" s="39"/>
      <c r="K318" s="39"/>
      <c r="L318" s="43"/>
      <c r="M318" s="219"/>
      <c r="N318" s="220"/>
      <c r="O318" s="83"/>
      <c r="P318" s="83"/>
      <c r="Q318" s="83"/>
      <c r="R318" s="83"/>
      <c r="S318" s="83"/>
      <c r="T318" s="84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154</v>
      </c>
      <c r="AU318" s="16" t="s">
        <v>85</v>
      </c>
    </row>
    <row r="319" s="2" customFormat="1" ht="24.15" customHeight="1">
      <c r="A319" s="37"/>
      <c r="B319" s="38"/>
      <c r="C319" s="203" t="s">
        <v>715</v>
      </c>
      <c r="D319" s="203" t="s">
        <v>147</v>
      </c>
      <c r="E319" s="204" t="s">
        <v>2785</v>
      </c>
      <c r="F319" s="205" t="s">
        <v>2786</v>
      </c>
      <c r="G319" s="206" t="s">
        <v>178</v>
      </c>
      <c r="H319" s="207">
        <v>636</v>
      </c>
      <c r="I319" s="208"/>
      <c r="J319" s="209">
        <f>ROUND(I319*H319,2)</f>
        <v>0</v>
      </c>
      <c r="K319" s="205" t="s">
        <v>151</v>
      </c>
      <c r="L319" s="43"/>
      <c r="M319" s="210" t="s">
        <v>19</v>
      </c>
      <c r="N319" s="211" t="s">
        <v>46</v>
      </c>
      <c r="O319" s="83"/>
      <c r="P319" s="212">
        <f>O319*H319</f>
        <v>0</v>
      </c>
      <c r="Q319" s="212">
        <v>0</v>
      </c>
      <c r="R319" s="212">
        <f>Q319*H319</f>
        <v>0</v>
      </c>
      <c r="S319" s="212">
        <v>0</v>
      </c>
      <c r="T319" s="213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14" t="s">
        <v>152</v>
      </c>
      <c r="AT319" s="214" t="s">
        <v>147</v>
      </c>
      <c r="AU319" s="214" t="s">
        <v>85</v>
      </c>
      <c r="AY319" s="16" t="s">
        <v>145</v>
      </c>
      <c r="BE319" s="215">
        <f>IF(N319="základní",J319,0)</f>
        <v>0</v>
      </c>
      <c r="BF319" s="215">
        <f>IF(N319="snížená",J319,0)</f>
        <v>0</v>
      </c>
      <c r="BG319" s="215">
        <f>IF(N319="zákl. přenesená",J319,0)</f>
        <v>0</v>
      </c>
      <c r="BH319" s="215">
        <f>IF(N319="sníž. přenesená",J319,0)</f>
        <v>0</v>
      </c>
      <c r="BI319" s="215">
        <f>IF(N319="nulová",J319,0)</f>
        <v>0</v>
      </c>
      <c r="BJ319" s="16" t="s">
        <v>83</v>
      </c>
      <c r="BK319" s="215">
        <f>ROUND(I319*H319,2)</f>
        <v>0</v>
      </c>
      <c r="BL319" s="16" t="s">
        <v>152</v>
      </c>
      <c r="BM319" s="214" t="s">
        <v>2787</v>
      </c>
    </row>
    <row r="320" s="2" customFormat="1">
      <c r="A320" s="37"/>
      <c r="B320" s="38"/>
      <c r="C320" s="39"/>
      <c r="D320" s="216" t="s">
        <v>154</v>
      </c>
      <c r="E320" s="39"/>
      <c r="F320" s="217" t="s">
        <v>2788</v>
      </c>
      <c r="G320" s="39"/>
      <c r="H320" s="39"/>
      <c r="I320" s="218"/>
      <c r="J320" s="39"/>
      <c r="K320" s="39"/>
      <c r="L320" s="43"/>
      <c r="M320" s="219"/>
      <c r="N320" s="220"/>
      <c r="O320" s="83"/>
      <c r="P320" s="83"/>
      <c r="Q320" s="83"/>
      <c r="R320" s="83"/>
      <c r="S320" s="83"/>
      <c r="T320" s="84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154</v>
      </c>
      <c r="AU320" s="16" t="s">
        <v>85</v>
      </c>
    </row>
    <row r="321" s="2" customFormat="1" ht="16.5" customHeight="1">
      <c r="A321" s="37"/>
      <c r="B321" s="38"/>
      <c r="C321" s="221" t="s">
        <v>720</v>
      </c>
      <c r="D321" s="221" t="s">
        <v>286</v>
      </c>
      <c r="E321" s="222" t="s">
        <v>2789</v>
      </c>
      <c r="F321" s="223" t="s">
        <v>2790</v>
      </c>
      <c r="G321" s="224" t="s">
        <v>178</v>
      </c>
      <c r="H321" s="225">
        <v>645.53999999999996</v>
      </c>
      <c r="I321" s="226"/>
      <c r="J321" s="227">
        <f>ROUND(I321*H321,2)</f>
        <v>0</v>
      </c>
      <c r="K321" s="223" t="s">
        <v>151</v>
      </c>
      <c r="L321" s="228"/>
      <c r="M321" s="229" t="s">
        <v>19</v>
      </c>
      <c r="N321" s="230" t="s">
        <v>46</v>
      </c>
      <c r="O321" s="83"/>
      <c r="P321" s="212">
        <f>O321*H321</f>
        <v>0</v>
      </c>
      <c r="Q321" s="212">
        <v>0.00027</v>
      </c>
      <c r="R321" s="212">
        <f>Q321*H321</f>
        <v>0.1742958</v>
      </c>
      <c r="S321" s="212">
        <v>0</v>
      </c>
      <c r="T321" s="213">
        <f>S321*H321</f>
        <v>0</v>
      </c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R321" s="214" t="s">
        <v>186</v>
      </c>
      <c r="AT321" s="214" t="s">
        <v>286</v>
      </c>
      <c r="AU321" s="214" t="s">
        <v>85</v>
      </c>
      <c r="AY321" s="16" t="s">
        <v>145</v>
      </c>
      <c r="BE321" s="215">
        <f>IF(N321="základní",J321,0)</f>
        <v>0</v>
      </c>
      <c r="BF321" s="215">
        <f>IF(N321="snížená",J321,0)</f>
        <v>0</v>
      </c>
      <c r="BG321" s="215">
        <f>IF(N321="zákl. přenesená",J321,0)</f>
        <v>0</v>
      </c>
      <c r="BH321" s="215">
        <f>IF(N321="sníž. přenesená",J321,0)</f>
        <v>0</v>
      </c>
      <c r="BI321" s="215">
        <f>IF(N321="nulová",J321,0)</f>
        <v>0</v>
      </c>
      <c r="BJ321" s="16" t="s">
        <v>83</v>
      </c>
      <c r="BK321" s="215">
        <f>ROUND(I321*H321,2)</f>
        <v>0</v>
      </c>
      <c r="BL321" s="16" t="s">
        <v>152</v>
      </c>
      <c r="BM321" s="214" t="s">
        <v>2791</v>
      </c>
    </row>
    <row r="322" s="2" customFormat="1" ht="24.15" customHeight="1">
      <c r="A322" s="37"/>
      <c r="B322" s="38"/>
      <c r="C322" s="203" t="s">
        <v>724</v>
      </c>
      <c r="D322" s="203" t="s">
        <v>147</v>
      </c>
      <c r="E322" s="204" t="s">
        <v>2792</v>
      </c>
      <c r="F322" s="205" t="s">
        <v>2793</v>
      </c>
      <c r="G322" s="206" t="s">
        <v>178</v>
      </c>
      <c r="H322" s="207">
        <v>135</v>
      </c>
      <c r="I322" s="208"/>
      <c r="J322" s="209">
        <f>ROUND(I322*H322,2)</f>
        <v>0</v>
      </c>
      <c r="K322" s="205" t="s">
        <v>151</v>
      </c>
      <c r="L322" s="43"/>
      <c r="M322" s="210" t="s">
        <v>19</v>
      </c>
      <c r="N322" s="211" t="s">
        <v>46</v>
      </c>
      <c r="O322" s="83"/>
      <c r="P322" s="212">
        <f>O322*H322</f>
        <v>0</v>
      </c>
      <c r="Q322" s="212">
        <v>0</v>
      </c>
      <c r="R322" s="212">
        <f>Q322*H322</f>
        <v>0</v>
      </c>
      <c r="S322" s="212">
        <v>0</v>
      </c>
      <c r="T322" s="213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214" t="s">
        <v>152</v>
      </c>
      <c r="AT322" s="214" t="s">
        <v>147</v>
      </c>
      <c r="AU322" s="214" t="s">
        <v>85</v>
      </c>
      <c r="AY322" s="16" t="s">
        <v>145</v>
      </c>
      <c r="BE322" s="215">
        <f>IF(N322="základní",J322,0)</f>
        <v>0</v>
      </c>
      <c r="BF322" s="215">
        <f>IF(N322="snížená",J322,0)</f>
        <v>0</v>
      </c>
      <c r="BG322" s="215">
        <f>IF(N322="zákl. přenesená",J322,0)</f>
        <v>0</v>
      </c>
      <c r="BH322" s="215">
        <f>IF(N322="sníž. přenesená",J322,0)</f>
        <v>0</v>
      </c>
      <c r="BI322" s="215">
        <f>IF(N322="nulová",J322,0)</f>
        <v>0</v>
      </c>
      <c r="BJ322" s="16" t="s">
        <v>83</v>
      </c>
      <c r="BK322" s="215">
        <f>ROUND(I322*H322,2)</f>
        <v>0</v>
      </c>
      <c r="BL322" s="16" t="s">
        <v>152</v>
      </c>
      <c r="BM322" s="214" t="s">
        <v>2794</v>
      </c>
    </row>
    <row r="323" s="2" customFormat="1">
      <c r="A323" s="37"/>
      <c r="B323" s="38"/>
      <c r="C323" s="39"/>
      <c r="D323" s="216" t="s">
        <v>154</v>
      </c>
      <c r="E323" s="39"/>
      <c r="F323" s="217" t="s">
        <v>2795</v>
      </c>
      <c r="G323" s="39"/>
      <c r="H323" s="39"/>
      <c r="I323" s="218"/>
      <c r="J323" s="39"/>
      <c r="K323" s="39"/>
      <c r="L323" s="43"/>
      <c r="M323" s="219"/>
      <c r="N323" s="220"/>
      <c r="O323" s="83"/>
      <c r="P323" s="83"/>
      <c r="Q323" s="83"/>
      <c r="R323" s="83"/>
      <c r="S323" s="83"/>
      <c r="T323" s="84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16" t="s">
        <v>154</v>
      </c>
      <c r="AU323" s="16" t="s">
        <v>85</v>
      </c>
    </row>
    <row r="324" s="2" customFormat="1" ht="16.5" customHeight="1">
      <c r="A324" s="37"/>
      <c r="B324" s="38"/>
      <c r="C324" s="221" t="s">
        <v>728</v>
      </c>
      <c r="D324" s="221" t="s">
        <v>286</v>
      </c>
      <c r="E324" s="222" t="s">
        <v>2796</v>
      </c>
      <c r="F324" s="223" t="s">
        <v>2797</v>
      </c>
      <c r="G324" s="224" t="s">
        <v>178</v>
      </c>
      <c r="H324" s="225">
        <v>137.02500000000001</v>
      </c>
      <c r="I324" s="226"/>
      <c r="J324" s="227">
        <f>ROUND(I324*H324,2)</f>
        <v>0</v>
      </c>
      <c r="K324" s="223" t="s">
        <v>151</v>
      </c>
      <c r="L324" s="228"/>
      <c r="M324" s="229" t="s">
        <v>19</v>
      </c>
      <c r="N324" s="230" t="s">
        <v>46</v>
      </c>
      <c r="O324" s="83"/>
      <c r="P324" s="212">
        <f>O324*H324</f>
        <v>0</v>
      </c>
      <c r="Q324" s="212">
        <v>0.00042999999999999999</v>
      </c>
      <c r="R324" s="212">
        <f>Q324*H324</f>
        <v>0.058920750000000001</v>
      </c>
      <c r="S324" s="212">
        <v>0</v>
      </c>
      <c r="T324" s="213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214" t="s">
        <v>186</v>
      </c>
      <c r="AT324" s="214" t="s">
        <v>286</v>
      </c>
      <c r="AU324" s="214" t="s">
        <v>85</v>
      </c>
      <c r="AY324" s="16" t="s">
        <v>145</v>
      </c>
      <c r="BE324" s="215">
        <f>IF(N324="základní",J324,0)</f>
        <v>0</v>
      </c>
      <c r="BF324" s="215">
        <f>IF(N324="snížená",J324,0)</f>
        <v>0</v>
      </c>
      <c r="BG324" s="215">
        <f>IF(N324="zákl. přenesená",J324,0)</f>
        <v>0</v>
      </c>
      <c r="BH324" s="215">
        <f>IF(N324="sníž. přenesená",J324,0)</f>
        <v>0</v>
      </c>
      <c r="BI324" s="215">
        <f>IF(N324="nulová",J324,0)</f>
        <v>0</v>
      </c>
      <c r="BJ324" s="16" t="s">
        <v>83</v>
      </c>
      <c r="BK324" s="215">
        <f>ROUND(I324*H324,2)</f>
        <v>0</v>
      </c>
      <c r="BL324" s="16" t="s">
        <v>152</v>
      </c>
      <c r="BM324" s="214" t="s">
        <v>2798</v>
      </c>
    </row>
    <row r="325" s="2" customFormat="1" ht="24.15" customHeight="1">
      <c r="A325" s="37"/>
      <c r="B325" s="38"/>
      <c r="C325" s="203" t="s">
        <v>733</v>
      </c>
      <c r="D325" s="203" t="s">
        <v>147</v>
      </c>
      <c r="E325" s="204" t="s">
        <v>2799</v>
      </c>
      <c r="F325" s="205" t="s">
        <v>2800</v>
      </c>
      <c r="G325" s="206" t="s">
        <v>178</v>
      </c>
      <c r="H325" s="207">
        <v>50</v>
      </c>
      <c r="I325" s="208"/>
      <c r="J325" s="209">
        <f>ROUND(I325*H325,2)</f>
        <v>0</v>
      </c>
      <c r="K325" s="205" t="s">
        <v>151</v>
      </c>
      <c r="L325" s="43"/>
      <c r="M325" s="210" t="s">
        <v>19</v>
      </c>
      <c r="N325" s="211" t="s">
        <v>46</v>
      </c>
      <c r="O325" s="83"/>
      <c r="P325" s="212">
        <f>O325*H325</f>
        <v>0</v>
      </c>
      <c r="Q325" s="212">
        <v>0</v>
      </c>
      <c r="R325" s="212">
        <f>Q325*H325</f>
        <v>0</v>
      </c>
      <c r="S325" s="212">
        <v>0</v>
      </c>
      <c r="T325" s="213">
        <f>S325*H325</f>
        <v>0</v>
      </c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R325" s="214" t="s">
        <v>152</v>
      </c>
      <c r="AT325" s="214" t="s">
        <v>147</v>
      </c>
      <c r="AU325" s="214" t="s">
        <v>85</v>
      </c>
      <c r="AY325" s="16" t="s">
        <v>145</v>
      </c>
      <c r="BE325" s="215">
        <f>IF(N325="základní",J325,0)</f>
        <v>0</v>
      </c>
      <c r="BF325" s="215">
        <f>IF(N325="snížená",J325,0)</f>
        <v>0</v>
      </c>
      <c r="BG325" s="215">
        <f>IF(N325="zákl. přenesená",J325,0)</f>
        <v>0</v>
      </c>
      <c r="BH325" s="215">
        <f>IF(N325="sníž. přenesená",J325,0)</f>
        <v>0</v>
      </c>
      <c r="BI325" s="215">
        <f>IF(N325="nulová",J325,0)</f>
        <v>0</v>
      </c>
      <c r="BJ325" s="16" t="s">
        <v>83</v>
      </c>
      <c r="BK325" s="215">
        <f>ROUND(I325*H325,2)</f>
        <v>0</v>
      </c>
      <c r="BL325" s="16" t="s">
        <v>152</v>
      </c>
      <c r="BM325" s="214" t="s">
        <v>2801</v>
      </c>
    </row>
    <row r="326" s="2" customFormat="1">
      <c r="A326" s="37"/>
      <c r="B326" s="38"/>
      <c r="C326" s="39"/>
      <c r="D326" s="216" t="s">
        <v>154</v>
      </c>
      <c r="E326" s="39"/>
      <c r="F326" s="217" t="s">
        <v>2802</v>
      </c>
      <c r="G326" s="39"/>
      <c r="H326" s="39"/>
      <c r="I326" s="218"/>
      <c r="J326" s="39"/>
      <c r="K326" s="39"/>
      <c r="L326" s="43"/>
      <c r="M326" s="219"/>
      <c r="N326" s="220"/>
      <c r="O326" s="83"/>
      <c r="P326" s="83"/>
      <c r="Q326" s="83"/>
      <c r="R326" s="83"/>
      <c r="S326" s="83"/>
      <c r="T326" s="84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T326" s="16" t="s">
        <v>154</v>
      </c>
      <c r="AU326" s="16" t="s">
        <v>85</v>
      </c>
    </row>
    <row r="327" s="2" customFormat="1" ht="16.5" customHeight="1">
      <c r="A327" s="37"/>
      <c r="B327" s="38"/>
      <c r="C327" s="221" t="s">
        <v>738</v>
      </c>
      <c r="D327" s="221" t="s">
        <v>286</v>
      </c>
      <c r="E327" s="222" t="s">
        <v>2803</v>
      </c>
      <c r="F327" s="223" t="s">
        <v>2804</v>
      </c>
      <c r="G327" s="224" t="s">
        <v>178</v>
      </c>
      <c r="H327" s="225">
        <v>50.75</v>
      </c>
      <c r="I327" s="226"/>
      <c r="J327" s="227">
        <f>ROUND(I327*H327,2)</f>
        <v>0</v>
      </c>
      <c r="K327" s="223" t="s">
        <v>151</v>
      </c>
      <c r="L327" s="228"/>
      <c r="M327" s="229" t="s">
        <v>19</v>
      </c>
      <c r="N327" s="230" t="s">
        <v>46</v>
      </c>
      <c r="O327" s="83"/>
      <c r="P327" s="212">
        <f>O327*H327</f>
        <v>0</v>
      </c>
      <c r="Q327" s="212">
        <v>0.00067000000000000002</v>
      </c>
      <c r="R327" s="212">
        <f>Q327*H327</f>
        <v>0.034002499999999998</v>
      </c>
      <c r="S327" s="212">
        <v>0</v>
      </c>
      <c r="T327" s="213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14" t="s">
        <v>186</v>
      </c>
      <c r="AT327" s="214" t="s">
        <v>286</v>
      </c>
      <c r="AU327" s="214" t="s">
        <v>85</v>
      </c>
      <c r="AY327" s="16" t="s">
        <v>145</v>
      </c>
      <c r="BE327" s="215">
        <f>IF(N327="základní",J327,0)</f>
        <v>0</v>
      </c>
      <c r="BF327" s="215">
        <f>IF(N327="snížená",J327,0)</f>
        <v>0</v>
      </c>
      <c r="BG327" s="215">
        <f>IF(N327="zákl. přenesená",J327,0)</f>
        <v>0</v>
      </c>
      <c r="BH327" s="215">
        <f>IF(N327="sníž. přenesená",J327,0)</f>
        <v>0</v>
      </c>
      <c r="BI327" s="215">
        <f>IF(N327="nulová",J327,0)</f>
        <v>0</v>
      </c>
      <c r="BJ327" s="16" t="s">
        <v>83</v>
      </c>
      <c r="BK327" s="215">
        <f>ROUND(I327*H327,2)</f>
        <v>0</v>
      </c>
      <c r="BL327" s="16" t="s">
        <v>152</v>
      </c>
      <c r="BM327" s="214" t="s">
        <v>2805</v>
      </c>
    </row>
    <row r="328" s="2" customFormat="1" ht="24.15" customHeight="1">
      <c r="A328" s="37"/>
      <c r="B328" s="38"/>
      <c r="C328" s="203" t="s">
        <v>743</v>
      </c>
      <c r="D328" s="203" t="s">
        <v>147</v>
      </c>
      <c r="E328" s="204" t="s">
        <v>2806</v>
      </c>
      <c r="F328" s="205" t="s">
        <v>2807</v>
      </c>
      <c r="G328" s="206" t="s">
        <v>178</v>
      </c>
      <c r="H328" s="207">
        <v>180</v>
      </c>
      <c r="I328" s="208"/>
      <c r="J328" s="209">
        <f>ROUND(I328*H328,2)</f>
        <v>0</v>
      </c>
      <c r="K328" s="205" t="s">
        <v>151</v>
      </c>
      <c r="L328" s="43"/>
      <c r="M328" s="210" t="s">
        <v>19</v>
      </c>
      <c r="N328" s="211" t="s">
        <v>46</v>
      </c>
      <c r="O328" s="83"/>
      <c r="P328" s="212">
        <f>O328*H328</f>
        <v>0</v>
      </c>
      <c r="Q328" s="212">
        <v>0</v>
      </c>
      <c r="R328" s="212">
        <f>Q328*H328</f>
        <v>0</v>
      </c>
      <c r="S328" s="212">
        <v>0</v>
      </c>
      <c r="T328" s="213">
        <f>S328*H328</f>
        <v>0</v>
      </c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R328" s="214" t="s">
        <v>152</v>
      </c>
      <c r="AT328" s="214" t="s">
        <v>147</v>
      </c>
      <c r="AU328" s="214" t="s">
        <v>85</v>
      </c>
      <c r="AY328" s="16" t="s">
        <v>145</v>
      </c>
      <c r="BE328" s="215">
        <f>IF(N328="základní",J328,0)</f>
        <v>0</v>
      </c>
      <c r="BF328" s="215">
        <f>IF(N328="snížená",J328,0)</f>
        <v>0</v>
      </c>
      <c r="BG328" s="215">
        <f>IF(N328="zákl. přenesená",J328,0)</f>
        <v>0</v>
      </c>
      <c r="BH328" s="215">
        <f>IF(N328="sníž. přenesená",J328,0)</f>
        <v>0</v>
      </c>
      <c r="BI328" s="215">
        <f>IF(N328="nulová",J328,0)</f>
        <v>0</v>
      </c>
      <c r="BJ328" s="16" t="s">
        <v>83</v>
      </c>
      <c r="BK328" s="215">
        <f>ROUND(I328*H328,2)</f>
        <v>0</v>
      </c>
      <c r="BL328" s="16" t="s">
        <v>152</v>
      </c>
      <c r="BM328" s="214" t="s">
        <v>2808</v>
      </c>
    </row>
    <row r="329" s="2" customFormat="1">
      <c r="A329" s="37"/>
      <c r="B329" s="38"/>
      <c r="C329" s="39"/>
      <c r="D329" s="216" t="s">
        <v>154</v>
      </c>
      <c r="E329" s="39"/>
      <c r="F329" s="217" t="s">
        <v>2809</v>
      </c>
      <c r="G329" s="39"/>
      <c r="H329" s="39"/>
      <c r="I329" s="218"/>
      <c r="J329" s="39"/>
      <c r="K329" s="39"/>
      <c r="L329" s="43"/>
      <c r="M329" s="219"/>
      <c r="N329" s="220"/>
      <c r="O329" s="83"/>
      <c r="P329" s="83"/>
      <c r="Q329" s="83"/>
      <c r="R329" s="83"/>
      <c r="S329" s="83"/>
      <c r="T329" s="84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154</v>
      </c>
      <c r="AU329" s="16" t="s">
        <v>85</v>
      </c>
    </row>
    <row r="330" s="2" customFormat="1" ht="16.5" customHeight="1">
      <c r="A330" s="37"/>
      <c r="B330" s="38"/>
      <c r="C330" s="221" t="s">
        <v>750</v>
      </c>
      <c r="D330" s="221" t="s">
        <v>286</v>
      </c>
      <c r="E330" s="222" t="s">
        <v>2810</v>
      </c>
      <c r="F330" s="223" t="s">
        <v>2811</v>
      </c>
      <c r="G330" s="224" t="s">
        <v>178</v>
      </c>
      <c r="H330" s="225">
        <v>182.69999999999999</v>
      </c>
      <c r="I330" s="226"/>
      <c r="J330" s="227">
        <f>ROUND(I330*H330,2)</f>
        <v>0</v>
      </c>
      <c r="K330" s="223" t="s">
        <v>151</v>
      </c>
      <c r="L330" s="228"/>
      <c r="M330" s="229" t="s">
        <v>19</v>
      </c>
      <c r="N330" s="230" t="s">
        <v>46</v>
      </c>
      <c r="O330" s="83"/>
      <c r="P330" s="212">
        <f>O330*H330</f>
        <v>0</v>
      </c>
      <c r="Q330" s="212">
        <v>0.0010499999999999999</v>
      </c>
      <c r="R330" s="212">
        <f>Q330*H330</f>
        <v>0.19183499999999998</v>
      </c>
      <c r="S330" s="212">
        <v>0</v>
      </c>
      <c r="T330" s="213">
        <f>S330*H330</f>
        <v>0</v>
      </c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R330" s="214" t="s">
        <v>186</v>
      </c>
      <c r="AT330" s="214" t="s">
        <v>286</v>
      </c>
      <c r="AU330" s="214" t="s">
        <v>85</v>
      </c>
      <c r="AY330" s="16" t="s">
        <v>145</v>
      </c>
      <c r="BE330" s="215">
        <f>IF(N330="základní",J330,0)</f>
        <v>0</v>
      </c>
      <c r="BF330" s="215">
        <f>IF(N330="snížená",J330,0)</f>
        <v>0</v>
      </c>
      <c r="BG330" s="215">
        <f>IF(N330="zákl. přenesená",J330,0)</f>
        <v>0</v>
      </c>
      <c r="BH330" s="215">
        <f>IF(N330="sníž. přenesená",J330,0)</f>
        <v>0</v>
      </c>
      <c r="BI330" s="215">
        <f>IF(N330="nulová",J330,0)</f>
        <v>0</v>
      </c>
      <c r="BJ330" s="16" t="s">
        <v>83</v>
      </c>
      <c r="BK330" s="215">
        <f>ROUND(I330*H330,2)</f>
        <v>0</v>
      </c>
      <c r="BL330" s="16" t="s">
        <v>152</v>
      </c>
      <c r="BM330" s="214" t="s">
        <v>2812</v>
      </c>
    </row>
    <row r="331" s="2" customFormat="1" ht="16.5" customHeight="1">
      <c r="A331" s="37"/>
      <c r="B331" s="38"/>
      <c r="C331" s="221" t="s">
        <v>755</v>
      </c>
      <c r="D331" s="221" t="s">
        <v>286</v>
      </c>
      <c r="E331" s="222" t="s">
        <v>2813</v>
      </c>
      <c r="F331" s="223" t="s">
        <v>2814</v>
      </c>
      <c r="G331" s="224" t="s">
        <v>412</v>
      </c>
      <c r="H331" s="225">
        <v>35</v>
      </c>
      <c r="I331" s="226"/>
      <c r="J331" s="227">
        <f>ROUND(I331*H331,2)</f>
        <v>0</v>
      </c>
      <c r="K331" s="223" t="s">
        <v>151</v>
      </c>
      <c r="L331" s="228"/>
      <c r="M331" s="229" t="s">
        <v>19</v>
      </c>
      <c r="N331" s="230" t="s">
        <v>46</v>
      </c>
      <c r="O331" s="83"/>
      <c r="P331" s="212">
        <f>O331*H331</f>
        <v>0</v>
      </c>
      <c r="Q331" s="212">
        <v>8.0000000000000007E-05</v>
      </c>
      <c r="R331" s="212">
        <f>Q331*H331</f>
        <v>0.0028000000000000004</v>
      </c>
      <c r="S331" s="212">
        <v>0</v>
      </c>
      <c r="T331" s="213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214" t="s">
        <v>186</v>
      </c>
      <c r="AT331" s="214" t="s">
        <v>286</v>
      </c>
      <c r="AU331" s="214" t="s">
        <v>85</v>
      </c>
      <c r="AY331" s="16" t="s">
        <v>145</v>
      </c>
      <c r="BE331" s="215">
        <f>IF(N331="základní",J331,0)</f>
        <v>0</v>
      </c>
      <c r="BF331" s="215">
        <f>IF(N331="snížená",J331,0)</f>
        <v>0</v>
      </c>
      <c r="BG331" s="215">
        <f>IF(N331="zákl. přenesená",J331,0)</f>
        <v>0</v>
      </c>
      <c r="BH331" s="215">
        <f>IF(N331="sníž. přenesená",J331,0)</f>
        <v>0</v>
      </c>
      <c r="BI331" s="215">
        <f>IF(N331="nulová",J331,0)</f>
        <v>0</v>
      </c>
      <c r="BJ331" s="16" t="s">
        <v>83</v>
      </c>
      <c r="BK331" s="215">
        <f>ROUND(I331*H331,2)</f>
        <v>0</v>
      </c>
      <c r="BL331" s="16" t="s">
        <v>152</v>
      </c>
      <c r="BM331" s="214" t="s">
        <v>2815</v>
      </c>
    </row>
    <row r="332" s="2" customFormat="1" ht="16.5" customHeight="1">
      <c r="A332" s="37"/>
      <c r="B332" s="38"/>
      <c r="C332" s="221" t="s">
        <v>760</v>
      </c>
      <c r="D332" s="221" t="s">
        <v>286</v>
      </c>
      <c r="E332" s="222" t="s">
        <v>2816</v>
      </c>
      <c r="F332" s="223" t="s">
        <v>2817</v>
      </c>
      <c r="G332" s="224" t="s">
        <v>412</v>
      </c>
      <c r="H332" s="225">
        <v>27</v>
      </c>
      <c r="I332" s="226"/>
      <c r="J332" s="227">
        <f>ROUND(I332*H332,2)</f>
        <v>0</v>
      </c>
      <c r="K332" s="223" t="s">
        <v>151</v>
      </c>
      <c r="L332" s="228"/>
      <c r="M332" s="229" t="s">
        <v>19</v>
      </c>
      <c r="N332" s="230" t="s">
        <v>46</v>
      </c>
      <c r="O332" s="83"/>
      <c r="P332" s="212">
        <f>O332*H332</f>
        <v>0</v>
      </c>
      <c r="Q332" s="212">
        <v>8.0000000000000007E-05</v>
      </c>
      <c r="R332" s="212">
        <f>Q332*H332</f>
        <v>0.00216</v>
      </c>
      <c r="S332" s="212">
        <v>0</v>
      </c>
      <c r="T332" s="213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214" t="s">
        <v>186</v>
      </c>
      <c r="AT332" s="214" t="s">
        <v>286</v>
      </c>
      <c r="AU332" s="214" t="s">
        <v>85</v>
      </c>
      <c r="AY332" s="16" t="s">
        <v>145</v>
      </c>
      <c r="BE332" s="215">
        <f>IF(N332="základní",J332,0)</f>
        <v>0</v>
      </c>
      <c r="BF332" s="215">
        <f>IF(N332="snížená",J332,0)</f>
        <v>0</v>
      </c>
      <c r="BG332" s="215">
        <f>IF(N332="zákl. přenesená",J332,0)</f>
        <v>0</v>
      </c>
      <c r="BH332" s="215">
        <f>IF(N332="sníž. přenesená",J332,0)</f>
        <v>0</v>
      </c>
      <c r="BI332" s="215">
        <f>IF(N332="nulová",J332,0)</f>
        <v>0</v>
      </c>
      <c r="BJ332" s="16" t="s">
        <v>83</v>
      </c>
      <c r="BK332" s="215">
        <f>ROUND(I332*H332,2)</f>
        <v>0</v>
      </c>
      <c r="BL332" s="16" t="s">
        <v>152</v>
      </c>
      <c r="BM332" s="214" t="s">
        <v>2818</v>
      </c>
    </row>
    <row r="333" s="2" customFormat="1" ht="16.5" customHeight="1">
      <c r="A333" s="37"/>
      <c r="B333" s="38"/>
      <c r="C333" s="221" t="s">
        <v>764</v>
      </c>
      <c r="D333" s="221" t="s">
        <v>286</v>
      </c>
      <c r="E333" s="222" t="s">
        <v>2819</v>
      </c>
      <c r="F333" s="223" t="s">
        <v>2820</v>
      </c>
      <c r="G333" s="224" t="s">
        <v>412</v>
      </c>
      <c r="H333" s="225">
        <v>9</v>
      </c>
      <c r="I333" s="226"/>
      <c r="J333" s="227">
        <f>ROUND(I333*H333,2)</f>
        <v>0</v>
      </c>
      <c r="K333" s="223" t="s">
        <v>151</v>
      </c>
      <c r="L333" s="228"/>
      <c r="M333" s="229" t="s">
        <v>19</v>
      </c>
      <c r="N333" s="230" t="s">
        <v>46</v>
      </c>
      <c r="O333" s="83"/>
      <c r="P333" s="212">
        <f>O333*H333</f>
        <v>0</v>
      </c>
      <c r="Q333" s="212">
        <v>0.00012999999999999999</v>
      </c>
      <c r="R333" s="212">
        <f>Q333*H333</f>
        <v>0.0011699999999999998</v>
      </c>
      <c r="S333" s="212">
        <v>0</v>
      </c>
      <c r="T333" s="213">
        <f>S333*H333</f>
        <v>0</v>
      </c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R333" s="214" t="s">
        <v>186</v>
      </c>
      <c r="AT333" s="214" t="s">
        <v>286</v>
      </c>
      <c r="AU333" s="214" t="s">
        <v>85</v>
      </c>
      <c r="AY333" s="16" t="s">
        <v>145</v>
      </c>
      <c r="BE333" s="215">
        <f>IF(N333="základní",J333,0)</f>
        <v>0</v>
      </c>
      <c r="BF333" s="215">
        <f>IF(N333="snížená",J333,0)</f>
        <v>0</v>
      </c>
      <c r="BG333" s="215">
        <f>IF(N333="zákl. přenesená",J333,0)</f>
        <v>0</v>
      </c>
      <c r="BH333" s="215">
        <f>IF(N333="sníž. přenesená",J333,0)</f>
        <v>0</v>
      </c>
      <c r="BI333" s="215">
        <f>IF(N333="nulová",J333,0)</f>
        <v>0</v>
      </c>
      <c r="BJ333" s="16" t="s">
        <v>83</v>
      </c>
      <c r="BK333" s="215">
        <f>ROUND(I333*H333,2)</f>
        <v>0</v>
      </c>
      <c r="BL333" s="16" t="s">
        <v>152</v>
      </c>
      <c r="BM333" s="214" t="s">
        <v>2821</v>
      </c>
    </row>
    <row r="334" s="2" customFormat="1" ht="16.5" customHeight="1">
      <c r="A334" s="37"/>
      <c r="B334" s="38"/>
      <c r="C334" s="221" t="s">
        <v>769</v>
      </c>
      <c r="D334" s="221" t="s">
        <v>286</v>
      </c>
      <c r="E334" s="222" t="s">
        <v>2822</v>
      </c>
      <c r="F334" s="223" t="s">
        <v>2823</v>
      </c>
      <c r="G334" s="224" t="s">
        <v>412</v>
      </c>
      <c r="H334" s="225">
        <v>6</v>
      </c>
      <c r="I334" s="226"/>
      <c r="J334" s="227">
        <f>ROUND(I334*H334,2)</f>
        <v>0</v>
      </c>
      <c r="K334" s="223" t="s">
        <v>151</v>
      </c>
      <c r="L334" s="228"/>
      <c r="M334" s="229" t="s">
        <v>19</v>
      </c>
      <c r="N334" s="230" t="s">
        <v>46</v>
      </c>
      <c r="O334" s="83"/>
      <c r="P334" s="212">
        <f>O334*H334</f>
        <v>0</v>
      </c>
      <c r="Q334" s="212">
        <v>0.00020000000000000001</v>
      </c>
      <c r="R334" s="212">
        <f>Q334*H334</f>
        <v>0.0012000000000000001</v>
      </c>
      <c r="S334" s="212">
        <v>0</v>
      </c>
      <c r="T334" s="213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14" t="s">
        <v>186</v>
      </c>
      <c r="AT334" s="214" t="s">
        <v>286</v>
      </c>
      <c r="AU334" s="214" t="s">
        <v>85</v>
      </c>
      <c r="AY334" s="16" t="s">
        <v>145</v>
      </c>
      <c r="BE334" s="215">
        <f>IF(N334="základní",J334,0)</f>
        <v>0</v>
      </c>
      <c r="BF334" s="215">
        <f>IF(N334="snížená",J334,0)</f>
        <v>0</v>
      </c>
      <c r="BG334" s="215">
        <f>IF(N334="zákl. přenesená",J334,0)</f>
        <v>0</v>
      </c>
      <c r="BH334" s="215">
        <f>IF(N334="sníž. přenesená",J334,0)</f>
        <v>0</v>
      </c>
      <c r="BI334" s="215">
        <f>IF(N334="nulová",J334,0)</f>
        <v>0</v>
      </c>
      <c r="BJ334" s="16" t="s">
        <v>83</v>
      </c>
      <c r="BK334" s="215">
        <f>ROUND(I334*H334,2)</f>
        <v>0</v>
      </c>
      <c r="BL334" s="16" t="s">
        <v>152</v>
      </c>
      <c r="BM334" s="214" t="s">
        <v>2824</v>
      </c>
    </row>
    <row r="335" s="2" customFormat="1" ht="16.5" customHeight="1">
      <c r="A335" s="37"/>
      <c r="B335" s="38"/>
      <c r="C335" s="221" t="s">
        <v>773</v>
      </c>
      <c r="D335" s="221" t="s">
        <v>286</v>
      </c>
      <c r="E335" s="222" t="s">
        <v>2825</v>
      </c>
      <c r="F335" s="223" t="s">
        <v>2826</v>
      </c>
      <c r="G335" s="224" t="s">
        <v>412</v>
      </c>
      <c r="H335" s="225">
        <v>6</v>
      </c>
      <c r="I335" s="226"/>
      <c r="J335" s="227">
        <f>ROUND(I335*H335,2)</f>
        <v>0</v>
      </c>
      <c r="K335" s="223" t="s">
        <v>151</v>
      </c>
      <c r="L335" s="228"/>
      <c r="M335" s="229" t="s">
        <v>19</v>
      </c>
      <c r="N335" s="230" t="s">
        <v>46</v>
      </c>
      <c r="O335" s="83"/>
      <c r="P335" s="212">
        <f>O335*H335</f>
        <v>0</v>
      </c>
      <c r="Q335" s="212">
        <v>0.00032000000000000003</v>
      </c>
      <c r="R335" s="212">
        <f>Q335*H335</f>
        <v>0.0019200000000000003</v>
      </c>
      <c r="S335" s="212">
        <v>0</v>
      </c>
      <c r="T335" s="213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214" t="s">
        <v>186</v>
      </c>
      <c r="AT335" s="214" t="s">
        <v>286</v>
      </c>
      <c r="AU335" s="214" t="s">
        <v>85</v>
      </c>
      <c r="AY335" s="16" t="s">
        <v>145</v>
      </c>
      <c r="BE335" s="215">
        <f>IF(N335="základní",J335,0)</f>
        <v>0</v>
      </c>
      <c r="BF335" s="215">
        <f>IF(N335="snížená",J335,0)</f>
        <v>0</v>
      </c>
      <c r="BG335" s="215">
        <f>IF(N335="zákl. přenesená",J335,0)</f>
        <v>0</v>
      </c>
      <c r="BH335" s="215">
        <f>IF(N335="sníž. přenesená",J335,0)</f>
        <v>0</v>
      </c>
      <c r="BI335" s="215">
        <f>IF(N335="nulová",J335,0)</f>
        <v>0</v>
      </c>
      <c r="BJ335" s="16" t="s">
        <v>83</v>
      </c>
      <c r="BK335" s="215">
        <f>ROUND(I335*H335,2)</f>
        <v>0</v>
      </c>
      <c r="BL335" s="16" t="s">
        <v>152</v>
      </c>
      <c r="BM335" s="214" t="s">
        <v>2827</v>
      </c>
    </row>
    <row r="336" s="2" customFormat="1" ht="16.5" customHeight="1">
      <c r="A336" s="37"/>
      <c r="B336" s="38"/>
      <c r="C336" s="221" t="s">
        <v>741</v>
      </c>
      <c r="D336" s="221" t="s">
        <v>286</v>
      </c>
      <c r="E336" s="222" t="s">
        <v>2828</v>
      </c>
      <c r="F336" s="223" t="s">
        <v>2829</v>
      </c>
      <c r="G336" s="224" t="s">
        <v>412</v>
      </c>
      <c r="H336" s="225">
        <v>6</v>
      </c>
      <c r="I336" s="226"/>
      <c r="J336" s="227">
        <f>ROUND(I336*H336,2)</f>
        <v>0</v>
      </c>
      <c r="K336" s="223" t="s">
        <v>151</v>
      </c>
      <c r="L336" s="228"/>
      <c r="M336" s="229" t="s">
        <v>19</v>
      </c>
      <c r="N336" s="230" t="s">
        <v>46</v>
      </c>
      <c r="O336" s="83"/>
      <c r="P336" s="212">
        <f>O336*H336</f>
        <v>0</v>
      </c>
      <c r="Q336" s="212">
        <v>0.00011</v>
      </c>
      <c r="R336" s="212">
        <f>Q336*H336</f>
        <v>0.00066</v>
      </c>
      <c r="S336" s="212">
        <v>0</v>
      </c>
      <c r="T336" s="213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214" t="s">
        <v>186</v>
      </c>
      <c r="AT336" s="214" t="s">
        <v>286</v>
      </c>
      <c r="AU336" s="214" t="s">
        <v>85</v>
      </c>
      <c r="AY336" s="16" t="s">
        <v>145</v>
      </c>
      <c r="BE336" s="215">
        <f>IF(N336="základní",J336,0)</f>
        <v>0</v>
      </c>
      <c r="BF336" s="215">
        <f>IF(N336="snížená",J336,0)</f>
        <v>0</v>
      </c>
      <c r="BG336" s="215">
        <f>IF(N336="zákl. přenesená",J336,0)</f>
        <v>0</v>
      </c>
      <c r="BH336" s="215">
        <f>IF(N336="sníž. přenesená",J336,0)</f>
        <v>0</v>
      </c>
      <c r="BI336" s="215">
        <f>IF(N336="nulová",J336,0)</f>
        <v>0</v>
      </c>
      <c r="BJ336" s="16" t="s">
        <v>83</v>
      </c>
      <c r="BK336" s="215">
        <f>ROUND(I336*H336,2)</f>
        <v>0</v>
      </c>
      <c r="BL336" s="16" t="s">
        <v>152</v>
      </c>
      <c r="BM336" s="214" t="s">
        <v>2830</v>
      </c>
    </row>
    <row r="337" s="2" customFormat="1" ht="16.5" customHeight="1">
      <c r="A337" s="37"/>
      <c r="B337" s="38"/>
      <c r="C337" s="221" t="s">
        <v>782</v>
      </c>
      <c r="D337" s="221" t="s">
        <v>286</v>
      </c>
      <c r="E337" s="222" t="s">
        <v>2831</v>
      </c>
      <c r="F337" s="223" t="s">
        <v>2832</v>
      </c>
      <c r="G337" s="224" t="s">
        <v>412</v>
      </c>
      <c r="H337" s="225">
        <v>3</v>
      </c>
      <c r="I337" s="226"/>
      <c r="J337" s="227">
        <f>ROUND(I337*H337,2)</f>
        <v>0</v>
      </c>
      <c r="K337" s="223" t="s">
        <v>151</v>
      </c>
      <c r="L337" s="228"/>
      <c r="M337" s="229" t="s">
        <v>19</v>
      </c>
      <c r="N337" s="230" t="s">
        <v>46</v>
      </c>
      <c r="O337" s="83"/>
      <c r="P337" s="212">
        <f>O337*H337</f>
        <v>0</v>
      </c>
      <c r="Q337" s="212">
        <v>0.00017000000000000001</v>
      </c>
      <c r="R337" s="212">
        <f>Q337*H337</f>
        <v>0.00051000000000000004</v>
      </c>
      <c r="S337" s="212">
        <v>0</v>
      </c>
      <c r="T337" s="213">
        <f>S337*H337</f>
        <v>0</v>
      </c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R337" s="214" t="s">
        <v>186</v>
      </c>
      <c r="AT337" s="214" t="s">
        <v>286</v>
      </c>
      <c r="AU337" s="214" t="s">
        <v>85</v>
      </c>
      <c r="AY337" s="16" t="s">
        <v>145</v>
      </c>
      <c r="BE337" s="215">
        <f>IF(N337="základní",J337,0)</f>
        <v>0</v>
      </c>
      <c r="BF337" s="215">
        <f>IF(N337="snížená",J337,0)</f>
        <v>0</v>
      </c>
      <c r="BG337" s="215">
        <f>IF(N337="zákl. přenesená",J337,0)</f>
        <v>0</v>
      </c>
      <c r="BH337" s="215">
        <f>IF(N337="sníž. přenesená",J337,0)</f>
        <v>0</v>
      </c>
      <c r="BI337" s="215">
        <f>IF(N337="nulová",J337,0)</f>
        <v>0</v>
      </c>
      <c r="BJ337" s="16" t="s">
        <v>83</v>
      </c>
      <c r="BK337" s="215">
        <f>ROUND(I337*H337,2)</f>
        <v>0</v>
      </c>
      <c r="BL337" s="16" t="s">
        <v>152</v>
      </c>
      <c r="BM337" s="214" t="s">
        <v>2833</v>
      </c>
    </row>
    <row r="338" s="2" customFormat="1" ht="16.5" customHeight="1">
      <c r="A338" s="37"/>
      <c r="B338" s="38"/>
      <c r="C338" s="221" t="s">
        <v>787</v>
      </c>
      <c r="D338" s="221" t="s">
        <v>286</v>
      </c>
      <c r="E338" s="222" t="s">
        <v>2834</v>
      </c>
      <c r="F338" s="223" t="s">
        <v>2835</v>
      </c>
      <c r="G338" s="224" t="s">
        <v>412</v>
      </c>
      <c r="H338" s="225">
        <v>2</v>
      </c>
      <c r="I338" s="226"/>
      <c r="J338" s="227">
        <f>ROUND(I338*H338,2)</f>
        <v>0</v>
      </c>
      <c r="K338" s="223" t="s">
        <v>151</v>
      </c>
      <c r="L338" s="228"/>
      <c r="M338" s="229" t="s">
        <v>19</v>
      </c>
      <c r="N338" s="230" t="s">
        <v>46</v>
      </c>
      <c r="O338" s="83"/>
      <c r="P338" s="212">
        <f>O338*H338</f>
        <v>0</v>
      </c>
      <c r="Q338" s="212">
        <v>0.00048999999999999998</v>
      </c>
      <c r="R338" s="212">
        <f>Q338*H338</f>
        <v>0.00097999999999999997</v>
      </c>
      <c r="S338" s="212">
        <v>0</v>
      </c>
      <c r="T338" s="213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14" t="s">
        <v>186</v>
      </c>
      <c r="AT338" s="214" t="s">
        <v>286</v>
      </c>
      <c r="AU338" s="214" t="s">
        <v>85</v>
      </c>
      <c r="AY338" s="16" t="s">
        <v>145</v>
      </c>
      <c r="BE338" s="215">
        <f>IF(N338="základní",J338,0)</f>
        <v>0</v>
      </c>
      <c r="BF338" s="215">
        <f>IF(N338="snížená",J338,0)</f>
        <v>0</v>
      </c>
      <c r="BG338" s="215">
        <f>IF(N338="zákl. přenesená",J338,0)</f>
        <v>0</v>
      </c>
      <c r="BH338" s="215">
        <f>IF(N338="sníž. přenesená",J338,0)</f>
        <v>0</v>
      </c>
      <c r="BI338" s="215">
        <f>IF(N338="nulová",J338,0)</f>
        <v>0</v>
      </c>
      <c r="BJ338" s="16" t="s">
        <v>83</v>
      </c>
      <c r="BK338" s="215">
        <f>ROUND(I338*H338,2)</f>
        <v>0</v>
      </c>
      <c r="BL338" s="16" t="s">
        <v>152</v>
      </c>
      <c r="BM338" s="214" t="s">
        <v>2836</v>
      </c>
    </row>
    <row r="339" s="12" customFormat="1" ht="25.92" customHeight="1">
      <c r="A339" s="12"/>
      <c r="B339" s="187"/>
      <c r="C339" s="188"/>
      <c r="D339" s="189" t="s">
        <v>74</v>
      </c>
      <c r="E339" s="190" t="s">
        <v>1131</v>
      </c>
      <c r="F339" s="190" t="s">
        <v>1132</v>
      </c>
      <c r="G339" s="188"/>
      <c r="H339" s="188"/>
      <c r="I339" s="191"/>
      <c r="J339" s="192">
        <f>BK339</f>
        <v>0</v>
      </c>
      <c r="K339" s="188"/>
      <c r="L339" s="193"/>
      <c r="M339" s="194"/>
      <c r="N339" s="195"/>
      <c r="O339" s="195"/>
      <c r="P339" s="196">
        <f>P340+P354+P447+P454</f>
        <v>0</v>
      </c>
      <c r="Q339" s="195"/>
      <c r="R339" s="196">
        <f>R340+R354+R447+R454</f>
        <v>0.020830000000000001</v>
      </c>
      <c r="S339" s="195"/>
      <c r="T339" s="197">
        <f>T340+T354+T447+T454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98" t="s">
        <v>85</v>
      </c>
      <c r="AT339" s="199" t="s">
        <v>74</v>
      </c>
      <c r="AU339" s="199" t="s">
        <v>75</v>
      </c>
      <c r="AY339" s="198" t="s">
        <v>145</v>
      </c>
      <c r="BK339" s="200">
        <f>BK340+BK354+BK447+BK454</f>
        <v>0</v>
      </c>
    </row>
    <row r="340" s="12" customFormat="1" ht="22.8" customHeight="1">
      <c r="A340" s="12"/>
      <c r="B340" s="187"/>
      <c r="C340" s="188"/>
      <c r="D340" s="189" t="s">
        <v>74</v>
      </c>
      <c r="E340" s="201" t="s">
        <v>2837</v>
      </c>
      <c r="F340" s="201" t="s">
        <v>2838</v>
      </c>
      <c r="G340" s="188"/>
      <c r="H340" s="188"/>
      <c r="I340" s="191"/>
      <c r="J340" s="202">
        <f>BK340</f>
        <v>0</v>
      </c>
      <c r="K340" s="188"/>
      <c r="L340" s="193"/>
      <c r="M340" s="194"/>
      <c r="N340" s="195"/>
      <c r="O340" s="195"/>
      <c r="P340" s="196">
        <f>SUM(P341:P353)</f>
        <v>0</v>
      </c>
      <c r="Q340" s="195"/>
      <c r="R340" s="196">
        <f>SUM(R341:R353)</f>
        <v>0.020830000000000001</v>
      </c>
      <c r="S340" s="195"/>
      <c r="T340" s="197">
        <f>SUM(T341:T353)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198" t="s">
        <v>85</v>
      </c>
      <c r="AT340" s="199" t="s">
        <v>74</v>
      </c>
      <c r="AU340" s="199" t="s">
        <v>83</v>
      </c>
      <c r="AY340" s="198" t="s">
        <v>145</v>
      </c>
      <c r="BK340" s="200">
        <f>SUM(BK341:BK353)</f>
        <v>0</v>
      </c>
    </row>
    <row r="341" s="2" customFormat="1" ht="16.5" customHeight="1">
      <c r="A341" s="37"/>
      <c r="B341" s="38"/>
      <c r="C341" s="203" t="s">
        <v>792</v>
      </c>
      <c r="D341" s="203" t="s">
        <v>147</v>
      </c>
      <c r="E341" s="204" t="s">
        <v>2839</v>
      </c>
      <c r="F341" s="205" t="s">
        <v>2840</v>
      </c>
      <c r="G341" s="206" t="s">
        <v>412</v>
      </c>
      <c r="H341" s="207">
        <v>2</v>
      </c>
      <c r="I341" s="208"/>
      <c r="J341" s="209">
        <f>ROUND(I341*H341,2)</f>
        <v>0</v>
      </c>
      <c r="K341" s="205" t="s">
        <v>151</v>
      </c>
      <c r="L341" s="43"/>
      <c r="M341" s="210" t="s">
        <v>19</v>
      </c>
      <c r="N341" s="211" t="s">
        <v>46</v>
      </c>
      <c r="O341" s="83"/>
      <c r="P341" s="212">
        <f>O341*H341</f>
        <v>0</v>
      </c>
      <c r="Q341" s="212">
        <v>0.0015200000000000001</v>
      </c>
      <c r="R341" s="212">
        <f>Q341*H341</f>
        <v>0.0030400000000000002</v>
      </c>
      <c r="S341" s="212">
        <v>0</v>
      </c>
      <c r="T341" s="213">
        <f>S341*H341</f>
        <v>0</v>
      </c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R341" s="214" t="s">
        <v>225</v>
      </c>
      <c r="AT341" s="214" t="s">
        <v>147</v>
      </c>
      <c r="AU341" s="214" t="s">
        <v>85</v>
      </c>
      <c r="AY341" s="16" t="s">
        <v>145</v>
      </c>
      <c r="BE341" s="215">
        <f>IF(N341="základní",J341,0)</f>
        <v>0</v>
      </c>
      <c r="BF341" s="215">
        <f>IF(N341="snížená",J341,0)</f>
        <v>0</v>
      </c>
      <c r="BG341" s="215">
        <f>IF(N341="zákl. přenesená",J341,0)</f>
        <v>0</v>
      </c>
      <c r="BH341" s="215">
        <f>IF(N341="sníž. přenesená",J341,0)</f>
        <v>0</v>
      </c>
      <c r="BI341" s="215">
        <f>IF(N341="nulová",J341,0)</f>
        <v>0</v>
      </c>
      <c r="BJ341" s="16" t="s">
        <v>83</v>
      </c>
      <c r="BK341" s="215">
        <f>ROUND(I341*H341,2)</f>
        <v>0</v>
      </c>
      <c r="BL341" s="16" t="s">
        <v>225</v>
      </c>
      <c r="BM341" s="214" t="s">
        <v>2841</v>
      </c>
    </row>
    <row r="342" s="2" customFormat="1">
      <c r="A342" s="37"/>
      <c r="B342" s="38"/>
      <c r="C342" s="39"/>
      <c r="D342" s="216" t="s">
        <v>154</v>
      </c>
      <c r="E342" s="39"/>
      <c r="F342" s="217" t="s">
        <v>2842</v>
      </c>
      <c r="G342" s="39"/>
      <c r="H342" s="39"/>
      <c r="I342" s="218"/>
      <c r="J342" s="39"/>
      <c r="K342" s="39"/>
      <c r="L342" s="43"/>
      <c r="M342" s="219"/>
      <c r="N342" s="220"/>
      <c r="O342" s="83"/>
      <c r="P342" s="83"/>
      <c r="Q342" s="83"/>
      <c r="R342" s="83"/>
      <c r="S342" s="83"/>
      <c r="T342" s="84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T342" s="16" t="s">
        <v>154</v>
      </c>
      <c r="AU342" s="16" t="s">
        <v>85</v>
      </c>
    </row>
    <row r="343" s="2" customFormat="1" ht="16.5" customHeight="1">
      <c r="A343" s="37"/>
      <c r="B343" s="38"/>
      <c r="C343" s="203" t="s">
        <v>797</v>
      </c>
      <c r="D343" s="203" t="s">
        <v>147</v>
      </c>
      <c r="E343" s="204" t="s">
        <v>2843</v>
      </c>
      <c r="F343" s="205" t="s">
        <v>2844</v>
      </c>
      <c r="G343" s="206" t="s">
        <v>412</v>
      </c>
      <c r="H343" s="207">
        <v>2</v>
      </c>
      <c r="I343" s="208"/>
      <c r="J343" s="209">
        <f>ROUND(I343*H343,2)</f>
        <v>0</v>
      </c>
      <c r="K343" s="205" t="s">
        <v>151</v>
      </c>
      <c r="L343" s="43"/>
      <c r="M343" s="210" t="s">
        <v>19</v>
      </c>
      <c r="N343" s="211" t="s">
        <v>46</v>
      </c>
      <c r="O343" s="83"/>
      <c r="P343" s="212">
        <f>O343*H343</f>
        <v>0</v>
      </c>
      <c r="Q343" s="212">
        <v>0.0026199999999999999</v>
      </c>
      <c r="R343" s="212">
        <f>Q343*H343</f>
        <v>0.0052399999999999999</v>
      </c>
      <c r="S343" s="212">
        <v>0</v>
      </c>
      <c r="T343" s="213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214" t="s">
        <v>225</v>
      </c>
      <c r="AT343" s="214" t="s">
        <v>147</v>
      </c>
      <c r="AU343" s="214" t="s">
        <v>85</v>
      </c>
      <c r="AY343" s="16" t="s">
        <v>145</v>
      </c>
      <c r="BE343" s="215">
        <f>IF(N343="základní",J343,0)</f>
        <v>0</v>
      </c>
      <c r="BF343" s="215">
        <f>IF(N343="snížená",J343,0)</f>
        <v>0</v>
      </c>
      <c r="BG343" s="215">
        <f>IF(N343="zákl. přenesená",J343,0)</f>
        <v>0</v>
      </c>
      <c r="BH343" s="215">
        <f>IF(N343="sníž. přenesená",J343,0)</f>
        <v>0</v>
      </c>
      <c r="BI343" s="215">
        <f>IF(N343="nulová",J343,0)</f>
        <v>0</v>
      </c>
      <c r="BJ343" s="16" t="s">
        <v>83</v>
      </c>
      <c r="BK343" s="215">
        <f>ROUND(I343*H343,2)</f>
        <v>0</v>
      </c>
      <c r="BL343" s="16" t="s">
        <v>225</v>
      </c>
      <c r="BM343" s="214" t="s">
        <v>2845</v>
      </c>
    </row>
    <row r="344" s="2" customFormat="1">
      <c r="A344" s="37"/>
      <c r="B344" s="38"/>
      <c r="C344" s="39"/>
      <c r="D344" s="216" t="s">
        <v>154</v>
      </c>
      <c r="E344" s="39"/>
      <c r="F344" s="217" t="s">
        <v>2846</v>
      </c>
      <c r="G344" s="39"/>
      <c r="H344" s="39"/>
      <c r="I344" s="218"/>
      <c r="J344" s="39"/>
      <c r="K344" s="39"/>
      <c r="L344" s="43"/>
      <c r="M344" s="219"/>
      <c r="N344" s="220"/>
      <c r="O344" s="83"/>
      <c r="P344" s="83"/>
      <c r="Q344" s="83"/>
      <c r="R344" s="83"/>
      <c r="S344" s="83"/>
      <c r="T344" s="84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154</v>
      </c>
      <c r="AU344" s="16" t="s">
        <v>85</v>
      </c>
    </row>
    <row r="345" s="2" customFormat="1" ht="16.5" customHeight="1">
      <c r="A345" s="37"/>
      <c r="B345" s="38"/>
      <c r="C345" s="203" t="s">
        <v>802</v>
      </c>
      <c r="D345" s="203" t="s">
        <v>147</v>
      </c>
      <c r="E345" s="204" t="s">
        <v>2847</v>
      </c>
      <c r="F345" s="205" t="s">
        <v>2848</v>
      </c>
      <c r="G345" s="206" t="s">
        <v>412</v>
      </c>
      <c r="H345" s="207">
        <v>1</v>
      </c>
      <c r="I345" s="208"/>
      <c r="J345" s="209">
        <f>ROUND(I345*H345,2)</f>
        <v>0</v>
      </c>
      <c r="K345" s="205" t="s">
        <v>151</v>
      </c>
      <c r="L345" s="43"/>
      <c r="M345" s="210" t="s">
        <v>19</v>
      </c>
      <c r="N345" s="211" t="s">
        <v>46</v>
      </c>
      <c r="O345" s="83"/>
      <c r="P345" s="212">
        <f>O345*H345</f>
        <v>0</v>
      </c>
      <c r="Q345" s="212">
        <v>0.0032699999999999999</v>
      </c>
      <c r="R345" s="212">
        <f>Q345*H345</f>
        <v>0.0032699999999999999</v>
      </c>
      <c r="S345" s="212">
        <v>0</v>
      </c>
      <c r="T345" s="213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214" t="s">
        <v>225</v>
      </c>
      <c r="AT345" s="214" t="s">
        <v>147</v>
      </c>
      <c r="AU345" s="214" t="s">
        <v>85</v>
      </c>
      <c r="AY345" s="16" t="s">
        <v>145</v>
      </c>
      <c r="BE345" s="215">
        <f>IF(N345="základní",J345,0)</f>
        <v>0</v>
      </c>
      <c r="BF345" s="215">
        <f>IF(N345="snížená",J345,0)</f>
        <v>0</v>
      </c>
      <c r="BG345" s="215">
        <f>IF(N345="zákl. přenesená",J345,0)</f>
        <v>0</v>
      </c>
      <c r="BH345" s="215">
        <f>IF(N345="sníž. přenesená",J345,0)</f>
        <v>0</v>
      </c>
      <c r="BI345" s="215">
        <f>IF(N345="nulová",J345,0)</f>
        <v>0</v>
      </c>
      <c r="BJ345" s="16" t="s">
        <v>83</v>
      </c>
      <c r="BK345" s="215">
        <f>ROUND(I345*H345,2)</f>
        <v>0</v>
      </c>
      <c r="BL345" s="16" t="s">
        <v>225</v>
      </c>
      <c r="BM345" s="214" t="s">
        <v>2849</v>
      </c>
    </row>
    <row r="346" s="2" customFormat="1">
      <c r="A346" s="37"/>
      <c r="B346" s="38"/>
      <c r="C346" s="39"/>
      <c r="D346" s="216" t="s">
        <v>154</v>
      </c>
      <c r="E346" s="39"/>
      <c r="F346" s="217" t="s">
        <v>2850</v>
      </c>
      <c r="G346" s="39"/>
      <c r="H346" s="39"/>
      <c r="I346" s="218"/>
      <c r="J346" s="39"/>
      <c r="K346" s="39"/>
      <c r="L346" s="43"/>
      <c r="M346" s="219"/>
      <c r="N346" s="220"/>
      <c r="O346" s="83"/>
      <c r="P346" s="83"/>
      <c r="Q346" s="83"/>
      <c r="R346" s="83"/>
      <c r="S346" s="83"/>
      <c r="T346" s="84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T346" s="16" t="s">
        <v>154</v>
      </c>
      <c r="AU346" s="16" t="s">
        <v>85</v>
      </c>
    </row>
    <row r="347" s="2" customFormat="1" ht="16.5" customHeight="1">
      <c r="A347" s="37"/>
      <c r="B347" s="38"/>
      <c r="C347" s="203" t="s">
        <v>807</v>
      </c>
      <c r="D347" s="203" t="s">
        <v>147</v>
      </c>
      <c r="E347" s="204" t="s">
        <v>2851</v>
      </c>
      <c r="F347" s="205" t="s">
        <v>2852</v>
      </c>
      <c r="G347" s="206" t="s">
        <v>412</v>
      </c>
      <c r="H347" s="207">
        <v>1</v>
      </c>
      <c r="I347" s="208"/>
      <c r="J347" s="209">
        <f>ROUND(I347*H347,2)</f>
        <v>0</v>
      </c>
      <c r="K347" s="205" t="s">
        <v>151</v>
      </c>
      <c r="L347" s="43"/>
      <c r="M347" s="210" t="s">
        <v>19</v>
      </c>
      <c r="N347" s="211" t="s">
        <v>46</v>
      </c>
      <c r="O347" s="83"/>
      <c r="P347" s="212">
        <f>O347*H347</f>
        <v>0</v>
      </c>
      <c r="Q347" s="212">
        <v>0.0092800000000000001</v>
      </c>
      <c r="R347" s="212">
        <f>Q347*H347</f>
        <v>0.0092800000000000001</v>
      </c>
      <c r="S347" s="212">
        <v>0</v>
      </c>
      <c r="T347" s="213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214" t="s">
        <v>225</v>
      </c>
      <c r="AT347" s="214" t="s">
        <v>147</v>
      </c>
      <c r="AU347" s="214" t="s">
        <v>85</v>
      </c>
      <c r="AY347" s="16" t="s">
        <v>145</v>
      </c>
      <c r="BE347" s="215">
        <f>IF(N347="základní",J347,0)</f>
        <v>0</v>
      </c>
      <c r="BF347" s="215">
        <f>IF(N347="snížená",J347,0)</f>
        <v>0</v>
      </c>
      <c r="BG347" s="215">
        <f>IF(N347="zákl. přenesená",J347,0)</f>
        <v>0</v>
      </c>
      <c r="BH347" s="215">
        <f>IF(N347="sníž. přenesená",J347,0)</f>
        <v>0</v>
      </c>
      <c r="BI347" s="215">
        <f>IF(N347="nulová",J347,0)</f>
        <v>0</v>
      </c>
      <c r="BJ347" s="16" t="s">
        <v>83</v>
      </c>
      <c r="BK347" s="215">
        <f>ROUND(I347*H347,2)</f>
        <v>0</v>
      </c>
      <c r="BL347" s="16" t="s">
        <v>225</v>
      </c>
      <c r="BM347" s="214" t="s">
        <v>2853</v>
      </c>
    </row>
    <row r="348" s="2" customFormat="1">
      <c r="A348" s="37"/>
      <c r="B348" s="38"/>
      <c r="C348" s="39"/>
      <c r="D348" s="216" t="s">
        <v>154</v>
      </c>
      <c r="E348" s="39"/>
      <c r="F348" s="217" t="s">
        <v>2854</v>
      </c>
      <c r="G348" s="39"/>
      <c r="H348" s="39"/>
      <c r="I348" s="218"/>
      <c r="J348" s="39"/>
      <c r="K348" s="39"/>
      <c r="L348" s="43"/>
      <c r="M348" s="219"/>
      <c r="N348" s="220"/>
      <c r="O348" s="83"/>
      <c r="P348" s="83"/>
      <c r="Q348" s="83"/>
      <c r="R348" s="83"/>
      <c r="S348" s="83"/>
      <c r="T348" s="84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16" t="s">
        <v>154</v>
      </c>
      <c r="AU348" s="16" t="s">
        <v>85</v>
      </c>
    </row>
    <row r="349" s="2" customFormat="1" ht="16.5" customHeight="1">
      <c r="A349" s="37"/>
      <c r="B349" s="38"/>
      <c r="C349" s="203" t="s">
        <v>812</v>
      </c>
      <c r="D349" s="203" t="s">
        <v>147</v>
      </c>
      <c r="E349" s="204" t="s">
        <v>2855</v>
      </c>
      <c r="F349" s="205" t="s">
        <v>2856</v>
      </c>
      <c r="G349" s="206" t="s">
        <v>2340</v>
      </c>
      <c r="H349" s="207">
        <v>1</v>
      </c>
      <c r="I349" s="208"/>
      <c r="J349" s="209">
        <f>ROUND(I349*H349,2)</f>
        <v>0</v>
      </c>
      <c r="K349" s="205" t="s">
        <v>151</v>
      </c>
      <c r="L349" s="43"/>
      <c r="M349" s="210" t="s">
        <v>19</v>
      </c>
      <c r="N349" s="211" t="s">
        <v>46</v>
      </c>
      <c r="O349" s="83"/>
      <c r="P349" s="212">
        <f>O349*H349</f>
        <v>0</v>
      </c>
      <c r="Q349" s="212">
        <v>0</v>
      </c>
      <c r="R349" s="212">
        <f>Q349*H349</f>
        <v>0</v>
      </c>
      <c r="S349" s="212">
        <v>0</v>
      </c>
      <c r="T349" s="213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214" t="s">
        <v>225</v>
      </c>
      <c r="AT349" s="214" t="s">
        <v>147</v>
      </c>
      <c r="AU349" s="214" t="s">
        <v>85</v>
      </c>
      <c r="AY349" s="16" t="s">
        <v>145</v>
      </c>
      <c r="BE349" s="215">
        <f>IF(N349="základní",J349,0)</f>
        <v>0</v>
      </c>
      <c r="BF349" s="215">
        <f>IF(N349="snížená",J349,0)</f>
        <v>0</v>
      </c>
      <c r="BG349" s="215">
        <f>IF(N349="zákl. přenesená",J349,0)</f>
        <v>0</v>
      </c>
      <c r="BH349" s="215">
        <f>IF(N349="sníž. přenesená",J349,0)</f>
        <v>0</v>
      </c>
      <c r="BI349" s="215">
        <f>IF(N349="nulová",J349,0)</f>
        <v>0</v>
      </c>
      <c r="BJ349" s="16" t="s">
        <v>83</v>
      </c>
      <c r="BK349" s="215">
        <f>ROUND(I349*H349,2)</f>
        <v>0</v>
      </c>
      <c r="BL349" s="16" t="s">
        <v>225</v>
      </c>
      <c r="BM349" s="214" t="s">
        <v>2857</v>
      </c>
    </row>
    <row r="350" s="2" customFormat="1">
      <c r="A350" s="37"/>
      <c r="B350" s="38"/>
      <c r="C350" s="39"/>
      <c r="D350" s="216" t="s">
        <v>154</v>
      </c>
      <c r="E350" s="39"/>
      <c r="F350" s="217" t="s">
        <v>2858</v>
      </c>
      <c r="G350" s="39"/>
      <c r="H350" s="39"/>
      <c r="I350" s="218"/>
      <c r="J350" s="39"/>
      <c r="K350" s="39"/>
      <c r="L350" s="43"/>
      <c r="M350" s="219"/>
      <c r="N350" s="220"/>
      <c r="O350" s="83"/>
      <c r="P350" s="83"/>
      <c r="Q350" s="83"/>
      <c r="R350" s="83"/>
      <c r="S350" s="83"/>
      <c r="T350" s="84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T350" s="16" t="s">
        <v>154</v>
      </c>
      <c r="AU350" s="16" t="s">
        <v>85</v>
      </c>
    </row>
    <row r="351" s="2" customFormat="1" ht="16.5" customHeight="1">
      <c r="A351" s="37"/>
      <c r="B351" s="38"/>
      <c r="C351" s="203" t="s">
        <v>816</v>
      </c>
      <c r="D351" s="203" t="s">
        <v>147</v>
      </c>
      <c r="E351" s="204" t="s">
        <v>2859</v>
      </c>
      <c r="F351" s="205" t="s">
        <v>2860</v>
      </c>
      <c r="G351" s="206" t="s">
        <v>2340</v>
      </c>
      <c r="H351" s="207">
        <v>1</v>
      </c>
      <c r="I351" s="208"/>
      <c r="J351" s="209">
        <f>ROUND(I351*H351,2)</f>
        <v>0</v>
      </c>
      <c r="K351" s="205" t="s">
        <v>151</v>
      </c>
      <c r="L351" s="43"/>
      <c r="M351" s="210" t="s">
        <v>19</v>
      </c>
      <c r="N351" s="211" t="s">
        <v>46</v>
      </c>
      <c r="O351" s="83"/>
      <c r="P351" s="212">
        <f>O351*H351</f>
        <v>0</v>
      </c>
      <c r="Q351" s="212">
        <v>0</v>
      </c>
      <c r="R351" s="212">
        <f>Q351*H351</f>
        <v>0</v>
      </c>
      <c r="S351" s="212">
        <v>0</v>
      </c>
      <c r="T351" s="213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214" t="s">
        <v>225</v>
      </c>
      <c r="AT351" s="214" t="s">
        <v>147</v>
      </c>
      <c r="AU351" s="214" t="s">
        <v>85</v>
      </c>
      <c r="AY351" s="16" t="s">
        <v>145</v>
      </c>
      <c r="BE351" s="215">
        <f>IF(N351="základní",J351,0)</f>
        <v>0</v>
      </c>
      <c r="BF351" s="215">
        <f>IF(N351="snížená",J351,0)</f>
        <v>0</v>
      </c>
      <c r="BG351" s="215">
        <f>IF(N351="zákl. přenesená",J351,0)</f>
        <v>0</v>
      </c>
      <c r="BH351" s="215">
        <f>IF(N351="sníž. přenesená",J351,0)</f>
        <v>0</v>
      </c>
      <c r="BI351" s="215">
        <f>IF(N351="nulová",J351,0)</f>
        <v>0</v>
      </c>
      <c r="BJ351" s="16" t="s">
        <v>83</v>
      </c>
      <c r="BK351" s="215">
        <f>ROUND(I351*H351,2)</f>
        <v>0</v>
      </c>
      <c r="BL351" s="16" t="s">
        <v>225</v>
      </c>
      <c r="BM351" s="214" t="s">
        <v>2861</v>
      </c>
    </row>
    <row r="352" s="2" customFormat="1">
      <c r="A352" s="37"/>
      <c r="B352" s="38"/>
      <c r="C352" s="39"/>
      <c r="D352" s="216" t="s">
        <v>154</v>
      </c>
      <c r="E352" s="39"/>
      <c r="F352" s="217" t="s">
        <v>2862</v>
      </c>
      <c r="G352" s="39"/>
      <c r="H352" s="39"/>
      <c r="I352" s="218"/>
      <c r="J352" s="39"/>
      <c r="K352" s="39"/>
      <c r="L352" s="43"/>
      <c r="M352" s="219"/>
      <c r="N352" s="220"/>
      <c r="O352" s="83"/>
      <c r="P352" s="83"/>
      <c r="Q352" s="83"/>
      <c r="R352" s="83"/>
      <c r="S352" s="83"/>
      <c r="T352" s="84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T352" s="16" t="s">
        <v>154</v>
      </c>
      <c r="AU352" s="16" t="s">
        <v>85</v>
      </c>
    </row>
    <row r="353" s="2" customFormat="1" ht="16.5" customHeight="1">
      <c r="A353" s="37"/>
      <c r="B353" s="38"/>
      <c r="C353" s="203" t="s">
        <v>821</v>
      </c>
      <c r="D353" s="203" t="s">
        <v>147</v>
      </c>
      <c r="E353" s="204" t="s">
        <v>2863</v>
      </c>
      <c r="F353" s="205" t="s">
        <v>2864</v>
      </c>
      <c r="G353" s="206" t="s">
        <v>2340</v>
      </c>
      <c r="H353" s="207">
        <v>2</v>
      </c>
      <c r="I353" s="208"/>
      <c r="J353" s="209">
        <f>ROUND(I353*H353,2)</f>
        <v>0</v>
      </c>
      <c r="K353" s="205" t="s">
        <v>19</v>
      </c>
      <c r="L353" s="43"/>
      <c r="M353" s="210" t="s">
        <v>19</v>
      </c>
      <c r="N353" s="211" t="s">
        <v>46</v>
      </c>
      <c r="O353" s="83"/>
      <c r="P353" s="212">
        <f>O353*H353</f>
        <v>0</v>
      </c>
      <c r="Q353" s="212">
        <v>0</v>
      </c>
      <c r="R353" s="212">
        <f>Q353*H353</f>
        <v>0</v>
      </c>
      <c r="S353" s="212">
        <v>0</v>
      </c>
      <c r="T353" s="213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214" t="s">
        <v>225</v>
      </c>
      <c r="AT353" s="214" t="s">
        <v>147</v>
      </c>
      <c r="AU353" s="214" t="s">
        <v>85</v>
      </c>
      <c r="AY353" s="16" t="s">
        <v>145</v>
      </c>
      <c r="BE353" s="215">
        <f>IF(N353="základní",J353,0)</f>
        <v>0</v>
      </c>
      <c r="BF353" s="215">
        <f>IF(N353="snížená",J353,0)</f>
        <v>0</v>
      </c>
      <c r="BG353" s="215">
        <f>IF(N353="zákl. přenesená",J353,0)</f>
        <v>0</v>
      </c>
      <c r="BH353" s="215">
        <f>IF(N353="sníž. přenesená",J353,0)</f>
        <v>0</v>
      </c>
      <c r="BI353" s="215">
        <f>IF(N353="nulová",J353,0)</f>
        <v>0</v>
      </c>
      <c r="BJ353" s="16" t="s">
        <v>83</v>
      </c>
      <c r="BK353" s="215">
        <f>ROUND(I353*H353,2)</f>
        <v>0</v>
      </c>
      <c r="BL353" s="16" t="s">
        <v>225</v>
      </c>
      <c r="BM353" s="214" t="s">
        <v>2865</v>
      </c>
    </row>
    <row r="354" s="12" customFormat="1" ht="22.8" customHeight="1">
      <c r="A354" s="12"/>
      <c r="B354" s="187"/>
      <c r="C354" s="188"/>
      <c r="D354" s="189" t="s">
        <v>74</v>
      </c>
      <c r="E354" s="201" t="s">
        <v>2866</v>
      </c>
      <c r="F354" s="201" t="s">
        <v>2867</v>
      </c>
      <c r="G354" s="188"/>
      <c r="H354" s="188"/>
      <c r="I354" s="191"/>
      <c r="J354" s="202">
        <f>BK354</f>
        <v>0</v>
      </c>
      <c r="K354" s="188"/>
      <c r="L354" s="193"/>
      <c r="M354" s="194"/>
      <c r="N354" s="195"/>
      <c r="O354" s="195"/>
      <c r="P354" s="196">
        <f>SUM(P355:P446)</f>
        <v>0</v>
      </c>
      <c r="Q354" s="195"/>
      <c r="R354" s="196">
        <f>SUM(R355:R446)</f>
        <v>0</v>
      </c>
      <c r="S354" s="195"/>
      <c r="T354" s="197">
        <f>SUM(T355:T446)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98" t="s">
        <v>85</v>
      </c>
      <c r="AT354" s="199" t="s">
        <v>74</v>
      </c>
      <c r="AU354" s="199" t="s">
        <v>83</v>
      </c>
      <c r="AY354" s="198" t="s">
        <v>145</v>
      </c>
      <c r="BK354" s="200">
        <f>SUM(BK355:BK446)</f>
        <v>0</v>
      </c>
    </row>
    <row r="355" s="2" customFormat="1" ht="37.8" customHeight="1">
      <c r="A355" s="37"/>
      <c r="B355" s="38"/>
      <c r="C355" s="203" t="s">
        <v>826</v>
      </c>
      <c r="D355" s="203" t="s">
        <v>147</v>
      </c>
      <c r="E355" s="204" t="s">
        <v>2868</v>
      </c>
      <c r="F355" s="205" t="s">
        <v>2869</v>
      </c>
      <c r="G355" s="206" t="s">
        <v>910</v>
      </c>
      <c r="H355" s="207">
        <v>2</v>
      </c>
      <c r="I355" s="208"/>
      <c r="J355" s="209">
        <f>ROUND(I355*H355,2)</f>
        <v>0</v>
      </c>
      <c r="K355" s="205" t="s">
        <v>151</v>
      </c>
      <c r="L355" s="43"/>
      <c r="M355" s="210" t="s">
        <v>19</v>
      </c>
      <c r="N355" s="211" t="s">
        <v>46</v>
      </c>
      <c r="O355" s="83"/>
      <c r="P355" s="212">
        <f>O355*H355</f>
        <v>0</v>
      </c>
      <c r="Q355" s="212">
        <v>0</v>
      </c>
      <c r="R355" s="212">
        <f>Q355*H355</f>
        <v>0</v>
      </c>
      <c r="S355" s="212">
        <v>0</v>
      </c>
      <c r="T355" s="213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214" t="s">
        <v>225</v>
      </c>
      <c r="AT355" s="214" t="s">
        <v>147</v>
      </c>
      <c r="AU355" s="214" t="s">
        <v>85</v>
      </c>
      <c r="AY355" s="16" t="s">
        <v>145</v>
      </c>
      <c r="BE355" s="215">
        <f>IF(N355="základní",J355,0)</f>
        <v>0</v>
      </c>
      <c r="BF355" s="215">
        <f>IF(N355="snížená",J355,0)</f>
        <v>0</v>
      </c>
      <c r="BG355" s="215">
        <f>IF(N355="zákl. přenesená",J355,0)</f>
        <v>0</v>
      </c>
      <c r="BH355" s="215">
        <f>IF(N355="sníž. přenesená",J355,0)</f>
        <v>0</v>
      </c>
      <c r="BI355" s="215">
        <f>IF(N355="nulová",J355,0)</f>
        <v>0</v>
      </c>
      <c r="BJ355" s="16" t="s">
        <v>83</v>
      </c>
      <c r="BK355" s="215">
        <f>ROUND(I355*H355,2)</f>
        <v>0</v>
      </c>
      <c r="BL355" s="16" t="s">
        <v>225</v>
      </c>
      <c r="BM355" s="214" t="s">
        <v>2870</v>
      </c>
    </row>
    <row r="356" s="2" customFormat="1">
      <c r="A356" s="37"/>
      <c r="B356" s="38"/>
      <c r="C356" s="39"/>
      <c r="D356" s="216" t="s">
        <v>154</v>
      </c>
      <c r="E356" s="39"/>
      <c r="F356" s="217" t="s">
        <v>2871</v>
      </c>
      <c r="G356" s="39"/>
      <c r="H356" s="39"/>
      <c r="I356" s="218"/>
      <c r="J356" s="39"/>
      <c r="K356" s="39"/>
      <c r="L356" s="43"/>
      <c r="M356" s="219"/>
      <c r="N356" s="220"/>
      <c r="O356" s="83"/>
      <c r="P356" s="83"/>
      <c r="Q356" s="83"/>
      <c r="R356" s="83"/>
      <c r="S356" s="83"/>
      <c r="T356" s="84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6" t="s">
        <v>154</v>
      </c>
      <c r="AU356" s="16" t="s">
        <v>85</v>
      </c>
    </row>
    <row r="357" s="2" customFormat="1" ht="16.5" customHeight="1">
      <c r="A357" s="37"/>
      <c r="B357" s="38"/>
      <c r="C357" s="203" t="s">
        <v>831</v>
      </c>
      <c r="D357" s="203" t="s">
        <v>147</v>
      </c>
      <c r="E357" s="204" t="s">
        <v>2872</v>
      </c>
      <c r="F357" s="205" t="s">
        <v>2873</v>
      </c>
      <c r="G357" s="206" t="s">
        <v>910</v>
      </c>
      <c r="H357" s="207">
        <v>4</v>
      </c>
      <c r="I357" s="208"/>
      <c r="J357" s="209">
        <f>ROUND(I357*H357,2)</f>
        <v>0</v>
      </c>
      <c r="K357" s="205" t="s">
        <v>151</v>
      </c>
      <c r="L357" s="43"/>
      <c r="M357" s="210" t="s">
        <v>19</v>
      </c>
      <c r="N357" s="211" t="s">
        <v>46</v>
      </c>
      <c r="O357" s="83"/>
      <c r="P357" s="212">
        <f>O357*H357</f>
        <v>0</v>
      </c>
      <c r="Q357" s="212">
        <v>0</v>
      </c>
      <c r="R357" s="212">
        <f>Q357*H357</f>
        <v>0</v>
      </c>
      <c r="S357" s="212">
        <v>0</v>
      </c>
      <c r="T357" s="213">
        <f>S357*H357</f>
        <v>0</v>
      </c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R357" s="214" t="s">
        <v>225</v>
      </c>
      <c r="AT357" s="214" t="s">
        <v>147</v>
      </c>
      <c r="AU357" s="214" t="s">
        <v>85</v>
      </c>
      <c r="AY357" s="16" t="s">
        <v>145</v>
      </c>
      <c r="BE357" s="215">
        <f>IF(N357="základní",J357,0)</f>
        <v>0</v>
      </c>
      <c r="BF357" s="215">
        <f>IF(N357="snížená",J357,0)</f>
        <v>0</v>
      </c>
      <c r="BG357" s="215">
        <f>IF(N357="zákl. přenesená",J357,0)</f>
        <v>0</v>
      </c>
      <c r="BH357" s="215">
        <f>IF(N357="sníž. přenesená",J357,0)</f>
        <v>0</v>
      </c>
      <c r="BI357" s="215">
        <f>IF(N357="nulová",J357,0)</f>
        <v>0</v>
      </c>
      <c r="BJ357" s="16" t="s">
        <v>83</v>
      </c>
      <c r="BK357" s="215">
        <f>ROUND(I357*H357,2)</f>
        <v>0</v>
      </c>
      <c r="BL357" s="16" t="s">
        <v>225</v>
      </c>
      <c r="BM357" s="214" t="s">
        <v>2874</v>
      </c>
    </row>
    <row r="358" s="2" customFormat="1">
      <c r="A358" s="37"/>
      <c r="B358" s="38"/>
      <c r="C358" s="39"/>
      <c r="D358" s="216" t="s">
        <v>154</v>
      </c>
      <c r="E358" s="39"/>
      <c r="F358" s="217" t="s">
        <v>2875</v>
      </c>
      <c r="G358" s="39"/>
      <c r="H358" s="39"/>
      <c r="I358" s="218"/>
      <c r="J358" s="39"/>
      <c r="K358" s="39"/>
      <c r="L358" s="43"/>
      <c r="M358" s="219"/>
      <c r="N358" s="220"/>
      <c r="O358" s="83"/>
      <c r="P358" s="83"/>
      <c r="Q358" s="83"/>
      <c r="R358" s="83"/>
      <c r="S358" s="83"/>
      <c r="T358" s="84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16" t="s">
        <v>154</v>
      </c>
      <c r="AU358" s="16" t="s">
        <v>85</v>
      </c>
    </row>
    <row r="359" s="2" customFormat="1" ht="37.8" customHeight="1">
      <c r="A359" s="37"/>
      <c r="B359" s="38"/>
      <c r="C359" s="203" t="s">
        <v>836</v>
      </c>
      <c r="D359" s="203" t="s">
        <v>147</v>
      </c>
      <c r="E359" s="204" t="s">
        <v>2876</v>
      </c>
      <c r="F359" s="205" t="s">
        <v>2877</v>
      </c>
      <c r="G359" s="206" t="s">
        <v>910</v>
      </c>
      <c r="H359" s="207">
        <v>0</v>
      </c>
      <c r="I359" s="208"/>
      <c r="J359" s="209">
        <f>ROUND(I359*H359,2)</f>
        <v>0</v>
      </c>
      <c r="K359" s="205" t="s">
        <v>151</v>
      </c>
      <c r="L359" s="43"/>
      <c r="M359" s="210" t="s">
        <v>19</v>
      </c>
      <c r="N359" s="211" t="s">
        <v>46</v>
      </c>
      <c r="O359" s="83"/>
      <c r="P359" s="212">
        <f>O359*H359</f>
        <v>0</v>
      </c>
      <c r="Q359" s="212">
        <v>0</v>
      </c>
      <c r="R359" s="212">
        <f>Q359*H359</f>
        <v>0</v>
      </c>
      <c r="S359" s="212">
        <v>0</v>
      </c>
      <c r="T359" s="213">
        <f>S359*H359</f>
        <v>0</v>
      </c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R359" s="214" t="s">
        <v>225</v>
      </c>
      <c r="AT359" s="214" t="s">
        <v>147</v>
      </c>
      <c r="AU359" s="214" t="s">
        <v>85</v>
      </c>
      <c r="AY359" s="16" t="s">
        <v>145</v>
      </c>
      <c r="BE359" s="215">
        <f>IF(N359="základní",J359,0)</f>
        <v>0</v>
      </c>
      <c r="BF359" s="215">
        <f>IF(N359="snížená",J359,0)</f>
        <v>0</v>
      </c>
      <c r="BG359" s="215">
        <f>IF(N359="zákl. přenesená",J359,0)</f>
        <v>0</v>
      </c>
      <c r="BH359" s="215">
        <f>IF(N359="sníž. přenesená",J359,0)</f>
        <v>0</v>
      </c>
      <c r="BI359" s="215">
        <f>IF(N359="nulová",J359,0)</f>
        <v>0</v>
      </c>
      <c r="BJ359" s="16" t="s">
        <v>83</v>
      </c>
      <c r="BK359" s="215">
        <f>ROUND(I359*H359,2)</f>
        <v>0</v>
      </c>
      <c r="BL359" s="16" t="s">
        <v>225</v>
      </c>
      <c r="BM359" s="214" t="s">
        <v>2878</v>
      </c>
    </row>
    <row r="360" s="2" customFormat="1">
      <c r="A360" s="37"/>
      <c r="B360" s="38"/>
      <c r="C360" s="39"/>
      <c r="D360" s="216" t="s">
        <v>154</v>
      </c>
      <c r="E360" s="39"/>
      <c r="F360" s="217" t="s">
        <v>2879</v>
      </c>
      <c r="G360" s="39"/>
      <c r="H360" s="39"/>
      <c r="I360" s="218"/>
      <c r="J360" s="39"/>
      <c r="K360" s="39"/>
      <c r="L360" s="43"/>
      <c r="M360" s="219"/>
      <c r="N360" s="220"/>
      <c r="O360" s="83"/>
      <c r="P360" s="83"/>
      <c r="Q360" s="83"/>
      <c r="R360" s="83"/>
      <c r="S360" s="83"/>
      <c r="T360" s="84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T360" s="16" t="s">
        <v>154</v>
      </c>
      <c r="AU360" s="16" t="s">
        <v>85</v>
      </c>
    </row>
    <row r="361" s="2" customFormat="1" ht="24.15" customHeight="1">
      <c r="A361" s="37"/>
      <c r="B361" s="38"/>
      <c r="C361" s="203" t="s">
        <v>841</v>
      </c>
      <c r="D361" s="203" t="s">
        <v>147</v>
      </c>
      <c r="E361" s="204" t="s">
        <v>2880</v>
      </c>
      <c r="F361" s="205" t="s">
        <v>2881</v>
      </c>
      <c r="G361" s="206" t="s">
        <v>910</v>
      </c>
      <c r="H361" s="207">
        <v>1</v>
      </c>
      <c r="I361" s="208"/>
      <c r="J361" s="209">
        <f>ROUND(I361*H361,2)</f>
        <v>0</v>
      </c>
      <c r="K361" s="205" t="s">
        <v>151</v>
      </c>
      <c r="L361" s="43"/>
      <c r="M361" s="210" t="s">
        <v>19</v>
      </c>
      <c r="N361" s="211" t="s">
        <v>46</v>
      </c>
      <c r="O361" s="83"/>
      <c r="P361" s="212">
        <f>O361*H361</f>
        <v>0</v>
      </c>
      <c r="Q361" s="212">
        <v>0</v>
      </c>
      <c r="R361" s="212">
        <f>Q361*H361</f>
        <v>0</v>
      </c>
      <c r="S361" s="212">
        <v>0</v>
      </c>
      <c r="T361" s="213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214" t="s">
        <v>225</v>
      </c>
      <c r="AT361" s="214" t="s">
        <v>147</v>
      </c>
      <c r="AU361" s="214" t="s">
        <v>85</v>
      </c>
      <c r="AY361" s="16" t="s">
        <v>145</v>
      </c>
      <c r="BE361" s="215">
        <f>IF(N361="základní",J361,0)</f>
        <v>0</v>
      </c>
      <c r="BF361" s="215">
        <f>IF(N361="snížená",J361,0)</f>
        <v>0</v>
      </c>
      <c r="BG361" s="215">
        <f>IF(N361="zákl. přenesená",J361,0)</f>
        <v>0</v>
      </c>
      <c r="BH361" s="215">
        <f>IF(N361="sníž. přenesená",J361,0)</f>
        <v>0</v>
      </c>
      <c r="BI361" s="215">
        <f>IF(N361="nulová",J361,0)</f>
        <v>0</v>
      </c>
      <c r="BJ361" s="16" t="s">
        <v>83</v>
      </c>
      <c r="BK361" s="215">
        <f>ROUND(I361*H361,2)</f>
        <v>0</v>
      </c>
      <c r="BL361" s="16" t="s">
        <v>225</v>
      </c>
      <c r="BM361" s="214" t="s">
        <v>2882</v>
      </c>
    </row>
    <row r="362" s="2" customFormat="1">
      <c r="A362" s="37"/>
      <c r="B362" s="38"/>
      <c r="C362" s="39"/>
      <c r="D362" s="216" t="s">
        <v>154</v>
      </c>
      <c r="E362" s="39"/>
      <c r="F362" s="217" t="s">
        <v>2883</v>
      </c>
      <c r="G362" s="39"/>
      <c r="H362" s="39"/>
      <c r="I362" s="218"/>
      <c r="J362" s="39"/>
      <c r="K362" s="39"/>
      <c r="L362" s="43"/>
      <c r="M362" s="219"/>
      <c r="N362" s="220"/>
      <c r="O362" s="83"/>
      <c r="P362" s="83"/>
      <c r="Q362" s="83"/>
      <c r="R362" s="83"/>
      <c r="S362" s="83"/>
      <c r="T362" s="84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6" t="s">
        <v>154</v>
      </c>
      <c r="AU362" s="16" t="s">
        <v>85</v>
      </c>
    </row>
    <row r="363" s="2" customFormat="1" ht="16.5" customHeight="1">
      <c r="A363" s="37"/>
      <c r="B363" s="38"/>
      <c r="C363" s="203" t="s">
        <v>846</v>
      </c>
      <c r="D363" s="203" t="s">
        <v>147</v>
      </c>
      <c r="E363" s="204" t="s">
        <v>2884</v>
      </c>
      <c r="F363" s="205" t="s">
        <v>2885</v>
      </c>
      <c r="G363" s="206" t="s">
        <v>910</v>
      </c>
      <c r="H363" s="207">
        <v>1</v>
      </c>
      <c r="I363" s="208"/>
      <c r="J363" s="209">
        <f>ROUND(I363*H363,2)</f>
        <v>0</v>
      </c>
      <c r="K363" s="205" t="s">
        <v>151</v>
      </c>
      <c r="L363" s="43"/>
      <c r="M363" s="210" t="s">
        <v>19</v>
      </c>
      <c r="N363" s="211" t="s">
        <v>46</v>
      </c>
      <c r="O363" s="83"/>
      <c r="P363" s="212">
        <f>O363*H363</f>
        <v>0</v>
      </c>
      <c r="Q363" s="212">
        <v>0</v>
      </c>
      <c r="R363" s="212">
        <f>Q363*H363</f>
        <v>0</v>
      </c>
      <c r="S363" s="212">
        <v>0</v>
      </c>
      <c r="T363" s="213">
        <f>S363*H363</f>
        <v>0</v>
      </c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R363" s="214" t="s">
        <v>225</v>
      </c>
      <c r="AT363" s="214" t="s">
        <v>147</v>
      </c>
      <c r="AU363" s="214" t="s">
        <v>85</v>
      </c>
      <c r="AY363" s="16" t="s">
        <v>145</v>
      </c>
      <c r="BE363" s="215">
        <f>IF(N363="základní",J363,0)</f>
        <v>0</v>
      </c>
      <c r="BF363" s="215">
        <f>IF(N363="snížená",J363,0)</f>
        <v>0</v>
      </c>
      <c r="BG363" s="215">
        <f>IF(N363="zákl. přenesená",J363,0)</f>
        <v>0</v>
      </c>
      <c r="BH363" s="215">
        <f>IF(N363="sníž. přenesená",J363,0)</f>
        <v>0</v>
      </c>
      <c r="BI363" s="215">
        <f>IF(N363="nulová",J363,0)</f>
        <v>0</v>
      </c>
      <c r="BJ363" s="16" t="s">
        <v>83</v>
      </c>
      <c r="BK363" s="215">
        <f>ROUND(I363*H363,2)</f>
        <v>0</v>
      </c>
      <c r="BL363" s="16" t="s">
        <v>225</v>
      </c>
      <c r="BM363" s="214" t="s">
        <v>2886</v>
      </c>
    </row>
    <row r="364" s="2" customFormat="1">
      <c r="A364" s="37"/>
      <c r="B364" s="38"/>
      <c r="C364" s="39"/>
      <c r="D364" s="216" t="s">
        <v>154</v>
      </c>
      <c r="E364" s="39"/>
      <c r="F364" s="217" t="s">
        <v>2887</v>
      </c>
      <c r="G364" s="39"/>
      <c r="H364" s="39"/>
      <c r="I364" s="218"/>
      <c r="J364" s="39"/>
      <c r="K364" s="39"/>
      <c r="L364" s="43"/>
      <c r="M364" s="219"/>
      <c r="N364" s="220"/>
      <c r="O364" s="83"/>
      <c r="P364" s="83"/>
      <c r="Q364" s="83"/>
      <c r="R364" s="83"/>
      <c r="S364" s="83"/>
      <c r="T364" s="84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T364" s="16" t="s">
        <v>154</v>
      </c>
      <c r="AU364" s="16" t="s">
        <v>85</v>
      </c>
    </row>
    <row r="365" s="2" customFormat="1" ht="16.5" customHeight="1">
      <c r="A365" s="37"/>
      <c r="B365" s="38"/>
      <c r="C365" s="203" t="s">
        <v>851</v>
      </c>
      <c r="D365" s="203" t="s">
        <v>147</v>
      </c>
      <c r="E365" s="204" t="s">
        <v>2888</v>
      </c>
      <c r="F365" s="205" t="s">
        <v>2889</v>
      </c>
      <c r="G365" s="206" t="s">
        <v>910</v>
      </c>
      <c r="H365" s="207">
        <v>1</v>
      </c>
      <c r="I365" s="208"/>
      <c r="J365" s="209">
        <f>ROUND(I365*H365,2)</f>
        <v>0</v>
      </c>
      <c r="K365" s="205" t="s">
        <v>151</v>
      </c>
      <c r="L365" s="43"/>
      <c r="M365" s="210" t="s">
        <v>19</v>
      </c>
      <c r="N365" s="211" t="s">
        <v>46</v>
      </c>
      <c r="O365" s="83"/>
      <c r="P365" s="212">
        <f>O365*H365</f>
        <v>0</v>
      </c>
      <c r="Q365" s="212">
        <v>0</v>
      </c>
      <c r="R365" s="212">
        <f>Q365*H365</f>
        <v>0</v>
      </c>
      <c r="S365" s="212">
        <v>0</v>
      </c>
      <c r="T365" s="213">
        <f>S365*H365</f>
        <v>0</v>
      </c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R365" s="214" t="s">
        <v>225</v>
      </c>
      <c r="AT365" s="214" t="s">
        <v>147</v>
      </c>
      <c r="AU365" s="214" t="s">
        <v>85</v>
      </c>
      <c r="AY365" s="16" t="s">
        <v>145</v>
      </c>
      <c r="BE365" s="215">
        <f>IF(N365="základní",J365,0)</f>
        <v>0</v>
      </c>
      <c r="BF365" s="215">
        <f>IF(N365="snížená",J365,0)</f>
        <v>0</v>
      </c>
      <c r="BG365" s="215">
        <f>IF(N365="zákl. přenesená",J365,0)</f>
        <v>0</v>
      </c>
      <c r="BH365" s="215">
        <f>IF(N365="sníž. přenesená",J365,0)</f>
        <v>0</v>
      </c>
      <c r="BI365" s="215">
        <f>IF(N365="nulová",J365,0)</f>
        <v>0</v>
      </c>
      <c r="BJ365" s="16" t="s">
        <v>83</v>
      </c>
      <c r="BK365" s="215">
        <f>ROUND(I365*H365,2)</f>
        <v>0</v>
      </c>
      <c r="BL365" s="16" t="s">
        <v>225</v>
      </c>
      <c r="BM365" s="214" t="s">
        <v>2890</v>
      </c>
    </row>
    <row r="366" s="2" customFormat="1">
      <c r="A366" s="37"/>
      <c r="B366" s="38"/>
      <c r="C366" s="39"/>
      <c r="D366" s="216" t="s">
        <v>154</v>
      </c>
      <c r="E366" s="39"/>
      <c r="F366" s="217" t="s">
        <v>2891</v>
      </c>
      <c r="G366" s="39"/>
      <c r="H366" s="39"/>
      <c r="I366" s="218"/>
      <c r="J366" s="39"/>
      <c r="K366" s="39"/>
      <c r="L366" s="43"/>
      <c r="M366" s="219"/>
      <c r="N366" s="220"/>
      <c r="O366" s="83"/>
      <c r="P366" s="83"/>
      <c r="Q366" s="83"/>
      <c r="R366" s="83"/>
      <c r="S366" s="83"/>
      <c r="T366" s="84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T366" s="16" t="s">
        <v>154</v>
      </c>
      <c r="AU366" s="16" t="s">
        <v>85</v>
      </c>
    </row>
    <row r="367" s="2" customFormat="1" ht="37.8" customHeight="1">
      <c r="A367" s="37"/>
      <c r="B367" s="38"/>
      <c r="C367" s="203" t="s">
        <v>856</v>
      </c>
      <c r="D367" s="203" t="s">
        <v>147</v>
      </c>
      <c r="E367" s="204" t="s">
        <v>2892</v>
      </c>
      <c r="F367" s="205" t="s">
        <v>2893</v>
      </c>
      <c r="G367" s="206" t="s">
        <v>910</v>
      </c>
      <c r="H367" s="207">
        <v>1</v>
      </c>
      <c r="I367" s="208"/>
      <c r="J367" s="209">
        <f>ROUND(I367*H367,2)</f>
        <v>0</v>
      </c>
      <c r="K367" s="205" t="s">
        <v>151</v>
      </c>
      <c r="L367" s="43"/>
      <c r="M367" s="210" t="s">
        <v>19</v>
      </c>
      <c r="N367" s="211" t="s">
        <v>46</v>
      </c>
      <c r="O367" s="83"/>
      <c r="P367" s="212">
        <f>O367*H367</f>
        <v>0</v>
      </c>
      <c r="Q367" s="212">
        <v>0</v>
      </c>
      <c r="R367" s="212">
        <f>Q367*H367</f>
        <v>0</v>
      </c>
      <c r="S367" s="212">
        <v>0</v>
      </c>
      <c r="T367" s="213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214" t="s">
        <v>225</v>
      </c>
      <c r="AT367" s="214" t="s">
        <v>147</v>
      </c>
      <c r="AU367" s="214" t="s">
        <v>85</v>
      </c>
      <c r="AY367" s="16" t="s">
        <v>145</v>
      </c>
      <c r="BE367" s="215">
        <f>IF(N367="základní",J367,0)</f>
        <v>0</v>
      </c>
      <c r="BF367" s="215">
        <f>IF(N367="snížená",J367,0)</f>
        <v>0</v>
      </c>
      <c r="BG367" s="215">
        <f>IF(N367="zákl. přenesená",J367,0)</f>
        <v>0</v>
      </c>
      <c r="BH367" s="215">
        <f>IF(N367="sníž. přenesená",J367,0)</f>
        <v>0</v>
      </c>
      <c r="BI367" s="215">
        <f>IF(N367="nulová",J367,0)</f>
        <v>0</v>
      </c>
      <c r="BJ367" s="16" t="s">
        <v>83</v>
      </c>
      <c r="BK367" s="215">
        <f>ROUND(I367*H367,2)</f>
        <v>0</v>
      </c>
      <c r="BL367" s="16" t="s">
        <v>225</v>
      </c>
      <c r="BM367" s="214" t="s">
        <v>2894</v>
      </c>
    </row>
    <row r="368" s="2" customFormat="1">
      <c r="A368" s="37"/>
      <c r="B368" s="38"/>
      <c r="C368" s="39"/>
      <c r="D368" s="216" t="s">
        <v>154</v>
      </c>
      <c r="E368" s="39"/>
      <c r="F368" s="217" t="s">
        <v>2895</v>
      </c>
      <c r="G368" s="39"/>
      <c r="H368" s="39"/>
      <c r="I368" s="218"/>
      <c r="J368" s="39"/>
      <c r="K368" s="39"/>
      <c r="L368" s="43"/>
      <c r="M368" s="219"/>
      <c r="N368" s="220"/>
      <c r="O368" s="83"/>
      <c r="P368" s="83"/>
      <c r="Q368" s="83"/>
      <c r="R368" s="83"/>
      <c r="S368" s="83"/>
      <c r="T368" s="84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6" t="s">
        <v>154</v>
      </c>
      <c r="AU368" s="16" t="s">
        <v>85</v>
      </c>
    </row>
    <row r="369" s="2" customFormat="1" ht="16.5" customHeight="1">
      <c r="A369" s="37"/>
      <c r="B369" s="38"/>
      <c r="C369" s="203" t="s">
        <v>861</v>
      </c>
      <c r="D369" s="203" t="s">
        <v>147</v>
      </c>
      <c r="E369" s="204" t="s">
        <v>2896</v>
      </c>
      <c r="F369" s="205" t="s">
        <v>2897</v>
      </c>
      <c r="G369" s="206" t="s">
        <v>910</v>
      </c>
      <c r="H369" s="207">
        <v>1</v>
      </c>
      <c r="I369" s="208"/>
      <c r="J369" s="209">
        <f>ROUND(I369*H369,2)</f>
        <v>0</v>
      </c>
      <c r="K369" s="205" t="s">
        <v>151</v>
      </c>
      <c r="L369" s="43"/>
      <c r="M369" s="210" t="s">
        <v>19</v>
      </c>
      <c r="N369" s="211" t="s">
        <v>46</v>
      </c>
      <c r="O369" s="83"/>
      <c r="P369" s="212">
        <f>O369*H369</f>
        <v>0</v>
      </c>
      <c r="Q369" s="212">
        <v>0</v>
      </c>
      <c r="R369" s="212">
        <f>Q369*H369</f>
        <v>0</v>
      </c>
      <c r="S369" s="212">
        <v>0</v>
      </c>
      <c r="T369" s="213">
        <f>S369*H369</f>
        <v>0</v>
      </c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R369" s="214" t="s">
        <v>225</v>
      </c>
      <c r="AT369" s="214" t="s">
        <v>147</v>
      </c>
      <c r="AU369" s="214" t="s">
        <v>85</v>
      </c>
      <c r="AY369" s="16" t="s">
        <v>145</v>
      </c>
      <c r="BE369" s="215">
        <f>IF(N369="základní",J369,0)</f>
        <v>0</v>
      </c>
      <c r="BF369" s="215">
        <f>IF(N369="snížená",J369,0)</f>
        <v>0</v>
      </c>
      <c r="BG369" s="215">
        <f>IF(N369="zákl. přenesená",J369,0)</f>
        <v>0</v>
      </c>
      <c r="BH369" s="215">
        <f>IF(N369="sníž. přenesená",J369,0)</f>
        <v>0</v>
      </c>
      <c r="BI369" s="215">
        <f>IF(N369="nulová",J369,0)</f>
        <v>0</v>
      </c>
      <c r="BJ369" s="16" t="s">
        <v>83</v>
      </c>
      <c r="BK369" s="215">
        <f>ROUND(I369*H369,2)</f>
        <v>0</v>
      </c>
      <c r="BL369" s="16" t="s">
        <v>225</v>
      </c>
      <c r="BM369" s="214" t="s">
        <v>2898</v>
      </c>
    </row>
    <row r="370" s="2" customFormat="1">
      <c r="A370" s="37"/>
      <c r="B370" s="38"/>
      <c r="C370" s="39"/>
      <c r="D370" s="216" t="s">
        <v>154</v>
      </c>
      <c r="E370" s="39"/>
      <c r="F370" s="217" t="s">
        <v>2899</v>
      </c>
      <c r="G370" s="39"/>
      <c r="H370" s="39"/>
      <c r="I370" s="218"/>
      <c r="J370" s="39"/>
      <c r="K370" s="39"/>
      <c r="L370" s="43"/>
      <c r="M370" s="219"/>
      <c r="N370" s="220"/>
      <c r="O370" s="83"/>
      <c r="P370" s="83"/>
      <c r="Q370" s="83"/>
      <c r="R370" s="83"/>
      <c r="S370" s="83"/>
      <c r="T370" s="84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T370" s="16" t="s">
        <v>154</v>
      </c>
      <c r="AU370" s="16" t="s">
        <v>85</v>
      </c>
    </row>
    <row r="371" s="2" customFormat="1" ht="24.15" customHeight="1">
      <c r="A371" s="37"/>
      <c r="B371" s="38"/>
      <c r="C371" s="203" t="s">
        <v>866</v>
      </c>
      <c r="D371" s="203" t="s">
        <v>147</v>
      </c>
      <c r="E371" s="204" t="s">
        <v>2900</v>
      </c>
      <c r="F371" s="205" t="s">
        <v>2901</v>
      </c>
      <c r="G371" s="206" t="s">
        <v>910</v>
      </c>
      <c r="H371" s="207">
        <v>1</v>
      </c>
      <c r="I371" s="208"/>
      <c r="J371" s="209">
        <f>ROUND(I371*H371,2)</f>
        <v>0</v>
      </c>
      <c r="K371" s="205" t="s">
        <v>151</v>
      </c>
      <c r="L371" s="43"/>
      <c r="M371" s="210" t="s">
        <v>19</v>
      </c>
      <c r="N371" s="211" t="s">
        <v>46</v>
      </c>
      <c r="O371" s="83"/>
      <c r="P371" s="212">
        <f>O371*H371</f>
        <v>0</v>
      </c>
      <c r="Q371" s="212">
        <v>0</v>
      </c>
      <c r="R371" s="212">
        <f>Q371*H371</f>
        <v>0</v>
      </c>
      <c r="S371" s="212">
        <v>0</v>
      </c>
      <c r="T371" s="213">
        <f>S371*H371</f>
        <v>0</v>
      </c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R371" s="214" t="s">
        <v>225</v>
      </c>
      <c r="AT371" s="214" t="s">
        <v>147</v>
      </c>
      <c r="AU371" s="214" t="s">
        <v>85</v>
      </c>
      <c r="AY371" s="16" t="s">
        <v>145</v>
      </c>
      <c r="BE371" s="215">
        <f>IF(N371="základní",J371,0)</f>
        <v>0</v>
      </c>
      <c r="BF371" s="215">
        <f>IF(N371="snížená",J371,0)</f>
        <v>0</v>
      </c>
      <c r="BG371" s="215">
        <f>IF(N371="zákl. přenesená",J371,0)</f>
        <v>0</v>
      </c>
      <c r="BH371" s="215">
        <f>IF(N371="sníž. přenesená",J371,0)</f>
        <v>0</v>
      </c>
      <c r="BI371" s="215">
        <f>IF(N371="nulová",J371,0)</f>
        <v>0</v>
      </c>
      <c r="BJ371" s="16" t="s">
        <v>83</v>
      </c>
      <c r="BK371" s="215">
        <f>ROUND(I371*H371,2)</f>
        <v>0</v>
      </c>
      <c r="BL371" s="16" t="s">
        <v>225</v>
      </c>
      <c r="BM371" s="214" t="s">
        <v>2902</v>
      </c>
    </row>
    <row r="372" s="2" customFormat="1">
      <c r="A372" s="37"/>
      <c r="B372" s="38"/>
      <c r="C372" s="39"/>
      <c r="D372" s="216" t="s">
        <v>154</v>
      </c>
      <c r="E372" s="39"/>
      <c r="F372" s="217" t="s">
        <v>2903</v>
      </c>
      <c r="G372" s="39"/>
      <c r="H372" s="39"/>
      <c r="I372" s="218"/>
      <c r="J372" s="39"/>
      <c r="K372" s="39"/>
      <c r="L372" s="43"/>
      <c r="M372" s="219"/>
      <c r="N372" s="220"/>
      <c r="O372" s="83"/>
      <c r="P372" s="83"/>
      <c r="Q372" s="83"/>
      <c r="R372" s="83"/>
      <c r="S372" s="83"/>
      <c r="T372" s="84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T372" s="16" t="s">
        <v>154</v>
      </c>
      <c r="AU372" s="16" t="s">
        <v>85</v>
      </c>
    </row>
    <row r="373" s="2" customFormat="1" ht="24.15" customHeight="1">
      <c r="A373" s="37"/>
      <c r="B373" s="38"/>
      <c r="C373" s="203" t="s">
        <v>871</v>
      </c>
      <c r="D373" s="203" t="s">
        <v>147</v>
      </c>
      <c r="E373" s="204" t="s">
        <v>2904</v>
      </c>
      <c r="F373" s="205" t="s">
        <v>2905</v>
      </c>
      <c r="G373" s="206" t="s">
        <v>910</v>
      </c>
      <c r="H373" s="207">
        <v>1</v>
      </c>
      <c r="I373" s="208"/>
      <c r="J373" s="209">
        <f>ROUND(I373*H373,2)</f>
        <v>0</v>
      </c>
      <c r="K373" s="205" t="s">
        <v>151</v>
      </c>
      <c r="L373" s="43"/>
      <c r="M373" s="210" t="s">
        <v>19</v>
      </c>
      <c r="N373" s="211" t="s">
        <v>46</v>
      </c>
      <c r="O373" s="83"/>
      <c r="P373" s="212">
        <f>O373*H373</f>
        <v>0</v>
      </c>
      <c r="Q373" s="212">
        <v>0</v>
      </c>
      <c r="R373" s="212">
        <f>Q373*H373</f>
        <v>0</v>
      </c>
      <c r="S373" s="212">
        <v>0</v>
      </c>
      <c r="T373" s="213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214" t="s">
        <v>225</v>
      </c>
      <c r="AT373" s="214" t="s">
        <v>147</v>
      </c>
      <c r="AU373" s="214" t="s">
        <v>85</v>
      </c>
      <c r="AY373" s="16" t="s">
        <v>145</v>
      </c>
      <c r="BE373" s="215">
        <f>IF(N373="základní",J373,0)</f>
        <v>0</v>
      </c>
      <c r="BF373" s="215">
        <f>IF(N373="snížená",J373,0)</f>
        <v>0</v>
      </c>
      <c r="BG373" s="215">
        <f>IF(N373="zákl. přenesená",J373,0)</f>
        <v>0</v>
      </c>
      <c r="BH373" s="215">
        <f>IF(N373="sníž. přenesená",J373,0)</f>
        <v>0</v>
      </c>
      <c r="BI373" s="215">
        <f>IF(N373="nulová",J373,0)</f>
        <v>0</v>
      </c>
      <c r="BJ373" s="16" t="s">
        <v>83</v>
      </c>
      <c r="BK373" s="215">
        <f>ROUND(I373*H373,2)</f>
        <v>0</v>
      </c>
      <c r="BL373" s="16" t="s">
        <v>225</v>
      </c>
      <c r="BM373" s="214" t="s">
        <v>2906</v>
      </c>
    </row>
    <row r="374" s="2" customFormat="1">
      <c r="A374" s="37"/>
      <c r="B374" s="38"/>
      <c r="C374" s="39"/>
      <c r="D374" s="216" t="s">
        <v>154</v>
      </c>
      <c r="E374" s="39"/>
      <c r="F374" s="217" t="s">
        <v>2907</v>
      </c>
      <c r="G374" s="39"/>
      <c r="H374" s="39"/>
      <c r="I374" s="218"/>
      <c r="J374" s="39"/>
      <c r="K374" s="39"/>
      <c r="L374" s="43"/>
      <c r="M374" s="219"/>
      <c r="N374" s="220"/>
      <c r="O374" s="83"/>
      <c r="P374" s="83"/>
      <c r="Q374" s="83"/>
      <c r="R374" s="83"/>
      <c r="S374" s="83"/>
      <c r="T374" s="84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6" t="s">
        <v>154</v>
      </c>
      <c r="AU374" s="16" t="s">
        <v>85</v>
      </c>
    </row>
    <row r="375" s="2" customFormat="1" ht="24.15" customHeight="1">
      <c r="A375" s="37"/>
      <c r="B375" s="38"/>
      <c r="C375" s="203" t="s">
        <v>876</v>
      </c>
      <c r="D375" s="203" t="s">
        <v>147</v>
      </c>
      <c r="E375" s="204" t="s">
        <v>2908</v>
      </c>
      <c r="F375" s="205" t="s">
        <v>2909</v>
      </c>
      <c r="G375" s="206" t="s">
        <v>910</v>
      </c>
      <c r="H375" s="207">
        <v>117</v>
      </c>
      <c r="I375" s="208"/>
      <c r="J375" s="209">
        <f>ROUND(I375*H375,2)</f>
        <v>0</v>
      </c>
      <c r="K375" s="205" t="s">
        <v>151</v>
      </c>
      <c r="L375" s="43"/>
      <c r="M375" s="210" t="s">
        <v>19</v>
      </c>
      <c r="N375" s="211" t="s">
        <v>46</v>
      </c>
      <c r="O375" s="83"/>
      <c r="P375" s="212">
        <f>O375*H375</f>
        <v>0</v>
      </c>
      <c r="Q375" s="212">
        <v>0</v>
      </c>
      <c r="R375" s="212">
        <f>Q375*H375</f>
        <v>0</v>
      </c>
      <c r="S375" s="212">
        <v>0</v>
      </c>
      <c r="T375" s="213">
        <f>S375*H375</f>
        <v>0</v>
      </c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R375" s="214" t="s">
        <v>225</v>
      </c>
      <c r="AT375" s="214" t="s">
        <v>147</v>
      </c>
      <c r="AU375" s="214" t="s">
        <v>85</v>
      </c>
      <c r="AY375" s="16" t="s">
        <v>145</v>
      </c>
      <c r="BE375" s="215">
        <f>IF(N375="základní",J375,0)</f>
        <v>0</v>
      </c>
      <c r="BF375" s="215">
        <f>IF(N375="snížená",J375,0)</f>
        <v>0</v>
      </c>
      <c r="BG375" s="215">
        <f>IF(N375="zákl. přenesená",J375,0)</f>
        <v>0</v>
      </c>
      <c r="BH375" s="215">
        <f>IF(N375="sníž. přenesená",J375,0)</f>
        <v>0</v>
      </c>
      <c r="BI375" s="215">
        <f>IF(N375="nulová",J375,0)</f>
        <v>0</v>
      </c>
      <c r="BJ375" s="16" t="s">
        <v>83</v>
      </c>
      <c r="BK375" s="215">
        <f>ROUND(I375*H375,2)</f>
        <v>0</v>
      </c>
      <c r="BL375" s="16" t="s">
        <v>225</v>
      </c>
      <c r="BM375" s="214" t="s">
        <v>2910</v>
      </c>
    </row>
    <row r="376" s="2" customFormat="1">
      <c r="A376" s="37"/>
      <c r="B376" s="38"/>
      <c r="C376" s="39"/>
      <c r="D376" s="216" t="s">
        <v>154</v>
      </c>
      <c r="E376" s="39"/>
      <c r="F376" s="217" t="s">
        <v>2911</v>
      </c>
      <c r="G376" s="39"/>
      <c r="H376" s="39"/>
      <c r="I376" s="218"/>
      <c r="J376" s="39"/>
      <c r="K376" s="39"/>
      <c r="L376" s="43"/>
      <c r="M376" s="219"/>
      <c r="N376" s="220"/>
      <c r="O376" s="83"/>
      <c r="P376" s="83"/>
      <c r="Q376" s="83"/>
      <c r="R376" s="83"/>
      <c r="S376" s="83"/>
      <c r="T376" s="84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T376" s="16" t="s">
        <v>154</v>
      </c>
      <c r="AU376" s="16" t="s">
        <v>85</v>
      </c>
    </row>
    <row r="377" s="2" customFormat="1" ht="21.75" customHeight="1">
      <c r="A377" s="37"/>
      <c r="B377" s="38"/>
      <c r="C377" s="203" t="s">
        <v>881</v>
      </c>
      <c r="D377" s="203" t="s">
        <v>147</v>
      </c>
      <c r="E377" s="204" t="s">
        <v>2912</v>
      </c>
      <c r="F377" s="205" t="s">
        <v>2913</v>
      </c>
      <c r="G377" s="206" t="s">
        <v>910</v>
      </c>
      <c r="H377" s="207">
        <v>1</v>
      </c>
      <c r="I377" s="208"/>
      <c r="J377" s="209">
        <f>ROUND(I377*H377,2)</f>
        <v>0</v>
      </c>
      <c r="K377" s="205" t="s">
        <v>151</v>
      </c>
      <c r="L377" s="43"/>
      <c r="M377" s="210" t="s">
        <v>19</v>
      </c>
      <c r="N377" s="211" t="s">
        <v>46</v>
      </c>
      <c r="O377" s="83"/>
      <c r="P377" s="212">
        <f>O377*H377</f>
        <v>0</v>
      </c>
      <c r="Q377" s="212">
        <v>0</v>
      </c>
      <c r="R377" s="212">
        <f>Q377*H377</f>
        <v>0</v>
      </c>
      <c r="S377" s="212">
        <v>0</v>
      </c>
      <c r="T377" s="213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214" t="s">
        <v>225</v>
      </c>
      <c r="AT377" s="214" t="s">
        <v>147</v>
      </c>
      <c r="AU377" s="214" t="s">
        <v>85</v>
      </c>
      <c r="AY377" s="16" t="s">
        <v>145</v>
      </c>
      <c r="BE377" s="215">
        <f>IF(N377="základní",J377,0)</f>
        <v>0</v>
      </c>
      <c r="BF377" s="215">
        <f>IF(N377="snížená",J377,0)</f>
        <v>0</v>
      </c>
      <c r="BG377" s="215">
        <f>IF(N377="zákl. přenesená",J377,0)</f>
        <v>0</v>
      </c>
      <c r="BH377" s="215">
        <f>IF(N377="sníž. přenesená",J377,0)</f>
        <v>0</v>
      </c>
      <c r="BI377" s="215">
        <f>IF(N377="nulová",J377,0)</f>
        <v>0</v>
      </c>
      <c r="BJ377" s="16" t="s">
        <v>83</v>
      </c>
      <c r="BK377" s="215">
        <f>ROUND(I377*H377,2)</f>
        <v>0</v>
      </c>
      <c r="BL377" s="16" t="s">
        <v>225</v>
      </c>
      <c r="BM377" s="214" t="s">
        <v>2914</v>
      </c>
    </row>
    <row r="378" s="2" customFormat="1">
      <c r="A378" s="37"/>
      <c r="B378" s="38"/>
      <c r="C378" s="39"/>
      <c r="D378" s="216" t="s">
        <v>154</v>
      </c>
      <c r="E378" s="39"/>
      <c r="F378" s="217" t="s">
        <v>2915</v>
      </c>
      <c r="G378" s="39"/>
      <c r="H378" s="39"/>
      <c r="I378" s="218"/>
      <c r="J378" s="39"/>
      <c r="K378" s="39"/>
      <c r="L378" s="43"/>
      <c r="M378" s="219"/>
      <c r="N378" s="220"/>
      <c r="O378" s="83"/>
      <c r="P378" s="83"/>
      <c r="Q378" s="83"/>
      <c r="R378" s="83"/>
      <c r="S378" s="83"/>
      <c r="T378" s="84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T378" s="16" t="s">
        <v>154</v>
      </c>
      <c r="AU378" s="16" t="s">
        <v>85</v>
      </c>
    </row>
    <row r="379" s="2" customFormat="1" ht="33" customHeight="1">
      <c r="A379" s="37"/>
      <c r="B379" s="38"/>
      <c r="C379" s="203" t="s">
        <v>886</v>
      </c>
      <c r="D379" s="203" t="s">
        <v>147</v>
      </c>
      <c r="E379" s="204" t="s">
        <v>2916</v>
      </c>
      <c r="F379" s="205" t="s">
        <v>2917</v>
      </c>
      <c r="G379" s="206" t="s">
        <v>910</v>
      </c>
      <c r="H379" s="207">
        <v>3</v>
      </c>
      <c r="I379" s="208"/>
      <c r="J379" s="209">
        <f>ROUND(I379*H379,2)</f>
        <v>0</v>
      </c>
      <c r="K379" s="205" t="s">
        <v>151</v>
      </c>
      <c r="L379" s="43"/>
      <c r="M379" s="210" t="s">
        <v>19</v>
      </c>
      <c r="N379" s="211" t="s">
        <v>46</v>
      </c>
      <c r="O379" s="83"/>
      <c r="P379" s="212">
        <f>O379*H379</f>
        <v>0</v>
      </c>
      <c r="Q379" s="212">
        <v>0</v>
      </c>
      <c r="R379" s="212">
        <f>Q379*H379</f>
        <v>0</v>
      </c>
      <c r="S379" s="212">
        <v>0</v>
      </c>
      <c r="T379" s="213">
        <f>S379*H379</f>
        <v>0</v>
      </c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R379" s="214" t="s">
        <v>225</v>
      </c>
      <c r="AT379" s="214" t="s">
        <v>147</v>
      </c>
      <c r="AU379" s="214" t="s">
        <v>85</v>
      </c>
      <c r="AY379" s="16" t="s">
        <v>145</v>
      </c>
      <c r="BE379" s="215">
        <f>IF(N379="základní",J379,0)</f>
        <v>0</v>
      </c>
      <c r="BF379" s="215">
        <f>IF(N379="snížená",J379,0)</f>
        <v>0</v>
      </c>
      <c r="BG379" s="215">
        <f>IF(N379="zákl. přenesená",J379,0)</f>
        <v>0</v>
      </c>
      <c r="BH379" s="215">
        <f>IF(N379="sníž. přenesená",J379,0)</f>
        <v>0</v>
      </c>
      <c r="BI379" s="215">
        <f>IF(N379="nulová",J379,0)</f>
        <v>0</v>
      </c>
      <c r="BJ379" s="16" t="s">
        <v>83</v>
      </c>
      <c r="BK379" s="215">
        <f>ROUND(I379*H379,2)</f>
        <v>0</v>
      </c>
      <c r="BL379" s="16" t="s">
        <v>225</v>
      </c>
      <c r="BM379" s="214" t="s">
        <v>2918</v>
      </c>
    </row>
    <row r="380" s="2" customFormat="1">
      <c r="A380" s="37"/>
      <c r="B380" s="38"/>
      <c r="C380" s="39"/>
      <c r="D380" s="216" t="s">
        <v>154</v>
      </c>
      <c r="E380" s="39"/>
      <c r="F380" s="217" t="s">
        <v>2919</v>
      </c>
      <c r="G380" s="39"/>
      <c r="H380" s="39"/>
      <c r="I380" s="218"/>
      <c r="J380" s="39"/>
      <c r="K380" s="39"/>
      <c r="L380" s="43"/>
      <c r="M380" s="219"/>
      <c r="N380" s="220"/>
      <c r="O380" s="83"/>
      <c r="P380" s="83"/>
      <c r="Q380" s="83"/>
      <c r="R380" s="83"/>
      <c r="S380" s="83"/>
      <c r="T380" s="84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T380" s="16" t="s">
        <v>154</v>
      </c>
      <c r="AU380" s="16" t="s">
        <v>85</v>
      </c>
    </row>
    <row r="381" s="2" customFormat="1" ht="24.15" customHeight="1">
      <c r="A381" s="37"/>
      <c r="B381" s="38"/>
      <c r="C381" s="203" t="s">
        <v>891</v>
      </c>
      <c r="D381" s="203" t="s">
        <v>147</v>
      </c>
      <c r="E381" s="204" t="s">
        <v>2920</v>
      </c>
      <c r="F381" s="205" t="s">
        <v>2921</v>
      </c>
      <c r="G381" s="206" t="s">
        <v>910</v>
      </c>
      <c r="H381" s="207">
        <v>3</v>
      </c>
      <c r="I381" s="208"/>
      <c r="J381" s="209">
        <f>ROUND(I381*H381,2)</f>
        <v>0</v>
      </c>
      <c r="K381" s="205" t="s">
        <v>151</v>
      </c>
      <c r="L381" s="43"/>
      <c r="M381" s="210" t="s">
        <v>19</v>
      </c>
      <c r="N381" s="211" t="s">
        <v>46</v>
      </c>
      <c r="O381" s="83"/>
      <c r="P381" s="212">
        <f>O381*H381</f>
        <v>0</v>
      </c>
      <c r="Q381" s="212">
        <v>0</v>
      </c>
      <c r="R381" s="212">
        <f>Q381*H381</f>
        <v>0</v>
      </c>
      <c r="S381" s="212">
        <v>0</v>
      </c>
      <c r="T381" s="213">
        <f>S381*H381</f>
        <v>0</v>
      </c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R381" s="214" t="s">
        <v>225</v>
      </c>
      <c r="AT381" s="214" t="s">
        <v>147</v>
      </c>
      <c r="AU381" s="214" t="s">
        <v>85</v>
      </c>
      <c r="AY381" s="16" t="s">
        <v>145</v>
      </c>
      <c r="BE381" s="215">
        <f>IF(N381="základní",J381,0)</f>
        <v>0</v>
      </c>
      <c r="BF381" s="215">
        <f>IF(N381="snížená",J381,0)</f>
        <v>0</v>
      </c>
      <c r="BG381" s="215">
        <f>IF(N381="zákl. přenesená",J381,0)</f>
        <v>0</v>
      </c>
      <c r="BH381" s="215">
        <f>IF(N381="sníž. přenesená",J381,0)</f>
        <v>0</v>
      </c>
      <c r="BI381" s="215">
        <f>IF(N381="nulová",J381,0)</f>
        <v>0</v>
      </c>
      <c r="BJ381" s="16" t="s">
        <v>83</v>
      </c>
      <c r="BK381" s="215">
        <f>ROUND(I381*H381,2)</f>
        <v>0</v>
      </c>
      <c r="BL381" s="16" t="s">
        <v>225</v>
      </c>
      <c r="BM381" s="214" t="s">
        <v>2922</v>
      </c>
    </row>
    <row r="382" s="2" customFormat="1">
      <c r="A382" s="37"/>
      <c r="B382" s="38"/>
      <c r="C382" s="39"/>
      <c r="D382" s="216" t="s">
        <v>154</v>
      </c>
      <c r="E382" s="39"/>
      <c r="F382" s="217" t="s">
        <v>2923</v>
      </c>
      <c r="G382" s="39"/>
      <c r="H382" s="39"/>
      <c r="I382" s="218"/>
      <c r="J382" s="39"/>
      <c r="K382" s="39"/>
      <c r="L382" s="43"/>
      <c r="M382" s="219"/>
      <c r="N382" s="220"/>
      <c r="O382" s="83"/>
      <c r="P382" s="83"/>
      <c r="Q382" s="83"/>
      <c r="R382" s="83"/>
      <c r="S382" s="83"/>
      <c r="T382" s="84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T382" s="16" t="s">
        <v>154</v>
      </c>
      <c r="AU382" s="16" t="s">
        <v>85</v>
      </c>
    </row>
    <row r="383" s="2" customFormat="1" ht="21.75" customHeight="1">
      <c r="A383" s="37"/>
      <c r="B383" s="38"/>
      <c r="C383" s="203" t="s">
        <v>895</v>
      </c>
      <c r="D383" s="203" t="s">
        <v>147</v>
      </c>
      <c r="E383" s="204" t="s">
        <v>2924</v>
      </c>
      <c r="F383" s="205" t="s">
        <v>2925</v>
      </c>
      <c r="G383" s="206" t="s">
        <v>910</v>
      </c>
      <c r="H383" s="207">
        <v>2</v>
      </c>
      <c r="I383" s="208"/>
      <c r="J383" s="209">
        <f>ROUND(I383*H383,2)</f>
        <v>0</v>
      </c>
      <c r="K383" s="205" t="s">
        <v>151</v>
      </c>
      <c r="L383" s="43"/>
      <c r="M383" s="210" t="s">
        <v>19</v>
      </c>
      <c r="N383" s="211" t="s">
        <v>46</v>
      </c>
      <c r="O383" s="83"/>
      <c r="P383" s="212">
        <f>O383*H383</f>
        <v>0</v>
      </c>
      <c r="Q383" s="212">
        <v>0</v>
      </c>
      <c r="R383" s="212">
        <f>Q383*H383</f>
        <v>0</v>
      </c>
      <c r="S383" s="212">
        <v>0</v>
      </c>
      <c r="T383" s="213">
        <f>S383*H383</f>
        <v>0</v>
      </c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R383" s="214" t="s">
        <v>225</v>
      </c>
      <c r="AT383" s="214" t="s">
        <v>147</v>
      </c>
      <c r="AU383" s="214" t="s">
        <v>85</v>
      </c>
      <c r="AY383" s="16" t="s">
        <v>145</v>
      </c>
      <c r="BE383" s="215">
        <f>IF(N383="základní",J383,0)</f>
        <v>0</v>
      </c>
      <c r="BF383" s="215">
        <f>IF(N383="snížená",J383,0)</f>
        <v>0</v>
      </c>
      <c r="BG383" s="215">
        <f>IF(N383="zákl. přenesená",J383,0)</f>
        <v>0</v>
      </c>
      <c r="BH383" s="215">
        <f>IF(N383="sníž. přenesená",J383,0)</f>
        <v>0</v>
      </c>
      <c r="BI383" s="215">
        <f>IF(N383="nulová",J383,0)</f>
        <v>0</v>
      </c>
      <c r="BJ383" s="16" t="s">
        <v>83</v>
      </c>
      <c r="BK383" s="215">
        <f>ROUND(I383*H383,2)</f>
        <v>0</v>
      </c>
      <c r="BL383" s="16" t="s">
        <v>225</v>
      </c>
      <c r="BM383" s="214" t="s">
        <v>2926</v>
      </c>
    </row>
    <row r="384" s="2" customFormat="1">
      <c r="A384" s="37"/>
      <c r="B384" s="38"/>
      <c r="C384" s="39"/>
      <c r="D384" s="216" t="s">
        <v>154</v>
      </c>
      <c r="E384" s="39"/>
      <c r="F384" s="217" t="s">
        <v>2927</v>
      </c>
      <c r="G384" s="39"/>
      <c r="H384" s="39"/>
      <c r="I384" s="218"/>
      <c r="J384" s="39"/>
      <c r="K384" s="39"/>
      <c r="L384" s="43"/>
      <c r="M384" s="219"/>
      <c r="N384" s="220"/>
      <c r="O384" s="83"/>
      <c r="P384" s="83"/>
      <c r="Q384" s="83"/>
      <c r="R384" s="83"/>
      <c r="S384" s="83"/>
      <c r="T384" s="84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T384" s="16" t="s">
        <v>154</v>
      </c>
      <c r="AU384" s="16" t="s">
        <v>85</v>
      </c>
    </row>
    <row r="385" s="2" customFormat="1" ht="16.5" customHeight="1">
      <c r="A385" s="37"/>
      <c r="B385" s="38"/>
      <c r="C385" s="203" t="s">
        <v>899</v>
      </c>
      <c r="D385" s="203" t="s">
        <v>147</v>
      </c>
      <c r="E385" s="204" t="s">
        <v>2928</v>
      </c>
      <c r="F385" s="205" t="s">
        <v>2929</v>
      </c>
      <c r="G385" s="206" t="s">
        <v>910</v>
      </c>
      <c r="H385" s="207">
        <v>2</v>
      </c>
      <c r="I385" s="208"/>
      <c r="J385" s="209">
        <f>ROUND(I385*H385,2)</f>
        <v>0</v>
      </c>
      <c r="K385" s="205" t="s">
        <v>151</v>
      </c>
      <c r="L385" s="43"/>
      <c r="M385" s="210" t="s">
        <v>19</v>
      </c>
      <c r="N385" s="211" t="s">
        <v>46</v>
      </c>
      <c r="O385" s="83"/>
      <c r="P385" s="212">
        <f>O385*H385</f>
        <v>0</v>
      </c>
      <c r="Q385" s="212">
        <v>0</v>
      </c>
      <c r="R385" s="212">
        <f>Q385*H385</f>
        <v>0</v>
      </c>
      <c r="S385" s="212">
        <v>0</v>
      </c>
      <c r="T385" s="213">
        <f>S385*H385</f>
        <v>0</v>
      </c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R385" s="214" t="s">
        <v>225</v>
      </c>
      <c r="AT385" s="214" t="s">
        <v>147</v>
      </c>
      <c r="AU385" s="214" t="s">
        <v>85</v>
      </c>
      <c r="AY385" s="16" t="s">
        <v>145</v>
      </c>
      <c r="BE385" s="215">
        <f>IF(N385="základní",J385,0)</f>
        <v>0</v>
      </c>
      <c r="BF385" s="215">
        <f>IF(N385="snížená",J385,0)</f>
        <v>0</v>
      </c>
      <c r="BG385" s="215">
        <f>IF(N385="zákl. přenesená",J385,0)</f>
        <v>0</v>
      </c>
      <c r="BH385" s="215">
        <f>IF(N385="sníž. přenesená",J385,0)</f>
        <v>0</v>
      </c>
      <c r="BI385" s="215">
        <f>IF(N385="nulová",J385,0)</f>
        <v>0</v>
      </c>
      <c r="BJ385" s="16" t="s">
        <v>83</v>
      </c>
      <c r="BK385" s="215">
        <f>ROUND(I385*H385,2)</f>
        <v>0</v>
      </c>
      <c r="BL385" s="16" t="s">
        <v>225</v>
      </c>
      <c r="BM385" s="214" t="s">
        <v>2930</v>
      </c>
    </row>
    <row r="386" s="2" customFormat="1">
      <c r="A386" s="37"/>
      <c r="B386" s="38"/>
      <c r="C386" s="39"/>
      <c r="D386" s="216" t="s">
        <v>154</v>
      </c>
      <c r="E386" s="39"/>
      <c r="F386" s="217" t="s">
        <v>2931</v>
      </c>
      <c r="G386" s="39"/>
      <c r="H386" s="39"/>
      <c r="I386" s="218"/>
      <c r="J386" s="39"/>
      <c r="K386" s="39"/>
      <c r="L386" s="43"/>
      <c r="M386" s="219"/>
      <c r="N386" s="220"/>
      <c r="O386" s="83"/>
      <c r="P386" s="83"/>
      <c r="Q386" s="83"/>
      <c r="R386" s="83"/>
      <c r="S386" s="83"/>
      <c r="T386" s="84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T386" s="16" t="s">
        <v>154</v>
      </c>
      <c r="AU386" s="16" t="s">
        <v>85</v>
      </c>
    </row>
    <row r="387" s="2" customFormat="1" ht="21.75" customHeight="1">
      <c r="A387" s="37"/>
      <c r="B387" s="38"/>
      <c r="C387" s="203" t="s">
        <v>903</v>
      </c>
      <c r="D387" s="203" t="s">
        <v>147</v>
      </c>
      <c r="E387" s="204" t="s">
        <v>2932</v>
      </c>
      <c r="F387" s="205" t="s">
        <v>2933</v>
      </c>
      <c r="G387" s="206" t="s">
        <v>910</v>
      </c>
      <c r="H387" s="207">
        <v>8</v>
      </c>
      <c r="I387" s="208"/>
      <c r="J387" s="209">
        <f>ROUND(I387*H387,2)</f>
        <v>0</v>
      </c>
      <c r="K387" s="205" t="s">
        <v>151</v>
      </c>
      <c r="L387" s="43"/>
      <c r="M387" s="210" t="s">
        <v>19</v>
      </c>
      <c r="N387" s="211" t="s">
        <v>46</v>
      </c>
      <c r="O387" s="83"/>
      <c r="P387" s="212">
        <f>O387*H387</f>
        <v>0</v>
      </c>
      <c r="Q387" s="212">
        <v>0</v>
      </c>
      <c r="R387" s="212">
        <f>Q387*H387</f>
        <v>0</v>
      </c>
      <c r="S387" s="212">
        <v>0</v>
      </c>
      <c r="T387" s="213">
        <f>S387*H387</f>
        <v>0</v>
      </c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R387" s="214" t="s">
        <v>225</v>
      </c>
      <c r="AT387" s="214" t="s">
        <v>147</v>
      </c>
      <c r="AU387" s="214" t="s">
        <v>85</v>
      </c>
      <c r="AY387" s="16" t="s">
        <v>145</v>
      </c>
      <c r="BE387" s="215">
        <f>IF(N387="základní",J387,0)</f>
        <v>0</v>
      </c>
      <c r="BF387" s="215">
        <f>IF(N387="snížená",J387,0)</f>
        <v>0</v>
      </c>
      <c r="BG387" s="215">
        <f>IF(N387="zákl. přenesená",J387,0)</f>
        <v>0</v>
      </c>
      <c r="BH387" s="215">
        <f>IF(N387="sníž. přenesená",J387,0)</f>
        <v>0</v>
      </c>
      <c r="BI387" s="215">
        <f>IF(N387="nulová",J387,0)</f>
        <v>0</v>
      </c>
      <c r="BJ387" s="16" t="s">
        <v>83</v>
      </c>
      <c r="BK387" s="215">
        <f>ROUND(I387*H387,2)</f>
        <v>0</v>
      </c>
      <c r="BL387" s="16" t="s">
        <v>225</v>
      </c>
      <c r="BM387" s="214" t="s">
        <v>2934</v>
      </c>
    </row>
    <row r="388" s="2" customFormat="1">
      <c r="A388" s="37"/>
      <c r="B388" s="38"/>
      <c r="C388" s="39"/>
      <c r="D388" s="216" t="s">
        <v>154</v>
      </c>
      <c r="E388" s="39"/>
      <c r="F388" s="217" t="s">
        <v>2935</v>
      </c>
      <c r="G388" s="39"/>
      <c r="H388" s="39"/>
      <c r="I388" s="218"/>
      <c r="J388" s="39"/>
      <c r="K388" s="39"/>
      <c r="L388" s="43"/>
      <c r="M388" s="219"/>
      <c r="N388" s="220"/>
      <c r="O388" s="83"/>
      <c r="P388" s="83"/>
      <c r="Q388" s="83"/>
      <c r="R388" s="83"/>
      <c r="S388" s="83"/>
      <c r="T388" s="84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T388" s="16" t="s">
        <v>154</v>
      </c>
      <c r="AU388" s="16" t="s">
        <v>85</v>
      </c>
    </row>
    <row r="389" s="2" customFormat="1" ht="24.15" customHeight="1">
      <c r="A389" s="37"/>
      <c r="B389" s="38"/>
      <c r="C389" s="203" t="s">
        <v>907</v>
      </c>
      <c r="D389" s="203" t="s">
        <v>147</v>
      </c>
      <c r="E389" s="204" t="s">
        <v>2936</v>
      </c>
      <c r="F389" s="205" t="s">
        <v>2937</v>
      </c>
      <c r="G389" s="206" t="s">
        <v>910</v>
      </c>
      <c r="H389" s="207">
        <v>1</v>
      </c>
      <c r="I389" s="208"/>
      <c r="J389" s="209">
        <f>ROUND(I389*H389,2)</f>
        <v>0</v>
      </c>
      <c r="K389" s="205" t="s">
        <v>151</v>
      </c>
      <c r="L389" s="43"/>
      <c r="M389" s="210" t="s">
        <v>19</v>
      </c>
      <c r="N389" s="211" t="s">
        <v>46</v>
      </c>
      <c r="O389" s="83"/>
      <c r="P389" s="212">
        <f>O389*H389</f>
        <v>0</v>
      </c>
      <c r="Q389" s="212">
        <v>0</v>
      </c>
      <c r="R389" s="212">
        <f>Q389*H389</f>
        <v>0</v>
      </c>
      <c r="S389" s="212">
        <v>0</v>
      </c>
      <c r="T389" s="213">
        <f>S389*H389</f>
        <v>0</v>
      </c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R389" s="214" t="s">
        <v>225</v>
      </c>
      <c r="AT389" s="214" t="s">
        <v>147</v>
      </c>
      <c r="AU389" s="214" t="s">
        <v>85</v>
      </c>
      <c r="AY389" s="16" t="s">
        <v>145</v>
      </c>
      <c r="BE389" s="215">
        <f>IF(N389="základní",J389,0)</f>
        <v>0</v>
      </c>
      <c r="BF389" s="215">
        <f>IF(N389="snížená",J389,0)</f>
        <v>0</v>
      </c>
      <c r="BG389" s="215">
        <f>IF(N389="zákl. přenesená",J389,0)</f>
        <v>0</v>
      </c>
      <c r="BH389" s="215">
        <f>IF(N389="sníž. přenesená",J389,0)</f>
        <v>0</v>
      </c>
      <c r="BI389" s="215">
        <f>IF(N389="nulová",J389,0)</f>
        <v>0</v>
      </c>
      <c r="BJ389" s="16" t="s">
        <v>83</v>
      </c>
      <c r="BK389" s="215">
        <f>ROUND(I389*H389,2)</f>
        <v>0</v>
      </c>
      <c r="BL389" s="16" t="s">
        <v>225</v>
      </c>
      <c r="BM389" s="214" t="s">
        <v>2938</v>
      </c>
    </row>
    <row r="390" s="2" customFormat="1">
      <c r="A390" s="37"/>
      <c r="B390" s="38"/>
      <c r="C390" s="39"/>
      <c r="D390" s="216" t="s">
        <v>154</v>
      </c>
      <c r="E390" s="39"/>
      <c r="F390" s="217" t="s">
        <v>2939</v>
      </c>
      <c r="G390" s="39"/>
      <c r="H390" s="39"/>
      <c r="I390" s="218"/>
      <c r="J390" s="39"/>
      <c r="K390" s="39"/>
      <c r="L390" s="43"/>
      <c r="M390" s="219"/>
      <c r="N390" s="220"/>
      <c r="O390" s="83"/>
      <c r="P390" s="83"/>
      <c r="Q390" s="83"/>
      <c r="R390" s="83"/>
      <c r="S390" s="83"/>
      <c r="T390" s="84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T390" s="16" t="s">
        <v>154</v>
      </c>
      <c r="AU390" s="16" t="s">
        <v>85</v>
      </c>
    </row>
    <row r="391" s="2" customFormat="1" ht="16.5" customHeight="1">
      <c r="A391" s="37"/>
      <c r="B391" s="38"/>
      <c r="C391" s="203" t="s">
        <v>912</v>
      </c>
      <c r="D391" s="203" t="s">
        <v>147</v>
      </c>
      <c r="E391" s="204" t="s">
        <v>2940</v>
      </c>
      <c r="F391" s="205" t="s">
        <v>2941</v>
      </c>
      <c r="G391" s="206" t="s">
        <v>910</v>
      </c>
      <c r="H391" s="207">
        <v>8</v>
      </c>
      <c r="I391" s="208"/>
      <c r="J391" s="209">
        <f>ROUND(I391*H391,2)</f>
        <v>0</v>
      </c>
      <c r="K391" s="205" t="s">
        <v>151</v>
      </c>
      <c r="L391" s="43"/>
      <c r="M391" s="210" t="s">
        <v>19</v>
      </c>
      <c r="N391" s="211" t="s">
        <v>46</v>
      </c>
      <c r="O391" s="83"/>
      <c r="P391" s="212">
        <f>O391*H391</f>
        <v>0</v>
      </c>
      <c r="Q391" s="212">
        <v>0</v>
      </c>
      <c r="R391" s="212">
        <f>Q391*H391</f>
        <v>0</v>
      </c>
      <c r="S391" s="212">
        <v>0</v>
      </c>
      <c r="T391" s="213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214" t="s">
        <v>225</v>
      </c>
      <c r="AT391" s="214" t="s">
        <v>147</v>
      </c>
      <c r="AU391" s="214" t="s">
        <v>85</v>
      </c>
      <c r="AY391" s="16" t="s">
        <v>145</v>
      </c>
      <c r="BE391" s="215">
        <f>IF(N391="základní",J391,0)</f>
        <v>0</v>
      </c>
      <c r="BF391" s="215">
        <f>IF(N391="snížená",J391,0)</f>
        <v>0</v>
      </c>
      <c r="BG391" s="215">
        <f>IF(N391="zákl. přenesená",J391,0)</f>
        <v>0</v>
      </c>
      <c r="BH391" s="215">
        <f>IF(N391="sníž. přenesená",J391,0)</f>
        <v>0</v>
      </c>
      <c r="BI391" s="215">
        <f>IF(N391="nulová",J391,0)</f>
        <v>0</v>
      </c>
      <c r="BJ391" s="16" t="s">
        <v>83</v>
      </c>
      <c r="BK391" s="215">
        <f>ROUND(I391*H391,2)</f>
        <v>0</v>
      </c>
      <c r="BL391" s="16" t="s">
        <v>225</v>
      </c>
      <c r="BM391" s="214" t="s">
        <v>2942</v>
      </c>
    </row>
    <row r="392" s="2" customFormat="1">
      <c r="A392" s="37"/>
      <c r="B392" s="38"/>
      <c r="C392" s="39"/>
      <c r="D392" s="216" t="s">
        <v>154</v>
      </c>
      <c r="E392" s="39"/>
      <c r="F392" s="217" t="s">
        <v>2943</v>
      </c>
      <c r="G392" s="39"/>
      <c r="H392" s="39"/>
      <c r="I392" s="218"/>
      <c r="J392" s="39"/>
      <c r="K392" s="39"/>
      <c r="L392" s="43"/>
      <c r="M392" s="219"/>
      <c r="N392" s="220"/>
      <c r="O392" s="83"/>
      <c r="P392" s="83"/>
      <c r="Q392" s="83"/>
      <c r="R392" s="83"/>
      <c r="S392" s="83"/>
      <c r="T392" s="84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16" t="s">
        <v>154</v>
      </c>
      <c r="AU392" s="16" t="s">
        <v>85</v>
      </c>
    </row>
    <row r="393" s="2" customFormat="1" ht="16.5" customHeight="1">
      <c r="A393" s="37"/>
      <c r="B393" s="38"/>
      <c r="C393" s="203" t="s">
        <v>916</v>
      </c>
      <c r="D393" s="203" t="s">
        <v>147</v>
      </c>
      <c r="E393" s="204" t="s">
        <v>2944</v>
      </c>
      <c r="F393" s="205" t="s">
        <v>2945</v>
      </c>
      <c r="G393" s="206" t="s">
        <v>910</v>
      </c>
      <c r="H393" s="207">
        <v>5</v>
      </c>
      <c r="I393" s="208"/>
      <c r="J393" s="209">
        <f>ROUND(I393*H393,2)</f>
        <v>0</v>
      </c>
      <c r="K393" s="205" t="s">
        <v>151</v>
      </c>
      <c r="L393" s="43"/>
      <c r="M393" s="210" t="s">
        <v>19</v>
      </c>
      <c r="N393" s="211" t="s">
        <v>46</v>
      </c>
      <c r="O393" s="83"/>
      <c r="P393" s="212">
        <f>O393*H393</f>
        <v>0</v>
      </c>
      <c r="Q393" s="212">
        <v>0</v>
      </c>
      <c r="R393" s="212">
        <f>Q393*H393</f>
        <v>0</v>
      </c>
      <c r="S393" s="212">
        <v>0</v>
      </c>
      <c r="T393" s="213">
        <f>S393*H393</f>
        <v>0</v>
      </c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R393" s="214" t="s">
        <v>225</v>
      </c>
      <c r="AT393" s="214" t="s">
        <v>147</v>
      </c>
      <c r="AU393" s="214" t="s">
        <v>85</v>
      </c>
      <c r="AY393" s="16" t="s">
        <v>145</v>
      </c>
      <c r="BE393" s="215">
        <f>IF(N393="základní",J393,0)</f>
        <v>0</v>
      </c>
      <c r="BF393" s="215">
        <f>IF(N393="snížená",J393,0)</f>
        <v>0</v>
      </c>
      <c r="BG393" s="215">
        <f>IF(N393="zákl. přenesená",J393,0)</f>
        <v>0</v>
      </c>
      <c r="BH393" s="215">
        <f>IF(N393="sníž. přenesená",J393,0)</f>
        <v>0</v>
      </c>
      <c r="BI393" s="215">
        <f>IF(N393="nulová",J393,0)</f>
        <v>0</v>
      </c>
      <c r="BJ393" s="16" t="s">
        <v>83</v>
      </c>
      <c r="BK393" s="215">
        <f>ROUND(I393*H393,2)</f>
        <v>0</v>
      </c>
      <c r="BL393" s="16" t="s">
        <v>225</v>
      </c>
      <c r="BM393" s="214" t="s">
        <v>2946</v>
      </c>
    </row>
    <row r="394" s="2" customFormat="1">
      <c r="A394" s="37"/>
      <c r="B394" s="38"/>
      <c r="C394" s="39"/>
      <c r="D394" s="216" t="s">
        <v>154</v>
      </c>
      <c r="E394" s="39"/>
      <c r="F394" s="217" t="s">
        <v>2947</v>
      </c>
      <c r="G394" s="39"/>
      <c r="H394" s="39"/>
      <c r="I394" s="218"/>
      <c r="J394" s="39"/>
      <c r="K394" s="39"/>
      <c r="L394" s="43"/>
      <c r="M394" s="219"/>
      <c r="N394" s="220"/>
      <c r="O394" s="83"/>
      <c r="P394" s="83"/>
      <c r="Q394" s="83"/>
      <c r="R394" s="83"/>
      <c r="S394" s="83"/>
      <c r="T394" s="84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T394" s="16" t="s">
        <v>154</v>
      </c>
      <c r="AU394" s="16" t="s">
        <v>85</v>
      </c>
    </row>
    <row r="395" s="2" customFormat="1" ht="16.5" customHeight="1">
      <c r="A395" s="37"/>
      <c r="B395" s="38"/>
      <c r="C395" s="203" t="s">
        <v>920</v>
      </c>
      <c r="D395" s="203" t="s">
        <v>147</v>
      </c>
      <c r="E395" s="204" t="s">
        <v>2948</v>
      </c>
      <c r="F395" s="205" t="s">
        <v>2949</v>
      </c>
      <c r="G395" s="206" t="s">
        <v>910</v>
      </c>
      <c r="H395" s="207">
        <v>9</v>
      </c>
      <c r="I395" s="208"/>
      <c r="J395" s="209">
        <f>ROUND(I395*H395,2)</f>
        <v>0</v>
      </c>
      <c r="K395" s="205" t="s">
        <v>151</v>
      </c>
      <c r="L395" s="43"/>
      <c r="M395" s="210" t="s">
        <v>19</v>
      </c>
      <c r="N395" s="211" t="s">
        <v>46</v>
      </c>
      <c r="O395" s="83"/>
      <c r="P395" s="212">
        <f>O395*H395</f>
        <v>0</v>
      </c>
      <c r="Q395" s="212">
        <v>0</v>
      </c>
      <c r="R395" s="212">
        <f>Q395*H395</f>
        <v>0</v>
      </c>
      <c r="S395" s="212">
        <v>0</v>
      </c>
      <c r="T395" s="213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214" t="s">
        <v>225</v>
      </c>
      <c r="AT395" s="214" t="s">
        <v>147</v>
      </c>
      <c r="AU395" s="214" t="s">
        <v>85</v>
      </c>
      <c r="AY395" s="16" t="s">
        <v>145</v>
      </c>
      <c r="BE395" s="215">
        <f>IF(N395="základní",J395,0)</f>
        <v>0</v>
      </c>
      <c r="BF395" s="215">
        <f>IF(N395="snížená",J395,0)</f>
        <v>0</v>
      </c>
      <c r="BG395" s="215">
        <f>IF(N395="zákl. přenesená",J395,0)</f>
        <v>0</v>
      </c>
      <c r="BH395" s="215">
        <f>IF(N395="sníž. přenesená",J395,0)</f>
        <v>0</v>
      </c>
      <c r="BI395" s="215">
        <f>IF(N395="nulová",J395,0)</f>
        <v>0</v>
      </c>
      <c r="BJ395" s="16" t="s">
        <v>83</v>
      </c>
      <c r="BK395" s="215">
        <f>ROUND(I395*H395,2)</f>
        <v>0</v>
      </c>
      <c r="BL395" s="16" t="s">
        <v>225</v>
      </c>
      <c r="BM395" s="214" t="s">
        <v>2950</v>
      </c>
    </row>
    <row r="396" s="2" customFormat="1">
      <c r="A396" s="37"/>
      <c r="B396" s="38"/>
      <c r="C396" s="39"/>
      <c r="D396" s="216" t="s">
        <v>154</v>
      </c>
      <c r="E396" s="39"/>
      <c r="F396" s="217" t="s">
        <v>2951</v>
      </c>
      <c r="G396" s="39"/>
      <c r="H396" s="39"/>
      <c r="I396" s="218"/>
      <c r="J396" s="39"/>
      <c r="K396" s="39"/>
      <c r="L396" s="43"/>
      <c r="M396" s="219"/>
      <c r="N396" s="220"/>
      <c r="O396" s="83"/>
      <c r="P396" s="83"/>
      <c r="Q396" s="83"/>
      <c r="R396" s="83"/>
      <c r="S396" s="83"/>
      <c r="T396" s="84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16" t="s">
        <v>154</v>
      </c>
      <c r="AU396" s="16" t="s">
        <v>85</v>
      </c>
    </row>
    <row r="397" s="2" customFormat="1" ht="37.8" customHeight="1">
      <c r="A397" s="37"/>
      <c r="B397" s="38"/>
      <c r="C397" s="203" t="s">
        <v>924</v>
      </c>
      <c r="D397" s="203" t="s">
        <v>147</v>
      </c>
      <c r="E397" s="204" t="s">
        <v>2952</v>
      </c>
      <c r="F397" s="205" t="s">
        <v>2953</v>
      </c>
      <c r="G397" s="206" t="s">
        <v>910</v>
      </c>
      <c r="H397" s="207">
        <v>2</v>
      </c>
      <c r="I397" s="208"/>
      <c r="J397" s="209">
        <f>ROUND(I397*H397,2)</f>
        <v>0</v>
      </c>
      <c r="K397" s="205" t="s">
        <v>151</v>
      </c>
      <c r="L397" s="43"/>
      <c r="M397" s="210" t="s">
        <v>19</v>
      </c>
      <c r="N397" s="211" t="s">
        <v>46</v>
      </c>
      <c r="O397" s="83"/>
      <c r="P397" s="212">
        <f>O397*H397</f>
        <v>0</v>
      </c>
      <c r="Q397" s="212">
        <v>0</v>
      </c>
      <c r="R397" s="212">
        <f>Q397*H397</f>
        <v>0</v>
      </c>
      <c r="S397" s="212">
        <v>0</v>
      </c>
      <c r="T397" s="213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214" t="s">
        <v>225</v>
      </c>
      <c r="AT397" s="214" t="s">
        <v>147</v>
      </c>
      <c r="AU397" s="214" t="s">
        <v>85</v>
      </c>
      <c r="AY397" s="16" t="s">
        <v>145</v>
      </c>
      <c r="BE397" s="215">
        <f>IF(N397="základní",J397,0)</f>
        <v>0</v>
      </c>
      <c r="BF397" s="215">
        <f>IF(N397="snížená",J397,0)</f>
        <v>0</v>
      </c>
      <c r="BG397" s="215">
        <f>IF(N397="zákl. přenesená",J397,0)</f>
        <v>0</v>
      </c>
      <c r="BH397" s="215">
        <f>IF(N397="sníž. přenesená",J397,0)</f>
        <v>0</v>
      </c>
      <c r="BI397" s="215">
        <f>IF(N397="nulová",J397,0)</f>
        <v>0</v>
      </c>
      <c r="BJ397" s="16" t="s">
        <v>83</v>
      </c>
      <c r="BK397" s="215">
        <f>ROUND(I397*H397,2)</f>
        <v>0</v>
      </c>
      <c r="BL397" s="16" t="s">
        <v>225</v>
      </c>
      <c r="BM397" s="214" t="s">
        <v>2954</v>
      </c>
    </row>
    <row r="398" s="2" customFormat="1">
      <c r="A398" s="37"/>
      <c r="B398" s="38"/>
      <c r="C398" s="39"/>
      <c r="D398" s="216" t="s">
        <v>154</v>
      </c>
      <c r="E398" s="39"/>
      <c r="F398" s="217" t="s">
        <v>2955</v>
      </c>
      <c r="G398" s="39"/>
      <c r="H398" s="39"/>
      <c r="I398" s="218"/>
      <c r="J398" s="39"/>
      <c r="K398" s="39"/>
      <c r="L398" s="43"/>
      <c r="M398" s="219"/>
      <c r="N398" s="220"/>
      <c r="O398" s="83"/>
      <c r="P398" s="83"/>
      <c r="Q398" s="83"/>
      <c r="R398" s="83"/>
      <c r="S398" s="83"/>
      <c r="T398" s="84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16" t="s">
        <v>154</v>
      </c>
      <c r="AU398" s="16" t="s">
        <v>85</v>
      </c>
    </row>
    <row r="399" s="2" customFormat="1" ht="33" customHeight="1">
      <c r="A399" s="37"/>
      <c r="B399" s="38"/>
      <c r="C399" s="203" t="s">
        <v>928</v>
      </c>
      <c r="D399" s="203" t="s">
        <v>147</v>
      </c>
      <c r="E399" s="204" t="s">
        <v>2956</v>
      </c>
      <c r="F399" s="205" t="s">
        <v>2957</v>
      </c>
      <c r="G399" s="206" t="s">
        <v>910</v>
      </c>
      <c r="H399" s="207">
        <v>1</v>
      </c>
      <c r="I399" s="208"/>
      <c r="J399" s="209">
        <f>ROUND(I399*H399,2)</f>
        <v>0</v>
      </c>
      <c r="K399" s="205" t="s">
        <v>151</v>
      </c>
      <c r="L399" s="43"/>
      <c r="M399" s="210" t="s">
        <v>19</v>
      </c>
      <c r="N399" s="211" t="s">
        <v>46</v>
      </c>
      <c r="O399" s="83"/>
      <c r="P399" s="212">
        <f>O399*H399</f>
        <v>0</v>
      </c>
      <c r="Q399" s="212">
        <v>0</v>
      </c>
      <c r="R399" s="212">
        <f>Q399*H399</f>
        <v>0</v>
      </c>
      <c r="S399" s="212">
        <v>0</v>
      </c>
      <c r="T399" s="213">
        <f>S399*H399</f>
        <v>0</v>
      </c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R399" s="214" t="s">
        <v>225</v>
      </c>
      <c r="AT399" s="214" t="s">
        <v>147</v>
      </c>
      <c r="AU399" s="214" t="s">
        <v>85</v>
      </c>
      <c r="AY399" s="16" t="s">
        <v>145</v>
      </c>
      <c r="BE399" s="215">
        <f>IF(N399="základní",J399,0)</f>
        <v>0</v>
      </c>
      <c r="BF399" s="215">
        <f>IF(N399="snížená",J399,0)</f>
        <v>0</v>
      </c>
      <c r="BG399" s="215">
        <f>IF(N399="zákl. přenesená",J399,0)</f>
        <v>0</v>
      </c>
      <c r="BH399" s="215">
        <f>IF(N399="sníž. přenesená",J399,0)</f>
        <v>0</v>
      </c>
      <c r="BI399" s="215">
        <f>IF(N399="nulová",J399,0)</f>
        <v>0</v>
      </c>
      <c r="BJ399" s="16" t="s">
        <v>83</v>
      </c>
      <c r="BK399" s="215">
        <f>ROUND(I399*H399,2)</f>
        <v>0</v>
      </c>
      <c r="BL399" s="16" t="s">
        <v>225</v>
      </c>
      <c r="BM399" s="214" t="s">
        <v>2958</v>
      </c>
    </row>
    <row r="400" s="2" customFormat="1">
      <c r="A400" s="37"/>
      <c r="B400" s="38"/>
      <c r="C400" s="39"/>
      <c r="D400" s="216" t="s">
        <v>154</v>
      </c>
      <c r="E400" s="39"/>
      <c r="F400" s="217" t="s">
        <v>2959</v>
      </c>
      <c r="G400" s="39"/>
      <c r="H400" s="39"/>
      <c r="I400" s="218"/>
      <c r="J400" s="39"/>
      <c r="K400" s="39"/>
      <c r="L400" s="43"/>
      <c r="M400" s="219"/>
      <c r="N400" s="220"/>
      <c r="O400" s="83"/>
      <c r="P400" s="83"/>
      <c r="Q400" s="83"/>
      <c r="R400" s="83"/>
      <c r="S400" s="83"/>
      <c r="T400" s="84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T400" s="16" t="s">
        <v>154</v>
      </c>
      <c r="AU400" s="16" t="s">
        <v>85</v>
      </c>
    </row>
    <row r="401" s="2" customFormat="1" ht="33" customHeight="1">
      <c r="A401" s="37"/>
      <c r="B401" s="38"/>
      <c r="C401" s="203" t="s">
        <v>933</v>
      </c>
      <c r="D401" s="203" t="s">
        <v>147</v>
      </c>
      <c r="E401" s="204" t="s">
        <v>2960</v>
      </c>
      <c r="F401" s="205" t="s">
        <v>2961</v>
      </c>
      <c r="G401" s="206" t="s">
        <v>910</v>
      </c>
      <c r="H401" s="207">
        <v>1</v>
      </c>
      <c r="I401" s="208"/>
      <c r="J401" s="209">
        <f>ROUND(I401*H401,2)</f>
        <v>0</v>
      </c>
      <c r="K401" s="205" t="s">
        <v>151</v>
      </c>
      <c r="L401" s="43"/>
      <c r="M401" s="210" t="s">
        <v>19</v>
      </c>
      <c r="N401" s="211" t="s">
        <v>46</v>
      </c>
      <c r="O401" s="83"/>
      <c r="P401" s="212">
        <f>O401*H401</f>
        <v>0</v>
      </c>
      <c r="Q401" s="212">
        <v>0</v>
      </c>
      <c r="R401" s="212">
        <f>Q401*H401</f>
        <v>0</v>
      </c>
      <c r="S401" s="212">
        <v>0</v>
      </c>
      <c r="T401" s="213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214" t="s">
        <v>225</v>
      </c>
      <c r="AT401" s="214" t="s">
        <v>147</v>
      </c>
      <c r="AU401" s="214" t="s">
        <v>85</v>
      </c>
      <c r="AY401" s="16" t="s">
        <v>145</v>
      </c>
      <c r="BE401" s="215">
        <f>IF(N401="základní",J401,0)</f>
        <v>0</v>
      </c>
      <c r="BF401" s="215">
        <f>IF(N401="snížená",J401,0)</f>
        <v>0</v>
      </c>
      <c r="BG401" s="215">
        <f>IF(N401="zákl. přenesená",J401,0)</f>
        <v>0</v>
      </c>
      <c r="BH401" s="215">
        <f>IF(N401="sníž. přenesená",J401,0)</f>
        <v>0</v>
      </c>
      <c r="BI401" s="215">
        <f>IF(N401="nulová",J401,0)</f>
        <v>0</v>
      </c>
      <c r="BJ401" s="16" t="s">
        <v>83</v>
      </c>
      <c r="BK401" s="215">
        <f>ROUND(I401*H401,2)</f>
        <v>0</v>
      </c>
      <c r="BL401" s="16" t="s">
        <v>225</v>
      </c>
      <c r="BM401" s="214" t="s">
        <v>2962</v>
      </c>
    </row>
    <row r="402" s="2" customFormat="1">
      <c r="A402" s="37"/>
      <c r="B402" s="38"/>
      <c r="C402" s="39"/>
      <c r="D402" s="216" t="s">
        <v>154</v>
      </c>
      <c r="E402" s="39"/>
      <c r="F402" s="217" t="s">
        <v>2963</v>
      </c>
      <c r="G402" s="39"/>
      <c r="H402" s="39"/>
      <c r="I402" s="218"/>
      <c r="J402" s="39"/>
      <c r="K402" s="39"/>
      <c r="L402" s="43"/>
      <c r="M402" s="219"/>
      <c r="N402" s="220"/>
      <c r="O402" s="83"/>
      <c r="P402" s="83"/>
      <c r="Q402" s="83"/>
      <c r="R402" s="83"/>
      <c r="S402" s="83"/>
      <c r="T402" s="84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16" t="s">
        <v>154</v>
      </c>
      <c r="AU402" s="16" t="s">
        <v>85</v>
      </c>
    </row>
    <row r="403" s="2" customFormat="1" ht="37.8" customHeight="1">
      <c r="A403" s="37"/>
      <c r="B403" s="38"/>
      <c r="C403" s="203" t="s">
        <v>938</v>
      </c>
      <c r="D403" s="203" t="s">
        <v>147</v>
      </c>
      <c r="E403" s="204" t="s">
        <v>2964</v>
      </c>
      <c r="F403" s="205" t="s">
        <v>2965</v>
      </c>
      <c r="G403" s="206" t="s">
        <v>910</v>
      </c>
      <c r="H403" s="207">
        <v>0</v>
      </c>
      <c r="I403" s="208"/>
      <c r="J403" s="209">
        <f>ROUND(I403*H403,2)</f>
        <v>0</v>
      </c>
      <c r="K403" s="205" t="s">
        <v>151</v>
      </c>
      <c r="L403" s="43"/>
      <c r="M403" s="210" t="s">
        <v>19</v>
      </c>
      <c r="N403" s="211" t="s">
        <v>46</v>
      </c>
      <c r="O403" s="83"/>
      <c r="P403" s="212">
        <f>O403*H403</f>
        <v>0</v>
      </c>
      <c r="Q403" s="212">
        <v>0</v>
      </c>
      <c r="R403" s="212">
        <f>Q403*H403</f>
        <v>0</v>
      </c>
      <c r="S403" s="212">
        <v>0</v>
      </c>
      <c r="T403" s="213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214" t="s">
        <v>225</v>
      </c>
      <c r="AT403" s="214" t="s">
        <v>147</v>
      </c>
      <c r="AU403" s="214" t="s">
        <v>85</v>
      </c>
      <c r="AY403" s="16" t="s">
        <v>145</v>
      </c>
      <c r="BE403" s="215">
        <f>IF(N403="základní",J403,0)</f>
        <v>0</v>
      </c>
      <c r="BF403" s="215">
        <f>IF(N403="snížená",J403,0)</f>
        <v>0</v>
      </c>
      <c r="BG403" s="215">
        <f>IF(N403="zákl. přenesená",J403,0)</f>
        <v>0</v>
      </c>
      <c r="BH403" s="215">
        <f>IF(N403="sníž. přenesená",J403,0)</f>
        <v>0</v>
      </c>
      <c r="BI403" s="215">
        <f>IF(N403="nulová",J403,0)</f>
        <v>0</v>
      </c>
      <c r="BJ403" s="16" t="s">
        <v>83</v>
      </c>
      <c r="BK403" s="215">
        <f>ROUND(I403*H403,2)</f>
        <v>0</v>
      </c>
      <c r="BL403" s="16" t="s">
        <v>225</v>
      </c>
      <c r="BM403" s="214" t="s">
        <v>2966</v>
      </c>
    </row>
    <row r="404" s="2" customFormat="1">
      <c r="A404" s="37"/>
      <c r="B404" s="38"/>
      <c r="C404" s="39"/>
      <c r="D404" s="216" t="s">
        <v>154</v>
      </c>
      <c r="E404" s="39"/>
      <c r="F404" s="217" t="s">
        <v>2967</v>
      </c>
      <c r="G404" s="39"/>
      <c r="H404" s="39"/>
      <c r="I404" s="218"/>
      <c r="J404" s="39"/>
      <c r="K404" s="39"/>
      <c r="L404" s="43"/>
      <c r="M404" s="219"/>
      <c r="N404" s="220"/>
      <c r="O404" s="83"/>
      <c r="P404" s="83"/>
      <c r="Q404" s="83"/>
      <c r="R404" s="83"/>
      <c r="S404" s="83"/>
      <c r="T404" s="84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6" t="s">
        <v>154</v>
      </c>
      <c r="AU404" s="16" t="s">
        <v>85</v>
      </c>
    </row>
    <row r="405" s="2" customFormat="1" ht="24.15" customHeight="1">
      <c r="A405" s="37"/>
      <c r="B405" s="38"/>
      <c r="C405" s="203" t="s">
        <v>942</v>
      </c>
      <c r="D405" s="203" t="s">
        <v>147</v>
      </c>
      <c r="E405" s="204" t="s">
        <v>2968</v>
      </c>
      <c r="F405" s="205" t="s">
        <v>2969</v>
      </c>
      <c r="G405" s="206" t="s">
        <v>910</v>
      </c>
      <c r="H405" s="207">
        <v>1</v>
      </c>
      <c r="I405" s="208"/>
      <c r="J405" s="209">
        <f>ROUND(I405*H405,2)</f>
        <v>0</v>
      </c>
      <c r="K405" s="205" t="s">
        <v>151</v>
      </c>
      <c r="L405" s="43"/>
      <c r="M405" s="210" t="s">
        <v>19</v>
      </c>
      <c r="N405" s="211" t="s">
        <v>46</v>
      </c>
      <c r="O405" s="83"/>
      <c r="P405" s="212">
        <f>O405*H405</f>
        <v>0</v>
      </c>
      <c r="Q405" s="212">
        <v>0</v>
      </c>
      <c r="R405" s="212">
        <f>Q405*H405</f>
        <v>0</v>
      </c>
      <c r="S405" s="212">
        <v>0</v>
      </c>
      <c r="T405" s="213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214" t="s">
        <v>225</v>
      </c>
      <c r="AT405" s="214" t="s">
        <v>147</v>
      </c>
      <c r="AU405" s="214" t="s">
        <v>85</v>
      </c>
      <c r="AY405" s="16" t="s">
        <v>145</v>
      </c>
      <c r="BE405" s="215">
        <f>IF(N405="základní",J405,0)</f>
        <v>0</v>
      </c>
      <c r="BF405" s="215">
        <f>IF(N405="snížená",J405,0)</f>
        <v>0</v>
      </c>
      <c r="BG405" s="215">
        <f>IF(N405="zákl. přenesená",J405,0)</f>
        <v>0</v>
      </c>
      <c r="BH405" s="215">
        <f>IF(N405="sníž. přenesená",J405,0)</f>
        <v>0</v>
      </c>
      <c r="BI405" s="215">
        <f>IF(N405="nulová",J405,0)</f>
        <v>0</v>
      </c>
      <c r="BJ405" s="16" t="s">
        <v>83</v>
      </c>
      <c r="BK405" s="215">
        <f>ROUND(I405*H405,2)</f>
        <v>0</v>
      </c>
      <c r="BL405" s="16" t="s">
        <v>225</v>
      </c>
      <c r="BM405" s="214" t="s">
        <v>2970</v>
      </c>
    </row>
    <row r="406" s="2" customFormat="1">
      <c r="A406" s="37"/>
      <c r="B406" s="38"/>
      <c r="C406" s="39"/>
      <c r="D406" s="216" t="s">
        <v>154</v>
      </c>
      <c r="E406" s="39"/>
      <c r="F406" s="217" t="s">
        <v>2971</v>
      </c>
      <c r="G406" s="39"/>
      <c r="H406" s="39"/>
      <c r="I406" s="218"/>
      <c r="J406" s="39"/>
      <c r="K406" s="39"/>
      <c r="L406" s="43"/>
      <c r="M406" s="219"/>
      <c r="N406" s="220"/>
      <c r="O406" s="83"/>
      <c r="P406" s="83"/>
      <c r="Q406" s="83"/>
      <c r="R406" s="83"/>
      <c r="S406" s="83"/>
      <c r="T406" s="84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16" t="s">
        <v>154</v>
      </c>
      <c r="AU406" s="16" t="s">
        <v>85</v>
      </c>
    </row>
    <row r="407" s="2" customFormat="1" ht="16.5" customHeight="1">
      <c r="A407" s="37"/>
      <c r="B407" s="38"/>
      <c r="C407" s="203" t="s">
        <v>947</v>
      </c>
      <c r="D407" s="203" t="s">
        <v>147</v>
      </c>
      <c r="E407" s="204" t="s">
        <v>2972</v>
      </c>
      <c r="F407" s="205" t="s">
        <v>2973</v>
      </c>
      <c r="G407" s="206" t="s">
        <v>910</v>
      </c>
      <c r="H407" s="207">
        <v>1</v>
      </c>
      <c r="I407" s="208"/>
      <c r="J407" s="209">
        <f>ROUND(I407*H407,2)</f>
        <v>0</v>
      </c>
      <c r="K407" s="205" t="s">
        <v>151</v>
      </c>
      <c r="L407" s="43"/>
      <c r="M407" s="210" t="s">
        <v>19</v>
      </c>
      <c r="N407" s="211" t="s">
        <v>46</v>
      </c>
      <c r="O407" s="83"/>
      <c r="P407" s="212">
        <f>O407*H407</f>
        <v>0</v>
      </c>
      <c r="Q407" s="212">
        <v>0</v>
      </c>
      <c r="R407" s="212">
        <f>Q407*H407</f>
        <v>0</v>
      </c>
      <c r="S407" s="212">
        <v>0</v>
      </c>
      <c r="T407" s="213">
        <f>S407*H407</f>
        <v>0</v>
      </c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R407" s="214" t="s">
        <v>225</v>
      </c>
      <c r="AT407" s="214" t="s">
        <v>147</v>
      </c>
      <c r="AU407" s="214" t="s">
        <v>85</v>
      </c>
      <c r="AY407" s="16" t="s">
        <v>145</v>
      </c>
      <c r="BE407" s="215">
        <f>IF(N407="základní",J407,0)</f>
        <v>0</v>
      </c>
      <c r="BF407" s="215">
        <f>IF(N407="snížená",J407,0)</f>
        <v>0</v>
      </c>
      <c r="BG407" s="215">
        <f>IF(N407="zákl. přenesená",J407,0)</f>
        <v>0</v>
      </c>
      <c r="BH407" s="215">
        <f>IF(N407="sníž. přenesená",J407,0)</f>
        <v>0</v>
      </c>
      <c r="BI407" s="215">
        <f>IF(N407="nulová",J407,0)</f>
        <v>0</v>
      </c>
      <c r="BJ407" s="16" t="s">
        <v>83</v>
      </c>
      <c r="BK407" s="215">
        <f>ROUND(I407*H407,2)</f>
        <v>0</v>
      </c>
      <c r="BL407" s="16" t="s">
        <v>225</v>
      </c>
      <c r="BM407" s="214" t="s">
        <v>2974</v>
      </c>
    </row>
    <row r="408" s="2" customFormat="1">
      <c r="A408" s="37"/>
      <c r="B408" s="38"/>
      <c r="C408" s="39"/>
      <c r="D408" s="216" t="s">
        <v>154</v>
      </c>
      <c r="E408" s="39"/>
      <c r="F408" s="217" t="s">
        <v>2975</v>
      </c>
      <c r="G408" s="39"/>
      <c r="H408" s="39"/>
      <c r="I408" s="218"/>
      <c r="J408" s="39"/>
      <c r="K408" s="39"/>
      <c r="L408" s="43"/>
      <c r="M408" s="219"/>
      <c r="N408" s="220"/>
      <c r="O408" s="83"/>
      <c r="P408" s="83"/>
      <c r="Q408" s="83"/>
      <c r="R408" s="83"/>
      <c r="S408" s="83"/>
      <c r="T408" s="84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T408" s="16" t="s">
        <v>154</v>
      </c>
      <c r="AU408" s="16" t="s">
        <v>85</v>
      </c>
    </row>
    <row r="409" s="2" customFormat="1" ht="16.5" customHeight="1">
      <c r="A409" s="37"/>
      <c r="B409" s="38"/>
      <c r="C409" s="203" t="s">
        <v>952</v>
      </c>
      <c r="D409" s="203" t="s">
        <v>147</v>
      </c>
      <c r="E409" s="204" t="s">
        <v>2976</v>
      </c>
      <c r="F409" s="205" t="s">
        <v>2977</v>
      </c>
      <c r="G409" s="206" t="s">
        <v>910</v>
      </c>
      <c r="H409" s="207">
        <v>1</v>
      </c>
      <c r="I409" s="208"/>
      <c r="J409" s="209">
        <f>ROUND(I409*H409,2)</f>
        <v>0</v>
      </c>
      <c r="K409" s="205" t="s">
        <v>151</v>
      </c>
      <c r="L409" s="43"/>
      <c r="M409" s="210" t="s">
        <v>19</v>
      </c>
      <c r="N409" s="211" t="s">
        <v>46</v>
      </c>
      <c r="O409" s="83"/>
      <c r="P409" s="212">
        <f>O409*H409</f>
        <v>0</v>
      </c>
      <c r="Q409" s="212">
        <v>0</v>
      </c>
      <c r="R409" s="212">
        <f>Q409*H409</f>
        <v>0</v>
      </c>
      <c r="S409" s="212">
        <v>0</v>
      </c>
      <c r="T409" s="213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214" t="s">
        <v>225</v>
      </c>
      <c r="AT409" s="214" t="s">
        <v>147</v>
      </c>
      <c r="AU409" s="214" t="s">
        <v>85</v>
      </c>
      <c r="AY409" s="16" t="s">
        <v>145</v>
      </c>
      <c r="BE409" s="215">
        <f>IF(N409="základní",J409,0)</f>
        <v>0</v>
      </c>
      <c r="BF409" s="215">
        <f>IF(N409="snížená",J409,0)</f>
        <v>0</v>
      </c>
      <c r="BG409" s="215">
        <f>IF(N409="zákl. přenesená",J409,0)</f>
        <v>0</v>
      </c>
      <c r="BH409" s="215">
        <f>IF(N409="sníž. přenesená",J409,0)</f>
        <v>0</v>
      </c>
      <c r="BI409" s="215">
        <f>IF(N409="nulová",J409,0)</f>
        <v>0</v>
      </c>
      <c r="BJ409" s="16" t="s">
        <v>83</v>
      </c>
      <c r="BK409" s="215">
        <f>ROUND(I409*H409,2)</f>
        <v>0</v>
      </c>
      <c r="BL409" s="16" t="s">
        <v>225</v>
      </c>
      <c r="BM409" s="214" t="s">
        <v>2978</v>
      </c>
    </row>
    <row r="410" s="2" customFormat="1">
      <c r="A410" s="37"/>
      <c r="B410" s="38"/>
      <c r="C410" s="39"/>
      <c r="D410" s="216" t="s">
        <v>154</v>
      </c>
      <c r="E410" s="39"/>
      <c r="F410" s="217" t="s">
        <v>2979</v>
      </c>
      <c r="G410" s="39"/>
      <c r="H410" s="39"/>
      <c r="I410" s="218"/>
      <c r="J410" s="39"/>
      <c r="K410" s="39"/>
      <c r="L410" s="43"/>
      <c r="M410" s="219"/>
      <c r="N410" s="220"/>
      <c r="O410" s="83"/>
      <c r="P410" s="83"/>
      <c r="Q410" s="83"/>
      <c r="R410" s="83"/>
      <c r="S410" s="83"/>
      <c r="T410" s="84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16" t="s">
        <v>154</v>
      </c>
      <c r="AU410" s="16" t="s">
        <v>85</v>
      </c>
    </row>
    <row r="411" s="2" customFormat="1" ht="16.5" customHeight="1">
      <c r="A411" s="37"/>
      <c r="B411" s="38"/>
      <c r="C411" s="203" t="s">
        <v>957</v>
      </c>
      <c r="D411" s="203" t="s">
        <v>147</v>
      </c>
      <c r="E411" s="204" t="s">
        <v>2980</v>
      </c>
      <c r="F411" s="205" t="s">
        <v>2981</v>
      </c>
      <c r="G411" s="206" t="s">
        <v>910</v>
      </c>
      <c r="H411" s="207">
        <v>1</v>
      </c>
      <c r="I411" s="208"/>
      <c r="J411" s="209">
        <f>ROUND(I411*H411,2)</f>
        <v>0</v>
      </c>
      <c r="K411" s="205" t="s">
        <v>151</v>
      </c>
      <c r="L411" s="43"/>
      <c r="M411" s="210" t="s">
        <v>19</v>
      </c>
      <c r="N411" s="211" t="s">
        <v>46</v>
      </c>
      <c r="O411" s="83"/>
      <c r="P411" s="212">
        <f>O411*H411</f>
        <v>0</v>
      </c>
      <c r="Q411" s="212">
        <v>0</v>
      </c>
      <c r="R411" s="212">
        <f>Q411*H411</f>
        <v>0</v>
      </c>
      <c r="S411" s="212">
        <v>0</v>
      </c>
      <c r="T411" s="213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214" t="s">
        <v>225</v>
      </c>
      <c r="AT411" s="214" t="s">
        <v>147</v>
      </c>
      <c r="AU411" s="214" t="s">
        <v>85</v>
      </c>
      <c r="AY411" s="16" t="s">
        <v>145</v>
      </c>
      <c r="BE411" s="215">
        <f>IF(N411="základní",J411,0)</f>
        <v>0</v>
      </c>
      <c r="BF411" s="215">
        <f>IF(N411="snížená",J411,0)</f>
        <v>0</v>
      </c>
      <c r="BG411" s="215">
        <f>IF(N411="zákl. přenesená",J411,0)</f>
        <v>0</v>
      </c>
      <c r="BH411" s="215">
        <f>IF(N411="sníž. přenesená",J411,0)</f>
        <v>0</v>
      </c>
      <c r="BI411" s="215">
        <f>IF(N411="nulová",J411,0)</f>
        <v>0</v>
      </c>
      <c r="BJ411" s="16" t="s">
        <v>83</v>
      </c>
      <c r="BK411" s="215">
        <f>ROUND(I411*H411,2)</f>
        <v>0</v>
      </c>
      <c r="BL411" s="16" t="s">
        <v>225</v>
      </c>
      <c r="BM411" s="214" t="s">
        <v>2982</v>
      </c>
    </row>
    <row r="412" s="2" customFormat="1">
      <c r="A412" s="37"/>
      <c r="B412" s="38"/>
      <c r="C412" s="39"/>
      <c r="D412" s="216" t="s">
        <v>154</v>
      </c>
      <c r="E412" s="39"/>
      <c r="F412" s="217" t="s">
        <v>2983</v>
      </c>
      <c r="G412" s="39"/>
      <c r="H412" s="39"/>
      <c r="I412" s="218"/>
      <c r="J412" s="39"/>
      <c r="K412" s="39"/>
      <c r="L412" s="43"/>
      <c r="M412" s="219"/>
      <c r="N412" s="220"/>
      <c r="O412" s="83"/>
      <c r="P412" s="83"/>
      <c r="Q412" s="83"/>
      <c r="R412" s="83"/>
      <c r="S412" s="83"/>
      <c r="T412" s="84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16" t="s">
        <v>154</v>
      </c>
      <c r="AU412" s="16" t="s">
        <v>85</v>
      </c>
    </row>
    <row r="413" s="2" customFormat="1" ht="16.5" customHeight="1">
      <c r="A413" s="37"/>
      <c r="B413" s="38"/>
      <c r="C413" s="203" t="s">
        <v>962</v>
      </c>
      <c r="D413" s="203" t="s">
        <v>147</v>
      </c>
      <c r="E413" s="204" t="s">
        <v>2984</v>
      </c>
      <c r="F413" s="205" t="s">
        <v>2985</v>
      </c>
      <c r="G413" s="206" t="s">
        <v>910</v>
      </c>
      <c r="H413" s="207">
        <v>1</v>
      </c>
      <c r="I413" s="208"/>
      <c r="J413" s="209">
        <f>ROUND(I413*H413,2)</f>
        <v>0</v>
      </c>
      <c r="K413" s="205" t="s">
        <v>151</v>
      </c>
      <c r="L413" s="43"/>
      <c r="M413" s="210" t="s">
        <v>19</v>
      </c>
      <c r="N413" s="211" t="s">
        <v>46</v>
      </c>
      <c r="O413" s="83"/>
      <c r="P413" s="212">
        <f>O413*H413</f>
        <v>0</v>
      </c>
      <c r="Q413" s="212">
        <v>0</v>
      </c>
      <c r="R413" s="212">
        <f>Q413*H413</f>
        <v>0</v>
      </c>
      <c r="S413" s="212">
        <v>0</v>
      </c>
      <c r="T413" s="213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214" t="s">
        <v>225</v>
      </c>
      <c r="AT413" s="214" t="s">
        <v>147</v>
      </c>
      <c r="AU413" s="214" t="s">
        <v>85</v>
      </c>
      <c r="AY413" s="16" t="s">
        <v>145</v>
      </c>
      <c r="BE413" s="215">
        <f>IF(N413="základní",J413,0)</f>
        <v>0</v>
      </c>
      <c r="BF413" s="215">
        <f>IF(N413="snížená",J413,0)</f>
        <v>0</v>
      </c>
      <c r="BG413" s="215">
        <f>IF(N413="zákl. přenesená",J413,0)</f>
        <v>0</v>
      </c>
      <c r="BH413" s="215">
        <f>IF(N413="sníž. přenesená",J413,0)</f>
        <v>0</v>
      </c>
      <c r="BI413" s="215">
        <f>IF(N413="nulová",J413,0)</f>
        <v>0</v>
      </c>
      <c r="BJ413" s="16" t="s">
        <v>83</v>
      </c>
      <c r="BK413" s="215">
        <f>ROUND(I413*H413,2)</f>
        <v>0</v>
      </c>
      <c r="BL413" s="16" t="s">
        <v>225</v>
      </c>
      <c r="BM413" s="214" t="s">
        <v>2986</v>
      </c>
    </row>
    <row r="414" s="2" customFormat="1">
      <c r="A414" s="37"/>
      <c r="B414" s="38"/>
      <c r="C414" s="39"/>
      <c r="D414" s="216" t="s">
        <v>154</v>
      </c>
      <c r="E414" s="39"/>
      <c r="F414" s="217" t="s">
        <v>2987</v>
      </c>
      <c r="G414" s="39"/>
      <c r="H414" s="39"/>
      <c r="I414" s="218"/>
      <c r="J414" s="39"/>
      <c r="K414" s="39"/>
      <c r="L414" s="43"/>
      <c r="M414" s="219"/>
      <c r="N414" s="220"/>
      <c r="O414" s="83"/>
      <c r="P414" s="83"/>
      <c r="Q414" s="83"/>
      <c r="R414" s="83"/>
      <c r="S414" s="83"/>
      <c r="T414" s="84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16" t="s">
        <v>154</v>
      </c>
      <c r="AU414" s="16" t="s">
        <v>85</v>
      </c>
    </row>
    <row r="415" s="2" customFormat="1" ht="21.75" customHeight="1">
      <c r="A415" s="37"/>
      <c r="B415" s="38"/>
      <c r="C415" s="203" t="s">
        <v>967</v>
      </c>
      <c r="D415" s="203" t="s">
        <v>147</v>
      </c>
      <c r="E415" s="204" t="s">
        <v>2988</v>
      </c>
      <c r="F415" s="205" t="s">
        <v>2989</v>
      </c>
      <c r="G415" s="206" t="s">
        <v>910</v>
      </c>
      <c r="H415" s="207">
        <v>1</v>
      </c>
      <c r="I415" s="208"/>
      <c r="J415" s="209">
        <f>ROUND(I415*H415,2)</f>
        <v>0</v>
      </c>
      <c r="K415" s="205" t="s">
        <v>151</v>
      </c>
      <c r="L415" s="43"/>
      <c r="M415" s="210" t="s">
        <v>19</v>
      </c>
      <c r="N415" s="211" t="s">
        <v>46</v>
      </c>
      <c r="O415" s="83"/>
      <c r="P415" s="212">
        <f>O415*H415</f>
        <v>0</v>
      </c>
      <c r="Q415" s="212">
        <v>0</v>
      </c>
      <c r="R415" s="212">
        <f>Q415*H415</f>
        <v>0</v>
      </c>
      <c r="S415" s="212">
        <v>0</v>
      </c>
      <c r="T415" s="213">
        <f>S415*H415</f>
        <v>0</v>
      </c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R415" s="214" t="s">
        <v>225</v>
      </c>
      <c r="AT415" s="214" t="s">
        <v>147</v>
      </c>
      <c r="AU415" s="214" t="s">
        <v>85</v>
      </c>
      <c r="AY415" s="16" t="s">
        <v>145</v>
      </c>
      <c r="BE415" s="215">
        <f>IF(N415="základní",J415,0)</f>
        <v>0</v>
      </c>
      <c r="BF415" s="215">
        <f>IF(N415="snížená",J415,0)</f>
        <v>0</v>
      </c>
      <c r="BG415" s="215">
        <f>IF(N415="zákl. přenesená",J415,0)</f>
        <v>0</v>
      </c>
      <c r="BH415" s="215">
        <f>IF(N415="sníž. přenesená",J415,0)</f>
        <v>0</v>
      </c>
      <c r="BI415" s="215">
        <f>IF(N415="nulová",J415,0)</f>
        <v>0</v>
      </c>
      <c r="BJ415" s="16" t="s">
        <v>83</v>
      </c>
      <c r="BK415" s="215">
        <f>ROUND(I415*H415,2)</f>
        <v>0</v>
      </c>
      <c r="BL415" s="16" t="s">
        <v>225</v>
      </c>
      <c r="BM415" s="214" t="s">
        <v>2990</v>
      </c>
    </row>
    <row r="416" s="2" customFormat="1">
      <c r="A416" s="37"/>
      <c r="B416" s="38"/>
      <c r="C416" s="39"/>
      <c r="D416" s="216" t="s">
        <v>154</v>
      </c>
      <c r="E416" s="39"/>
      <c r="F416" s="217" t="s">
        <v>2991</v>
      </c>
      <c r="G416" s="39"/>
      <c r="H416" s="39"/>
      <c r="I416" s="218"/>
      <c r="J416" s="39"/>
      <c r="K416" s="39"/>
      <c r="L416" s="43"/>
      <c r="M416" s="219"/>
      <c r="N416" s="220"/>
      <c r="O416" s="83"/>
      <c r="P416" s="83"/>
      <c r="Q416" s="83"/>
      <c r="R416" s="83"/>
      <c r="S416" s="83"/>
      <c r="T416" s="84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T416" s="16" t="s">
        <v>154</v>
      </c>
      <c r="AU416" s="16" t="s">
        <v>85</v>
      </c>
    </row>
    <row r="417" s="2" customFormat="1" ht="21.75" customHeight="1">
      <c r="A417" s="37"/>
      <c r="B417" s="38"/>
      <c r="C417" s="203" t="s">
        <v>972</v>
      </c>
      <c r="D417" s="203" t="s">
        <v>147</v>
      </c>
      <c r="E417" s="204" t="s">
        <v>2992</v>
      </c>
      <c r="F417" s="205" t="s">
        <v>2993</v>
      </c>
      <c r="G417" s="206" t="s">
        <v>910</v>
      </c>
      <c r="H417" s="207">
        <v>1</v>
      </c>
      <c r="I417" s="208"/>
      <c r="J417" s="209">
        <f>ROUND(I417*H417,2)</f>
        <v>0</v>
      </c>
      <c r="K417" s="205" t="s">
        <v>151</v>
      </c>
      <c r="L417" s="43"/>
      <c r="M417" s="210" t="s">
        <v>19</v>
      </c>
      <c r="N417" s="211" t="s">
        <v>46</v>
      </c>
      <c r="O417" s="83"/>
      <c r="P417" s="212">
        <f>O417*H417</f>
        <v>0</v>
      </c>
      <c r="Q417" s="212">
        <v>0</v>
      </c>
      <c r="R417" s="212">
        <f>Q417*H417</f>
        <v>0</v>
      </c>
      <c r="S417" s="212">
        <v>0</v>
      </c>
      <c r="T417" s="213">
        <f>S417*H417</f>
        <v>0</v>
      </c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R417" s="214" t="s">
        <v>225</v>
      </c>
      <c r="AT417" s="214" t="s">
        <v>147</v>
      </c>
      <c r="AU417" s="214" t="s">
        <v>85</v>
      </c>
      <c r="AY417" s="16" t="s">
        <v>145</v>
      </c>
      <c r="BE417" s="215">
        <f>IF(N417="základní",J417,0)</f>
        <v>0</v>
      </c>
      <c r="BF417" s="215">
        <f>IF(N417="snížená",J417,0)</f>
        <v>0</v>
      </c>
      <c r="BG417" s="215">
        <f>IF(N417="zákl. přenesená",J417,0)</f>
        <v>0</v>
      </c>
      <c r="BH417" s="215">
        <f>IF(N417="sníž. přenesená",J417,0)</f>
        <v>0</v>
      </c>
      <c r="BI417" s="215">
        <f>IF(N417="nulová",J417,0)</f>
        <v>0</v>
      </c>
      <c r="BJ417" s="16" t="s">
        <v>83</v>
      </c>
      <c r="BK417" s="215">
        <f>ROUND(I417*H417,2)</f>
        <v>0</v>
      </c>
      <c r="BL417" s="16" t="s">
        <v>225</v>
      </c>
      <c r="BM417" s="214" t="s">
        <v>2994</v>
      </c>
    </row>
    <row r="418" s="2" customFormat="1">
      <c r="A418" s="37"/>
      <c r="B418" s="38"/>
      <c r="C418" s="39"/>
      <c r="D418" s="216" t="s">
        <v>154</v>
      </c>
      <c r="E418" s="39"/>
      <c r="F418" s="217" t="s">
        <v>2995</v>
      </c>
      <c r="G418" s="39"/>
      <c r="H418" s="39"/>
      <c r="I418" s="218"/>
      <c r="J418" s="39"/>
      <c r="K418" s="39"/>
      <c r="L418" s="43"/>
      <c r="M418" s="219"/>
      <c r="N418" s="220"/>
      <c r="O418" s="83"/>
      <c r="P418" s="83"/>
      <c r="Q418" s="83"/>
      <c r="R418" s="83"/>
      <c r="S418" s="83"/>
      <c r="T418" s="84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T418" s="16" t="s">
        <v>154</v>
      </c>
      <c r="AU418" s="16" t="s">
        <v>85</v>
      </c>
    </row>
    <row r="419" s="2" customFormat="1" ht="24.15" customHeight="1">
      <c r="A419" s="37"/>
      <c r="B419" s="38"/>
      <c r="C419" s="203" t="s">
        <v>977</v>
      </c>
      <c r="D419" s="203" t="s">
        <v>147</v>
      </c>
      <c r="E419" s="204" t="s">
        <v>2996</v>
      </c>
      <c r="F419" s="205" t="s">
        <v>2997</v>
      </c>
      <c r="G419" s="206" t="s">
        <v>910</v>
      </c>
      <c r="H419" s="207">
        <v>1</v>
      </c>
      <c r="I419" s="208"/>
      <c r="J419" s="209">
        <f>ROUND(I419*H419,2)</f>
        <v>0</v>
      </c>
      <c r="K419" s="205" t="s">
        <v>151</v>
      </c>
      <c r="L419" s="43"/>
      <c r="M419" s="210" t="s">
        <v>19</v>
      </c>
      <c r="N419" s="211" t="s">
        <v>46</v>
      </c>
      <c r="O419" s="83"/>
      <c r="P419" s="212">
        <f>O419*H419</f>
        <v>0</v>
      </c>
      <c r="Q419" s="212">
        <v>0</v>
      </c>
      <c r="R419" s="212">
        <f>Q419*H419</f>
        <v>0</v>
      </c>
      <c r="S419" s="212">
        <v>0</v>
      </c>
      <c r="T419" s="213">
        <f>S419*H419</f>
        <v>0</v>
      </c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R419" s="214" t="s">
        <v>225</v>
      </c>
      <c r="AT419" s="214" t="s">
        <v>147</v>
      </c>
      <c r="AU419" s="214" t="s">
        <v>85</v>
      </c>
      <c r="AY419" s="16" t="s">
        <v>145</v>
      </c>
      <c r="BE419" s="215">
        <f>IF(N419="základní",J419,0)</f>
        <v>0</v>
      </c>
      <c r="BF419" s="215">
        <f>IF(N419="snížená",J419,0)</f>
        <v>0</v>
      </c>
      <c r="BG419" s="215">
        <f>IF(N419="zákl. přenesená",J419,0)</f>
        <v>0</v>
      </c>
      <c r="BH419" s="215">
        <f>IF(N419="sníž. přenesená",J419,0)</f>
        <v>0</v>
      </c>
      <c r="BI419" s="215">
        <f>IF(N419="nulová",J419,0)</f>
        <v>0</v>
      </c>
      <c r="BJ419" s="16" t="s">
        <v>83</v>
      </c>
      <c r="BK419" s="215">
        <f>ROUND(I419*H419,2)</f>
        <v>0</v>
      </c>
      <c r="BL419" s="16" t="s">
        <v>225</v>
      </c>
      <c r="BM419" s="214" t="s">
        <v>2998</v>
      </c>
    </row>
    <row r="420" s="2" customFormat="1">
      <c r="A420" s="37"/>
      <c r="B420" s="38"/>
      <c r="C420" s="39"/>
      <c r="D420" s="216" t="s">
        <v>154</v>
      </c>
      <c r="E420" s="39"/>
      <c r="F420" s="217" t="s">
        <v>2999</v>
      </c>
      <c r="G420" s="39"/>
      <c r="H420" s="39"/>
      <c r="I420" s="218"/>
      <c r="J420" s="39"/>
      <c r="K420" s="39"/>
      <c r="L420" s="43"/>
      <c r="M420" s="219"/>
      <c r="N420" s="220"/>
      <c r="O420" s="83"/>
      <c r="P420" s="83"/>
      <c r="Q420" s="83"/>
      <c r="R420" s="83"/>
      <c r="S420" s="83"/>
      <c r="T420" s="84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16" t="s">
        <v>154</v>
      </c>
      <c r="AU420" s="16" t="s">
        <v>85</v>
      </c>
    </row>
    <row r="421" s="2" customFormat="1" ht="24.15" customHeight="1">
      <c r="A421" s="37"/>
      <c r="B421" s="38"/>
      <c r="C421" s="203" t="s">
        <v>982</v>
      </c>
      <c r="D421" s="203" t="s">
        <v>147</v>
      </c>
      <c r="E421" s="204" t="s">
        <v>3000</v>
      </c>
      <c r="F421" s="205" t="s">
        <v>3001</v>
      </c>
      <c r="G421" s="206" t="s">
        <v>910</v>
      </c>
      <c r="H421" s="207">
        <v>1</v>
      </c>
      <c r="I421" s="208"/>
      <c r="J421" s="209">
        <f>ROUND(I421*H421,2)</f>
        <v>0</v>
      </c>
      <c r="K421" s="205" t="s">
        <v>151</v>
      </c>
      <c r="L421" s="43"/>
      <c r="M421" s="210" t="s">
        <v>19</v>
      </c>
      <c r="N421" s="211" t="s">
        <v>46</v>
      </c>
      <c r="O421" s="83"/>
      <c r="P421" s="212">
        <f>O421*H421</f>
        <v>0</v>
      </c>
      <c r="Q421" s="212">
        <v>0</v>
      </c>
      <c r="R421" s="212">
        <f>Q421*H421</f>
        <v>0</v>
      </c>
      <c r="S421" s="212">
        <v>0</v>
      </c>
      <c r="T421" s="213">
        <f>S421*H421</f>
        <v>0</v>
      </c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R421" s="214" t="s">
        <v>225</v>
      </c>
      <c r="AT421" s="214" t="s">
        <v>147</v>
      </c>
      <c r="AU421" s="214" t="s">
        <v>85</v>
      </c>
      <c r="AY421" s="16" t="s">
        <v>145</v>
      </c>
      <c r="BE421" s="215">
        <f>IF(N421="základní",J421,0)</f>
        <v>0</v>
      </c>
      <c r="BF421" s="215">
        <f>IF(N421="snížená",J421,0)</f>
        <v>0</v>
      </c>
      <c r="BG421" s="215">
        <f>IF(N421="zákl. přenesená",J421,0)</f>
        <v>0</v>
      </c>
      <c r="BH421" s="215">
        <f>IF(N421="sníž. přenesená",J421,0)</f>
        <v>0</v>
      </c>
      <c r="BI421" s="215">
        <f>IF(N421="nulová",J421,0)</f>
        <v>0</v>
      </c>
      <c r="BJ421" s="16" t="s">
        <v>83</v>
      </c>
      <c r="BK421" s="215">
        <f>ROUND(I421*H421,2)</f>
        <v>0</v>
      </c>
      <c r="BL421" s="16" t="s">
        <v>225</v>
      </c>
      <c r="BM421" s="214" t="s">
        <v>3002</v>
      </c>
    </row>
    <row r="422" s="2" customFormat="1">
      <c r="A422" s="37"/>
      <c r="B422" s="38"/>
      <c r="C422" s="39"/>
      <c r="D422" s="216" t="s">
        <v>154</v>
      </c>
      <c r="E422" s="39"/>
      <c r="F422" s="217" t="s">
        <v>3003</v>
      </c>
      <c r="G422" s="39"/>
      <c r="H422" s="39"/>
      <c r="I422" s="218"/>
      <c r="J422" s="39"/>
      <c r="K422" s="39"/>
      <c r="L422" s="43"/>
      <c r="M422" s="219"/>
      <c r="N422" s="220"/>
      <c r="O422" s="83"/>
      <c r="P422" s="83"/>
      <c r="Q422" s="83"/>
      <c r="R422" s="83"/>
      <c r="S422" s="83"/>
      <c r="T422" s="84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T422" s="16" t="s">
        <v>154</v>
      </c>
      <c r="AU422" s="16" t="s">
        <v>85</v>
      </c>
    </row>
    <row r="423" s="2" customFormat="1" ht="16.5" customHeight="1">
      <c r="A423" s="37"/>
      <c r="B423" s="38"/>
      <c r="C423" s="203" t="s">
        <v>987</v>
      </c>
      <c r="D423" s="203" t="s">
        <v>147</v>
      </c>
      <c r="E423" s="204" t="s">
        <v>3004</v>
      </c>
      <c r="F423" s="205" t="s">
        <v>3005</v>
      </c>
      <c r="G423" s="206" t="s">
        <v>316</v>
      </c>
      <c r="H423" s="207">
        <v>28300</v>
      </c>
      <c r="I423" s="208"/>
      <c r="J423" s="209">
        <f>ROUND(I423*H423,2)</f>
        <v>0</v>
      </c>
      <c r="K423" s="205" t="s">
        <v>151</v>
      </c>
      <c r="L423" s="43"/>
      <c r="M423" s="210" t="s">
        <v>19</v>
      </c>
      <c r="N423" s="211" t="s">
        <v>46</v>
      </c>
      <c r="O423" s="83"/>
      <c r="P423" s="212">
        <f>O423*H423</f>
        <v>0</v>
      </c>
      <c r="Q423" s="212">
        <v>0</v>
      </c>
      <c r="R423" s="212">
        <f>Q423*H423</f>
        <v>0</v>
      </c>
      <c r="S423" s="212">
        <v>0</v>
      </c>
      <c r="T423" s="213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214" t="s">
        <v>225</v>
      </c>
      <c r="AT423" s="214" t="s">
        <v>147</v>
      </c>
      <c r="AU423" s="214" t="s">
        <v>85</v>
      </c>
      <c r="AY423" s="16" t="s">
        <v>145</v>
      </c>
      <c r="BE423" s="215">
        <f>IF(N423="základní",J423,0)</f>
        <v>0</v>
      </c>
      <c r="BF423" s="215">
        <f>IF(N423="snížená",J423,0)</f>
        <v>0</v>
      </c>
      <c r="BG423" s="215">
        <f>IF(N423="zákl. přenesená",J423,0)</f>
        <v>0</v>
      </c>
      <c r="BH423" s="215">
        <f>IF(N423="sníž. přenesená",J423,0)</f>
        <v>0</v>
      </c>
      <c r="BI423" s="215">
        <f>IF(N423="nulová",J423,0)</f>
        <v>0</v>
      </c>
      <c r="BJ423" s="16" t="s">
        <v>83</v>
      </c>
      <c r="BK423" s="215">
        <f>ROUND(I423*H423,2)</f>
        <v>0</v>
      </c>
      <c r="BL423" s="16" t="s">
        <v>225</v>
      </c>
      <c r="BM423" s="214" t="s">
        <v>3006</v>
      </c>
    </row>
    <row r="424" s="2" customFormat="1">
      <c r="A424" s="37"/>
      <c r="B424" s="38"/>
      <c r="C424" s="39"/>
      <c r="D424" s="216" t="s">
        <v>154</v>
      </c>
      <c r="E424" s="39"/>
      <c r="F424" s="217" t="s">
        <v>3007</v>
      </c>
      <c r="G424" s="39"/>
      <c r="H424" s="39"/>
      <c r="I424" s="218"/>
      <c r="J424" s="39"/>
      <c r="K424" s="39"/>
      <c r="L424" s="43"/>
      <c r="M424" s="219"/>
      <c r="N424" s="220"/>
      <c r="O424" s="83"/>
      <c r="P424" s="83"/>
      <c r="Q424" s="83"/>
      <c r="R424" s="83"/>
      <c r="S424" s="83"/>
      <c r="T424" s="84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16" t="s">
        <v>154</v>
      </c>
      <c r="AU424" s="16" t="s">
        <v>85</v>
      </c>
    </row>
    <row r="425" s="2" customFormat="1" ht="16.5" customHeight="1">
      <c r="A425" s="37"/>
      <c r="B425" s="38"/>
      <c r="C425" s="203" t="s">
        <v>992</v>
      </c>
      <c r="D425" s="203" t="s">
        <v>147</v>
      </c>
      <c r="E425" s="204" t="s">
        <v>3008</v>
      </c>
      <c r="F425" s="205" t="s">
        <v>3009</v>
      </c>
      <c r="G425" s="206" t="s">
        <v>2340</v>
      </c>
      <c r="H425" s="207">
        <v>1</v>
      </c>
      <c r="I425" s="208"/>
      <c r="J425" s="209">
        <f>ROUND(I425*H425,2)</f>
        <v>0</v>
      </c>
      <c r="K425" s="205" t="s">
        <v>151</v>
      </c>
      <c r="L425" s="43"/>
      <c r="M425" s="210" t="s">
        <v>19</v>
      </c>
      <c r="N425" s="211" t="s">
        <v>46</v>
      </c>
      <c r="O425" s="83"/>
      <c r="P425" s="212">
        <f>O425*H425</f>
        <v>0</v>
      </c>
      <c r="Q425" s="212">
        <v>0</v>
      </c>
      <c r="R425" s="212">
        <f>Q425*H425</f>
        <v>0</v>
      </c>
      <c r="S425" s="212">
        <v>0</v>
      </c>
      <c r="T425" s="213">
        <f>S425*H425</f>
        <v>0</v>
      </c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R425" s="214" t="s">
        <v>225</v>
      </c>
      <c r="AT425" s="214" t="s">
        <v>147</v>
      </c>
      <c r="AU425" s="214" t="s">
        <v>85</v>
      </c>
      <c r="AY425" s="16" t="s">
        <v>145</v>
      </c>
      <c r="BE425" s="215">
        <f>IF(N425="základní",J425,0)</f>
        <v>0</v>
      </c>
      <c r="BF425" s="215">
        <f>IF(N425="snížená",J425,0)</f>
        <v>0</v>
      </c>
      <c r="BG425" s="215">
        <f>IF(N425="zákl. přenesená",J425,0)</f>
        <v>0</v>
      </c>
      <c r="BH425" s="215">
        <f>IF(N425="sníž. přenesená",J425,0)</f>
        <v>0</v>
      </c>
      <c r="BI425" s="215">
        <f>IF(N425="nulová",J425,0)</f>
        <v>0</v>
      </c>
      <c r="BJ425" s="16" t="s">
        <v>83</v>
      </c>
      <c r="BK425" s="215">
        <f>ROUND(I425*H425,2)</f>
        <v>0</v>
      </c>
      <c r="BL425" s="16" t="s">
        <v>225</v>
      </c>
      <c r="BM425" s="214" t="s">
        <v>3010</v>
      </c>
    </row>
    <row r="426" s="2" customFormat="1">
      <c r="A426" s="37"/>
      <c r="B426" s="38"/>
      <c r="C426" s="39"/>
      <c r="D426" s="216" t="s">
        <v>154</v>
      </c>
      <c r="E426" s="39"/>
      <c r="F426" s="217" t="s">
        <v>3011</v>
      </c>
      <c r="G426" s="39"/>
      <c r="H426" s="39"/>
      <c r="I426" s="218"/>
      <c r="J426" s="39"/>
      <c r="K426" s="39"/>
      <c r="L426" s="43"/>
      <c r="M426" s="219"/>
      <c r="N426" s="220"/>
      <c r="O426" s="83"/>
      <c r="P426" s="83"/>
      <c r="Q426" s="83"/>
      <c r="R426" s="83"/>
      <c r="S426" s="83"/>
      <c r="T426" s="84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T426" s="16" t="s">
        <v>154</v>
      </c>
      <c r="AU426" s="16" t="s">
        <v>85</v>
      </c>
    </row>
    <row r="427" s="2" customFormat="1" ht="16.5" customHeight="1">
      <c r="A427" s="37"/>
      <c r="B427" s="38"/>
      <c r="C427" s="203" t="s">
        <v>997</v>
      </c>
      <c r="D427" s="203" t="s">
        <v>147</v>
      </c>
      <c r="E427" s="204" t="s">
        <v>3012</v>
      </c>
      <c r="F427" s="205" t="s">
        <v>3013</v>
      </c>
      <c r="G427" s="206" t="s">
        <v>2340</v>
      </c>
      <c r="H427" s="207">
        <v>4</v>
      </c>
      <c r="I427" s="208"/>
      <c r="J427" s="209">
        <f>ROUND(I427*H427,2)</f>
        <v>0</v>
      </c>
      <c r="K427" s="205" t="s">
        <v>151</v>
      </c>
      <c r="L427" s="43"/>
      <c r="M427" s="210" t="s">
        <v>19</v>
      </c>
      <c r="N427" s="211" t="s">
        <v>46</v>
      </c>
      <c r="O427" s="83"/>
      <c r="P427" s="212">
        <f>O427*H427</f>
        <v>0</v>
      </c>
      <c r="Q427" s="212">
        <v>0</v>
      </c>
      <c r="R427" s="212">
        <f>Q427*H427</f>
        <v>0</v>
      </c>
      <c r="S427" s="212">
        <v>0</v>
      </c>
      <c r="T427" s="213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214" t="s">
        <v>225</v>
      </c>
      <c r="AT427" s="214" t="s">
        <v>147</v>
      </c>
      <c r="AU427" s="214" t="s">
        <v>85</v>
      </c>
      <c r="AY427" s="16" t="s">
        <v>145</v>
      </c>
      <c r="BE427" s="215">
        <f>IF(N427="základní",J427,0)</f>
        <v>0</v>
      </c>
      <c r="BF427" s="215">
        <f>IF(N427="snížená",J427,0)</f>
        <v>0</v>
      </c>
      <c r="BG427" s="215">
        <f>IF(N427="zákl. přenesená",J427,0)</f>
        <v>0</v>
      </c>
      <c r="BH427" s="215">
        <f>IF(N427="sníž. přenesená",J427,0)</f>
        <v>0</v>
      </c>
      <c r="BI427" s="215">
        <f>IF(N427="nulová",J427,0)</f>
        <v>0</v>
      </c>
      <c r="BJ427" s="16" t="s">
        <v>83</v>
      </c>
      <c r="BK427" s="215">
        <f>ROUND(I427*H427,2)</f>
        <v>0</v>
      </c>
      <c r="BL427" s="16" t="s">
        <v>225</v>
      </c>
      <c r="BM427" s="214" t="s">
        <v>3014</v>
      </c>
    </row>
    <row r="428" s="2" customFormat="1">
      <c r="A428" s="37"/>
      <c r="B428" s="38"/>
      <c r="C428" s="39"/>
      <c r="D428" s="216" t="s">
        <v>154</v>
      </c>
      <c r="E428" s="39"/>
      <c r="F428" s="217" t="s">
        <v>3015</v>
      </c>
      <c r="G428" s="39"/>
      <c r="H428" s="39"/>
      <c r="I428" s="218"/>
      <c r="J428" s="39"/>
      <c r="K428" s="39"/>
      <c r="L428" s="43"/>
      <c r="M428" s="219"/>
      <c r="N428" s="220"/>
      <c r="O428" s="83"/>
      <c r="P428" s="83"/>
      <c r="Q428" s="83"/>
      <c r="R428" s="83"/>
      <c r="S428" s="83"/>
      <c r="T428" s="84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16" t="s">
        <v>154</v>
      </c>
      <c r="AU428" s="16" t="s">
        <v>85</v>
      </c>
    </row>
    <row r="429" s="2" customFormat="1" ht="16.5" customHeight="1">
      <c r="A429" s="37"/>
      <c r="B429" s="38"/>
      <c r="C429" s="203" t="s">
        <v>1002</v>
      </c>
      <c r="D429" s="203" t="s">
        <v>147</v>
      </c>
      <c r="E429" s="204" t="s">
        <v>3016</v>
      </c>
      <c r="F429" s="205" t="s">
        <v>3017</v>
      </c>
      <c r="G429" s="206" t="s">
        <v>910</v>
      </c>
      <c r="H429" s="207">
        <v>2</v>
      </c>
      <c r="I429" s="208"/>
      <c r="J429" s="209">
        <f>ROUND(I429*H429,2)</f>
        <v>0</v>
      </c>
      <c r="K429" s="205" t="s">
        <v>151</v>
      </c>
      <c r="L429" s="43"/>
      <c r="M429" s="210" t="s">
        <v>19</v>
      </c>
      <c r="N429" s="211" t="s">
        <v>46</v>
      </c>
      <c r="O429" s="83"/>
      <c r="P429" s="212">
        <f>O429*H429</f>
        <v>0</v>
      </c>
      <c r="Q429" s="212">
        <v>0</v>
      </c>
      <c r="R429" s="212">
        <f>Q429*H429</f>
        <v>0</v>
      </c>
      <c r="S429" s="212">
        <v>0</v>
      </c>
      <c r="T429" s="213">
        <f>S429*H429</f>
        <v>0</v>
      </c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R429" s="214" t="s">
        <v>225</v>
      </c>
      <c r="AT429" s="214" t="s">
        <v>147</v>
      </c>
      <c r="AU429" s="214" t="s">
        <v>85</v>
      </c>
      <c r="AY429" s="16" t="s">
        <v>145</v>
      </c>
      <c r="BE429" s="215">
        <f>IF(N429="základní",J429,0)</f>
        <v>0</v>
      </c>
      <c r="BF429" s="215">
        <f>IF(N429="snížená",J429,0)</f>
        <v>0</v>
      </c>
      <c r="BG429" s="215">
        <f>IF(N429="zákl. přenesená",J429,0)</f>
        <v>0</v>
      </c>
      <c r="BH429" s="215">
        <f>IF(N429="sníž. přenesená",J429,0)</f>
        <v>0</v>
      </c>
      <c r="BI429" s="215">
        <f>IF(N429="nulová",J429,0)</f>
        <v>0</v>
      </c>
      <c r="BJ429" s="16" t="s">
        <v>83</v>
      </c>
      <c r="BK429" s="215">
        <f>ROUND(I429*H429,2)</f>
        <v>0</v>
      </c>
      <c r="BL429" s="16" t="s">
        <v>225</v>
      </c>
      <c r="BM429" s="214" t="s">
        <v>3018</v>
      </c>
    </row>
    <row r="430" s="2" customFormat="1">
      <c r="A430" s="37"/>
      <c r="B430" s="38"/>
      <c r="C430" s="39"/>
      <c r="D430" s="216" t="s">
        <v>154</v>
      </c>
      <c r="E430" s="39"/>
      <c r="F430" s="217" t="s">
        <v>3019</v>
      </c>
      <c r="G430" s="39"/>
      <c r="H430" s="39"/>
      <c r="I430" s="218"/>
      <c r="J430" s="39"/>
      <c r="K430" s="39"/>
      <c r="L430" s="43"/>
      <c r="M430" s="219"/>
      <c r="N430" s="220"/>
      <c r="O430" s="83"/>
      <c r="P430" s="83"/>
      <c r="Q430" s="83"/>
      <c r="R430" s="83"/>
      <c r="S430" s="83"/>
      <c r="T430" s="84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T430" s="16" t="s">
        <v>154</v>
      </c>
      <c r="AU430" s="16" t="s">
        <v>85</v>
      </c>
    </row>
    <row r="431" s="2" customFormat="1" ht="16.5" customHeight="1">
      <c r="A431" s="37"/>
      <c r="B431" s="38"/>
      <c r="C431" s="203" t="s">
        <v>1007</v>
      </c>
      <c r="D431" s="203" t="s">
        <v>147</v>
      </c>
      <c r="E431" s="204" t="s">
        <v>3020</v>
      </c>
      <c r="F431" s="205" t="s">
        <v>3021</v>
      </c>
      <c r="G431" s="206" t="s">
        <v>2340</v>
      </c>
      <c r="H431" s="207">
        <v>1</v>
      </c>
      <c r="I431" s="208"/>
      <c r="J431" s="209">
        <f>ROUND(I431*H431,2)</f>
        <v>0</v>
      </c>
      <c r="K431" s="205" t="s">
        <v>151</v>
      </c>
      <c r="L431" s="43"/>
      <c r="M431" s="210" t="s">
        <v>19</v>
      </c>
      <c r="N431" s="211" t="s">
        <v>46</v>
      </c>
      <c r="O431" s="83"/>
      <c r="P431" s="212">
        <f>O431*H431</f>
        <v>0</v>
      </c>
      <c r="Q431" s="212">
        <v>0</v>
      </c>
      <c r="R431" s="212">
        <f>Q431*H431</f>
        <v>0</v>
      </c>
      <c r="S431" s="212">
        <v>0</v>
      </c>
      <c r="T431" s="213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214" t="s">
        <v>225</v>
      </c>
      <c r="AT431" s="214" t="s">
        <v>147</v>
      </c>
      <c r="AU431" s="214" t="s">
        <v>85</v>
      </c>
      <c r="AY431" s="16" t="s">
        <v>145</v>
      </c>
      <c r="BE431" s="215">
        <f>IF(N431="základní",J431,0)</f>
        <v>0</v>
      </c>
      <c r="BF431" s="215">
        <f>IF(N431="snížená",J431,0)</f>
        <v>0</v>
      </c>
      <c r="BG431" s="215">
        <f>IF(N431="zákl. přenesená",J431,0)</f>
        <v>0</v>
      </c>
      <c r="BH431" s="215">
        <f>IF(N431="sníž. přenesená",J431,0)</f>
        <v>0</v>
      </c>
      <c r="BI431" s="215">
        <f>IF(N431="nulová",J431,0)</f>
        <v>0</v>
      </c>
      <c r="BJ431" s="16" t="s">
        <v>83</v>
      </c>
      <c r="BK431" s="215">
        <f>ROUND(I431*H431,2)</f>
        <v>0</v>
      </c>
      <c r="BL431" s="16" t="s">
        <v>225</v>
      </c>
      <c r="BM431" s="214" t="s">
        <v>3022</v>
      </c>
    </row>
    <row r="432" s="2" customFormat="1">
      <c r="A432" s="37"/>
      <c r="B432" s="38"/>
      <c r="C432" s="39"/>
      <c r="D432" s="216" t="s">
        <v>154</v>
      </c>
      <c r="E432" s="39"/>
      <c r="F432" s="217" t="s">
        <v>3023</v>
      </c>
      <c r="G432" s="39"/>
      <c r="H432" s="39"/>
      <c r="I432" s="218"/>
      <c r="J432" s="39"/>
      <c r="K432" s="39"/>
      <c r="L432" s="43"/>
      <c r="M432" s="219"/>
      <c r="N432" s="220"/>
      <c r="O432" s="83"/>
      <c r="P432" s="83"/>
      <c r="Q432" s="83"/>
      <c r="R432" s="83"/>
      <c r="S432" s="83"/>
      <c r="T432" s="84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16" t="s">
        <v>154</v>
      </c>
      <c r="AU432" s="16" t="s">
        <v>85</v>
      </c>
    </row>
    <row r="433" s="2" customFormat="1" ht="16.5" customHeight="1">
      <c r="A433" s="37"/>
      <c r="B433" s="38"/>
      <c r="C433" s="203" t="s">
        <v>1012</v>
      </c>
      <c r="D433" s="203" t="s">
        <v>147</v>
      </c>
      <c r="E433" s="204" t="s">
        <v>3024</v>
      </c>
      <c r="F433" s="205" t="s">
        <v>3025</v>
      </c>
      <c r="G433" s="206" t="s">
        <v>2306</v>
      </c>
      <c r="H433" s="207">
        <v>900</v>
      </c>
      <c r="I433" s="208"/>
      <c r="J433" s="209">
        <f>ROUND(I433*H433,2)</f>
        <v>0</v>
      </c>
      <c r="K433" s="205" t="s">
        <v>151</v>
      </c>
      <c r="L433" s="43"/>
      <c r="M433" s="210" t="s">
        <v>19</v>
      </c>
      <c r="N433" s="211" t="s">
        <v>46</v>
      </c>
      <c r="O433" s="83"/>
      <c r="P433" s="212">
        <f>O433*H433</f>
        <v>0</v>
      </c>
      <c r="Q433" s="212">
        <v>0</v>
      </c>
      <c r="R433" s="212">
        <f>Q433*H433</f>
        <v>0</v>
      </c>
      <c r="S433" s="212">
        <v>0</v>
      </c>
      <c r="T433" s="213">
        <f>S433*H433</f>
        <v>0</v>
      </c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R433" s="214" t="s">
        <v>225</v>
      </c>
      <c r="AT433" s="214" t="s">
        <v>147</v>
      </c>
      <c r="AU433" s="214" t="s">
        <v>85</v>
      </c>
      <c r="AY433" s="16" t="s">
        <v>145</v>
      </c>
      <c r="BE433" s="215">
        <f>IF(N433="základní",J433,0)</f>
        <v>0</v>
      </c>
      <c r="BF433" s="215">
        <f>IF(N433="snížená",J433,0)</f>
        <v>0</v>
      </c>
      <c r="BG433" s="215">
        <f>IF(N433="zákl. přenesená",J433,0)</f>
        <v>0</v>
      </c>
      <c r="BH433" s="215">
        <f>IF(N433="sníž. přenesená",J433,0)</f>
        <v>0</v>
      </c>
      <c r="BI433" s="215">
        <f>IF(N433="nulová",J433,0)</f>
        <v>0</v>
      </c>
      <c r="BJ433" s="16" t="s">
        <v>83</v>
      </c>
      <c r="BK433" s="215">
        <f>ROUND(I433*H433,2)</f>
        <v>0</v>
      </c>
      <c r="BL433" s="16" t="s">
        <v>225</v>
      </c>
      <c r="BM433" s="214" t="s">
        <v>3026</v>
      </c>
    </row>
    <row r="434" s="2" customFormat="1">
      <c r="A434" s="37"/>
      <c r="B434" s="38"/>
      <c r="C434" s="39"/>
      <c r="D434" s="216" t="s">
        <v>154</v>
      </c>
      <c r="E434" s="39"/>
      <c r="F434" s="217" t="s">
        <v>3027</v>
      </c>
      <c r="G434" s="39"/>
      <c r="H434" s="39"/>
      <c r="I434" s="218"/>
      <c r="J434" s="39"/>
      <c r="K434" s="39"/>
      <c r="L434" s="43"/>
      <c r="M434" s="219"/>
      <c r="N434" s="220"/>
      <c r="O434" s="83"/>
      <c r="P434" s="83"/>
      <c r="Q434" s="83"/>
      <c r="R434" s="83"/>
      <c r="S434" s="83"/>
      <c r="T434" s="84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T434" s="16" t="s">
        <v>154</v>
      </c>
      <c r="AU434" s="16" t="s">
        <v>85</v>
      </c>
    </row>
    <row r="435" s="2" customFormat="1" ht="24.15" customHeight="1">
      <c r="A435" s="37"/>
      <c r="B435" s="38"/>
      <c r="C435" s="203" t="s">
        <v>1017</v>
      </c>
      <c r="D435" s="203" t="s">
        <v>147</v>
      </c>
      <c r="E435" s="204" t="s">
        <v>3028</v>
      </c>
      <c r="F435" s="205" t="s">
        <v>3029</v>
      </c>
      <c r="G435" s="206" t="s">
        <v>2340</v>
      </c>
      <c r="H435" s="207">
        <v>1</v>
      </c>
      <c r="I435" s="208"/>
      <c r="J435" s="209">
        <f>ROUND(I435*H435,2)</f>
        <v>0</v>
      </c>
      <c r="K435" s="205" t="s">
        <v>151</v>
      </c>
      <c r="L435" s="43"/>
      <c r="M435" s="210" t="s">
        <v>19</v>
      </c>
      <c r="N435" s="211" t="s">
        <v>46</v>
      </c>
      <c r="O435" s="83"/>
      <c r="P435" s="212">
        <f>O435*H435</f>
        <v>0</v>
      </c>
      <c r="Q435" s="212">
        <v>0</v>
      </c>
      <c r="R435" s="212">
        <f>Q435*H435</f>
        <v>0</v>
      </c>
      <c r="S435" s="212">
        <v>0</v>
      </c>
      <c r="T435" s="213">
        <f>S435*H435</f>
        <v>0</v>
      </c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R435" s="214" t="s">
        <v>225</v>
      </c>
      <c r="AT435" s="214" t="s">
        <v>147</v>
      </c>
      <c r="AU435" s="214" t="s">
        <v>85</v>
      </c>
      <c r="AY435" s="16" t="s">
        <v>145</v>
      </c>
      <c r="BE435" s="215">
        <f>IF(N435="základní",J435,0)</f>
        <v>0</v>
      </c>
      <c r="BF435" s="215">
        <f>IF(N435="snížená",J435,0)</f>
        <v>0</v>
      </c>
      <c r="BG435" s="215">
        <f>IF(N435="zákl. přenesená",J435,0)</f>
        <v>0</v>
      </c>
      <c r="BH435" s="215">
        <f>IF(N435="sníž. přenesená",J435,0)</f>
        <v>0</v>
      </c>
      <c r="BI435" s="215">
        <f>IF(N435="nulová",J435,0)</f>
        <v>0</v>
      </c>
      <c r="BJ435" s="16" t="s">
        <v>83</v>
      </c>
      <c r="BK435" s="215">
        <f>ROUND(I435*H435,2)</f>
        <v>0</v>
      </c>
      <c r="BL435" s="16" t="s">
        <v>225</v>
      </c>
      <c r="BM435" s="214" t="s">
        <v>3030</v>
      </c>
    </row>
    <row r="436" s="2" customFormat="1">
      <c r="A436" s="37"/>
      <c r="B436" s="38"/>
      <c r="C436" s="39"/>
      <c r="D436" s="216" t="s">
        <v>154</v>
      </c>
      <c r="E436" s="39"/>
      <c r="F436" s="217" t="s">
        <v>3031</v>
      </c>
      <c r="G436" s="39"/>
      <c r="H436" s="39"/>
      <c r="I436" s="218"/>
      <c r="J436" s="39"/>
      <c r="K436" s="39"/>
      <c r="L436" s="43"/>
      <c r="M436" s="219"/>
      <c r="N436" s="220"/>
      <c r="O436" s="83"/>
      <c r="P436" s="83"/>
      <c r="Q436" s="83"/>
      <c r="R436" s="83"/>
      <c r="S436" s="83"/>
      <c r="T436" s="84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T436" s="16" t="s">
        <v>154</v>
      </c>
      <c r="AU436" s="16" t="s">
        <v>85</v>
      </c>
    </row>
    <row r="437" s="2" customFormat="1" ht="24.15" customHeight="1">
      <c r="A437" s="37"/>
      <c r="B437" s="38"/>
      <c r="C437" s="203" t="s">
        <v>1022</v>
      </c>
      <c r="D437" s="203" t="s">
        <v>147</v>
      </c>
      <c r="E437" s="204" t="s">
        <v>3032</v>
      </c>
      <c r="F437" s="205" t="s">
        <v>3033</v>
      </c>
      <c r="G437" s="206" t="s">
        <v>2340</v>
      </c>
      <c r="H437" s="207">
        <v>1</v>
      </c>
      <c r="I437" s="208"/>
      <c r="J437" s="209">
        <f>ROUND(I437*H437,2)</f>
        <v>0</v>
      </c>
      <c r="K437" s="205" t="s">
        <v>151</v>
      </c>
      <c r="L437" s="43"/>
      <c r="M437" s="210" t="s">
        <v>19</v>
      </c>
      <c r="N437" s="211" t="s">
        <v>46</v>
      </c>
      <c r="O437" s="83"/>
      <c r="P437" s="212">
        <f>O437*H437</f>
        <v>0</v>
      </c>
      <c r="Q437" s="212">
        <v>0</v>
      </c>
      <c r="R437" s="212">
        <f>Q437*H437</f>
        <v>0</v>
      </c>
      <c r="S437" s="212">
        <v>0</v>
      </c>
      <c r="T437" s="213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214" t="s">
        <v>225</v>
      </c>
      <c r="AT437" s="214" t="s">
        <v>147</v>
      </c>
      <c r="AU437" s="214" t="s">
        <v>85</v>
      </c>
      <c r="AY437" s="16" t="s">
        <v>145</v>
      </c>
      <c r="BE437" s="215">
        <f>IF(N437="základní",J437,0)</f>
        <v>0</v>
      </c>
      <c r="BF437" s="215">
        <f>IF(N437="snížená",J437,0)</f>
        <v>0</v>
      </c>
      <c r="BG437" s="215">
        <f>IF(N437="zákl. přenesená",J437,0)</f>
        <v>0</v>
      </c>
      <c r="BH437" s="215">
        <f>IF(N437="sníž. přenesená",J437,0)</f>
        <v>0</v>
      </c>
      <c r="BI437" s="215">
        <f>IF(N437="nulová",J437,0)</f>
        <v>0</v>
      </c>
      <c r="BJ437" s="16" t="s">
        <v>83</v>
      </c>
      <c r="BK437" s="215">
        <f>ROUND(I437*H437,2)</f>
        <v>0</v>
      </c>
      <c r="BL437" s="16" t="s">
        <v>225</v>
      </c>
      <c r="BM437" s="214" t="s">
        <v>3034</v>
      </c>
    </row>
    <row r="438" s="2" customFormat="1">
      <c r="A438" s="37"/>
      <c r="B438" s="38"/>
      <c r="C438" s="39"/>
      <c r="D438" s="216" t="s">
        <v>154</v>
      </c>
      <c r="E438" s="39"/>
      <c r="F438" s="217" t="s">
        <v>3035</v>
      </c>
      <c r="G438" s="39"/>
      <c r="H438" s="39"/>
      <c r="I438" s="218"/>
      <c r="J438" s="39"/>
      <c r="K438" s="39"/>
      <c r="L438" s="43"/>
      <c r="M438" s="219"/>
      <c r="N438" s="220"/>
      <c r="O438" s="83"/>
      <c r="P438" s="83"/>
      <c r="Q438" s="83"/>
      <c r="R438" s="83"/>
      <c r="S438" s="83"/>
      <c r="T438" s="84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T438" s="16" t="s">
        <v>154</v>
      </c>
      <c r="AU438" s="16" t="s">
        <v>85</v>
      </c>
    </row>
    <row r="439" s="2" customFormat="1" ht="16.5" customHeight="1">
      <c r="A439" s="37"/>
      <c r="B439" s="38"/>
      <c r="C439" s="203" t="s">
        <v>1027</v>
      </c>
      <c r="D439" s="203" t="s">
        <v>147</v>
      </c>
      <c r="E439" s="204" t="s">
        <v>3036</v>
      </c>
      <c r="F439" s="205" t="s">
        <v>3037</v>
      </c>
      <c r="G439" s="206" t="s">
        <v>2340</v>
      </c>
      <c r="H439" s="207">
        <v>1</v>
      </c>
      <c r="I439" s="208"/>
      <c r="J439" s="209">
        <f>ROUND(I439*H439,2)</f>
        <v>0</v>
      </c>
      <c r="K439" s="205" t="s">
        <v>151</v>
      </c>
      <c r="L439" s="43"/>
      <c r="M439" s="210" t="s">
        <v>19</v>
      </c>
      <c r="N439" s="211" t="s">
        <v>46</v>
      </c>
      <c r="O439" s="83"/>
      <c r="P439" s="212">
        <f>O439*H439</f>
        <v>0</v>
      </c>
      <c r="Q439" s="212">
        <v>0</v>
      </c>
      <c r="R439" s="212">
        <f>Q439*H439</f>
        <v>0</v>
      </c>
      <c r="S439" s="212">
        <v>0</v>
      </c>
      <c r="T439" s="213">
        <f>S439*H439</f>
        <v>0</v>
      </c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R439" s="214" t="s">
        <v>225</v>
      </c>
      <c r="AT439" s="214" t="s">
        <v>147</v>
      </c>
      <c r="AU439" s="214" t="s">
        <v>85</v>
      </c>
      <c r="AY439" s="16" t="s">
        <v>145</v>
      </c>
      <c r="BE439" s="215">
        <f>IF(N439="základní",J439,0)</f>
        <v>0</v>
      </c>
      <c r="BF439" s="215">
        <f>IF(N439="snížená",J439,0)</f>
        <v>0</v>
      </c>
      <c r="BG439" s="215">
        <f>IF(N439="zákl. přenesená",J439,0)</f>
        <v>0</v>
      </c>
      <c r="BH439" s="215">
        <f>IF(N439="sníž. přenesená",J439,0)</f>
        <v>0</v>
      </c>
      <c r="BI439" s="215">
        <f>IF(N439="nulová",J439,0)</f>
        <v>0</v>
      </c>
      <c r="BJ439" s="16" t="s">
        <v>83</v>
      </c>
      <c r="BK439" s="215">
        <f>ROUND(I439*H439,2)</f>
        <v>0</v>
      </c>
      <c r="BL439" s="16" t="s">
        <v>225</v>
      </c>
      <c r="BM439" s="214" t="s">
        <v>3038</v>
      </c>
    </row>
    <row r="440" s="2" customFormat="1">
      <c r="A440" s="37"/>
      <c r="B440" s="38"/>
      <c r="C440" s="39"/>
      <c r="D440" s="216" t="s">
        <v>154</v>
      </c>
      <c r="E440" s="39"/>
      <c r="F440" s="217" t="s">
        <v>3039</v>
      </c>
      <c r="G440" s="39"/>
      <c r="H440" s="39"/>
      <c r="I440" s="218"/>
      <c r="J440" s="39"/>
      <c r="K440" s="39"/>
      <c r="L440" s="43"/>
      <c r="M440" s="219"/>
      <c r="N440" s="220"/>
      <c r="O440" s="83"/>
      <c r="P440" s="83"/>
      <c r="Q440" s="83"/>
      <c r="R440" s="83"/>
      <c r="S440" s="83"/>
      <c r="T440" s="84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T440" s="16" t="s">
        <v>154</v>
      </c>
      <c r="AU440" s="16" t="s">
        <v>85</v>
      </c>
    </row>
    <row r="441" s="2" customFormat="1" ht="16.5" customHeight="1">
      <c r="A441" s="37"/>
      <c r="B441" s="38"/>
      <c r="C441" s="203" t="s">
        <v>1032</v>
      </c>
      <c r="D441" s="203" t="s">
        <v>147</v>
      </c>
      <c r="E441" s="204" t="s">
        <v>3040</v>
      </c>
      <c r="F441" s="205" t="s">
        <v>3041</v>
      </c>
      <c r="G441" s="206" t="s">
        <v>2340</v>
      </c>
      <c r="H441" s="207">
        <v>1</v>
      </c>
      <c r="I441" s="208"/>
      <c r="J441" s="209">
        <f>ROUND(I441*H441,2)</f>
        <v>0</v>
      </c>
      <c r="K441" s="205" t="s">
        <v>151</v>
      </c>
      <c r="L441" s="43"/>
      <c r="M441" s="210" t="s">
        <v>19</v>
      </c>
      <c r="N441" s="211" t="s">
        <v>46</v>
      </c>
      <c r="O441" s="83"/>
      <c r="P441" s="212">
        <f>O441*H441</f>
        <v>0</v>
      </c>
      <c r="Q441" s="212">
        <v>0</v>
      </c>
      <c r="R441" s="212">
        <f>Q441*H441</f>
        <v>0</v>
      </c>
      <c r="S441" s="212">
        <v>0</v>
      </c>
      <c r="T441" s="213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214" t="s">
        <v>225</v>
      </c>
      <c r="AT441" s="214" t="s">
        <v>147</v>
      </c>
      <c r="AU441" s="214" t="s">
        <v>85</v>
      </c>
      <c r="AY441" s="16" t="s">
        <v>145</v>
      </c>
      <c r="BE441" s="215">
        <f>IF(N441="základní",J441,0)</f>
        <v>0</v>
      </c>
      <c r="BF441" s="215">
        <f>IF(N441="snížená",J441,0)</f>
        <v>0</v>
      </c>
      <c r="BG441" s="215">
        <f>IF(N441="zákl. přenesená",J441,0)</f>
        <v>0</v>
      </c>
      <c r="BH441" s="215">
        <f>IF(N441="sníž. přenesená",J441,0)</f>
        <v>0</v>
      </c>
      <c r="BI441" s="215">
        <f>IF(N441="nulová",J441,0)</f>
        <v>0</v>
      </c>
      <c r="BJ441" s="16" t="s">
        <v>83</v>
      </c>
      <c r="BK441" s="215">
        <f>ROUND(I441*H441,2)</f>
        <v>0</v>
      </c>
      <c r="BL441" s="16" t="s">
        <v>225</v>
      </c>
      <c r="BM441" s="214" t="s">
        <v>3042</v>
      </c>
    </row>
    <row r="442" s="2" customFormat="1">
      <c r="A442" s="37"/>
      <c r="B442" s="38"/>
      <c r="C442" s="39"/>
      <c r="D442" s="216" t="s">
        <v>154</v>
      </c>
      <c r="E442" s="39"/>
      <c r="F442" s="217" t="s">
        <v>3043</v>
      </c>
      <c r="G442" s="39"/>
      <c r="H442" s="39"/>
      <c r="I442" s="218"/>
      <c r="J442" s="39"/>
      <c r="K442" s="39"/>
      <c r="L442" s="43"/>
      <c r="M442" s="219"/>
      <c r="N442" s="220"/>
      <c r="O442" s="83"/>
      <c r="P442" s="83"/>
      <c r="Q442" s="83"/>
      <c r="R442" s="83"/>
      <c r="S442" s="83"/>
      <c r="T442" s="84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16" t="s">
        <v>154</v>
      </c>
      <c r="AU442" s="16" t="s">
        <v>85</v>
      </c>
    </row>
    <row r="443" s="2" customFormat="1" ht="16.5" customHeight="1">
      <c r="A443" s="37"/>
      <c r="B443" s="38"/>
      <c r="C443" s="203" t="s">
        <v>1037</v>
      </c>
      <c r="D443" s="203" t="s">
        <v>147</v>
      </c>
      <c r="E443" s="204" t="s">
        <v>3044</v>
      </c>
      <c r="F443" s="205" t="s">
        <v>3045</v>
      </c>
      <c r="G443" s="206" t="s">
        <v>2340</v>
      </c>
      <c r="H443" s="207">
        <v>1</v>
      </c>
      <c r="I443" s="208"/>
      <c r="J443" s="209">
        <f>ROUND(I443*H443,2)</f>
        <v>0</v>
      </c>
      <c r="K443" s="205" t="s">
        <v>151</v>
      </c>
      <c r="L443" s="43"/>
      <c r="M443" s="210" t="s">
        <v>19</v>
      </c>
      <c r="N443" s="211" t="s">
        <v>46</v>
      </c>
      <c r="O443" s="83"/>
      <c r="P443" s="212">
        <f>O443*H443</f>
        <v>0</v>
      </c>
      <c r="Q443" s="212">
        <v>0</v>
      </c>
      <c r="R443" s="212">
        <f>Q443*H443</f>
        <v>0</v>
      </c>
      <c r="S443" s="212">
        <v>0</v>
      </c>
      <c r="T443" s="213">
        <f>S443*H443</f>
        <v>0</v>
      </c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R443" s="214" t="s">
        <v>225</v>
      </c>
      <c r="AT443" s="214" t="s">
        <v>147</v>
      </c>
      <c r="AU443" s="214" t="s">
        <v>85</v>
      </c>
      <c r="AY443" s="16" t="s">
        <v>145</v>
      </c>
      <c r="BE443" s="215">
        <f>IF(N443="základní",J443,0)</f>
        <v>0</v>
      </c>
      <c r="BF443" s="215">
        <f>IF(N443="snížená",J443,0)</f>
        <v>0</v>
      </c>
      <c r="BG443" s="215">
        <f>IF(N443="zákl. přenesená",J443,0)</f>
        <v>0</v>
      </c>
      <c r="BH443" s="215">
        <f>IF(N443="sníž. přenesená",J443,0)</f>
        <v>0</v>
      </c>
      <c r="BI443" s="215">
        <f>IF(N443="nulová",J443,0)</f>
        <v>0</v>
      </c>
      <c r="BJ443" s="16" t="s">
        <v>83</v>
      </c>
      <c r="BK443" s="215">
        <f>ROUND(I443*H443,2)</f>
        <v>0</v>
      </c>
      <c r="BL443" s="16" t="s">
        <v>225</v>
      </c>
      <c r="BM443" s="214" t="s">
        <v>3046</v>
      </c>
    </row>
    <row r="444" s="2" customFormat="1">
      <c r="A444" s="37"/>
      <c r="B444" s="38"/>
      <c r="C444" s="39"/>
      <c r="D444" s="216" t="s">
        <v>154</v>
      </c>
      <c r="E444" s="39"/>
      <c r="F444" s="217" t="s">
        <v>3047</v>
      </c>
      <c r="G444" s="39"/>
      <c r="H444" s="39"/>
      <c r="I444" s="218"/>
      <c r="J444" s="39"/>
      <c r="K444" s="39"/>
      <c r="L444" s="43"/>
      <c r="M444" s="219"/>
      <c r="N444" s="220"/>
      <c r="O444" s="83"/>
      <c r="P444" s="83"/>
      <c r="Q444" s="83"/>
      <c r="R444" s="83"/>
      <c r="S444" s="83"/>
      <c r="T444" s="84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T444" s="16" t="s">
        <v>154</v>
      </c>
      <c r="AU444" s="16" t="s">
        <v>85</v>
      </c>
    </row>
    <row r="445" s="2" customFormat="1" ht="24.15" customHeight="1">
      <c r="A445" s="37"/>
      <c r="B445" s="38"/>
      <c r="C445" s="203" t="s">
        <v>1042</v>
      </c>
      <c r="D445" s="203" t="s">
        <v>147</v>
      </c>
      <c r="E445" s="204" t="s">
        <v>3048</v>
      </c>
      <c r="F445" s="205" t="s">
        <v>3049</v>
      </c>
      <c r="G445" s="206" t="s">
        <v>2340</v>
      </c>
      <c r="H445" s="207">
        <v>1</v>
      </c>
      <c r="I445" s="208"/>
      <c r="J445" s="209">
        <f>ROUND(I445*H445,2)</f>
        <v>0</v>
      </c>
      <c r="K445" s="205" t="s">
        <v>151</v>
      </c>
      <c r="L445" s="43"/>
      <c r="M445" s="210" t="s">
        <v>19</v>
      </c>
      <c r="N445" s="211" t="s">
        <v>46</v>
      </c>
      <c r="O445" s="83"/>
      <c r="P445" s="212">
        <f>O445*H445</f>
        <v>0</v>
      </c>
      <c r="Q445" s="212">
        <v>0</v>
      </c>
      <c r="R445" s="212">
        <f>Q445*H445</f>
        <v>0</v>
      </c>
      <c r="S445" s="212">
        <v>0</v>
      </c>
      <c r="T445" s="213">
        <f>S445*H445</f>
        <v>0</v>
      </c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R445" s="214" t="s">
        <v>225</v>
      </c>
      <c r="AT445" s="214" t="s">
        <v>147</v>
      </c>
      <c r="AU445" s="214" t="s">
        <v>85</v>
      </c>
      <c r="AY445" s="16" t="s">
        <v>145</v>
      </c>
      <c r="BE445" s="215">
        <f>IF(N445="základní",J445,0)</f>
        <v>0</v>
      </c>
      <c r="BF445" s="215">
        <f>IF(N445="snížená",J445,0)</f>
        <v>0</v>
      </c>
      <c r="BG445" s="215">
        <f>IF(N445="zákl. přenesená",J445,0)</f>
        <v>0</v>
      </c>
      <c r="BH445" s="215">
        <f>IF(N445="sníž. přenesená",J445,0)</f>
        <v>0</v>
      </c>
      <c r="BI445" s="215">
        <f>IF(N445="nulová",J445,0)</f>
        <v>0</v>
      </c>
      <c r="BJ445" s="16" t="s">
        <v>83</v>
      </c>
      <c r="BK445" s="215">
        <f>ROUND(I445*H445,2)</f>
        <v>0</v>
      </c>
      <c r="BL445" s="16" t="s">
        <v>225</v>
      </c>
      <c r="BM445" s="214" t="s">
        <v>3050</v>
      </c>
    </row>
    <row r="446" s="2" customFormat="1">
      <c r="A446" s="37"/>
      <c r="B446" s="38"/>
      <c r="C446" s="39"/>
      <c r="D446" s="216" t="s">
        <v>154</v>
      </c>
      <c r="E446" s="39"/>
      <c r="F446" s="217" t="s">
        <v>3051</v>
      </c>
      <c r="G446" s="39"/>
      <c r="H446" s="39"/>
      <c r="I446" s="218"/>
      <c r="J446" s="39"/>
      <c r="K446" s="39"/>
      <c r="L446" s="43"/>
      <c r="M446" s="219"/>
      <c r="N446" s="220"/>
      <c r="O446" s="83"/>
      <c r="P446" s="83"/>
      <c r="Q446" s="83"/>
      <c r="R446" s="83"/>
      <c r="S446" s="83"/>
      <c r="T446" s="84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T446" s="16" t="s">
        <v>154</v>
      </c>
      <c r="AU446" s="16" t="s">
        <v>85</v>
      </c>
    </row>
    <row r="447" s="12" customFormat="1" ht="22.8" customHeight="1">
      <c r="A447" s="12"/>
      <c r="B447" s="187"/>
      <c r="C447" s="188"/>
      <c r="D447" s="189" t="s">
        <v>74</v>
      </c>
      <c r="E447" s="201" t="s">
        <v>1397</v>
      </c>
      <c r="F447" s="201" t="s">
        <v>1398</v>
      </c>
      <c r="G447" s="188"/>
      <c r="H447" s="188"/>
      <c r="I447" s="191"/>
      <c r="J447" s="202">
        <f>BK447</f>
        <v>0</v>
      </c>
      <c r="K447" s="188"/>
      <c r="L447" s="193"/>
      <c r="M447" s="194"/>
      <c r="N447" s="195"/>
      <c r="O447" s="195"/>
      <c r="P447" s="196">
        <f>SUM(P448:P453)</f>
        <v>0</v>
      </c>
      <c r="Q447" s="195"/>
      <c r="R447" s="196">
        <f>SUM(R448:R453)</f>
        <v>0</v>
      </c>
      <c r="S447" s="195"/>
      <c r="T447" s="197">
        <f>SUM(T448:T453)</f>
        <v>0</v>
      </c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R447" s="198" t="s">
        <v>85</v>
      </c>
      <c r="AT447" s="199" t="s">
        <v>74</v>
      </c>
      <c r="AU447" s="199" t="s">
        <v>83</v>
      </c>
      <c r="AY447" s="198" t="s">
        <v>145</v>
      </c>
      <c r="BK447" s="200">
        <f>SUM(BK448:BK453)</f>
        <v>0</v>
      </c>
    </row>
    <row r="448" s="2" customFormat="1" ht="21.75" customHeight="1">
      <c r="A448" s="37"/>
      <c r="B448" s="38"/>
      <c r="C448" s="203" t="s">
        <v>1047</v>
      </c>
      <c r="D448" s="203" t="s">
        <v>147</v>
      </c>
      <c r="E448" s="204" t="s">
        <v>3052</v>
      </c>
      <c r="F448" s="205" t="s">
        <v>3053</v>
      </c>
      <c r="G448" s="206" t="s">
        <v>178</v>
      </c>
      <c r="H448" s="207">
        <v>0</v>
      </c>
      <c r="I448" s="208"/>
      <c r="J448" s="209">
        <f>ROUND(I448*H448,2)</f>
        <v>0</v>
      </c>
      <c r="K448" s="205" t="s">
        <v>151</v>
      </c>
      <c r="L448" s="43"/>
      <c r="M448" s="210" t="s">
        <v>19</v>
      </c>
      <c r="N448" s="211" t="s">
        <v>46</v>
      </c>
      <c r="O448" s="83"/>
      <c r="P448" s="212">
        <f>O448*H448</f>
        <v>0</v>
      </c>
      <c r="Q448" s="212">
        <v>0</v>
      </c>
      <c r="R448" s="212">
        <f>Q448*H448</f>
        <v>0</v>
      </c>
      <c r="S448" s="212">
        <v>0</v>
      </c>
      <c r="T448" s="213">
        <f>S448*H448</f>
        <v>0</v>
      </c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R448" s="214" t="s">
        <v>225</v>
      </c>
      <c r="AT448" s="214" t="s">
        <v>147</v>
      </c>
      <c r="AU448" s="214" t="s">
        <v>85</v>
      </c>
      <c r="AY448" s="16" t="s">
        <v>145</v>
      </c>
      <c r="BE448" s="215">
        <f>IF(N448="základní",J448,0)</f>
        <v>0</v>
      </c>
      <c r="BF448" s="215">
        <f>IF(N448="snížená",J448,0)</f>
        <v>0</v>
      </c>
      <c r="BG448" s="215">
        <f>IF(N448="zákl. přenesená",J448,0)</f>
        <v>0</v>
      </c>
      <c r="BH448" s="215">
        <f>IF(N448="sníž. přenesená",J448,0)</f>
        <v>0</v>
      </c>
      <c r="BI448" s="215">
        <f>IF(N448="nulová",J448,0)</f>
        <v>0</v>
      </c>
      <c r="BJ448" s="16" t="s">
        <v>83</v>
      </c>
      <c r="BK448" s="215">
        <f>ROUND(I448*H448,2)</f>
        <v>0</v>
      </c>
      <c r="BL448" s="16" t="s">
        <v>225</v>
      </c>
      <c r="BM448" s="214" t="s">
        <v>3054</v>
      </c>
    </row>
    <row r="449" s="2" customFormat="1">
      <c r="A449" s="37"/>
      <c r="B449" s="38"/>
      <c r="C449" s="39"/>
      <c r="D449" s="216" t="s">
        <v>154</v>
      </c>
      <c r="E449" s="39"/>
      <c r="F449" s="217" t="s">
        <v>3055</v>
      </c>
      <c r="G449" s="39"/>
      <c r="H449" s="39"/>
      <c r="I449" s="218"/>
      <c r="J449" s="39"/>
      <c r="K449" s="39"/>
      <c r="L449" s="43"/>
      <c r="M449" s="219"/>
      <c r="N449" s="220"/>
      <c r="O449" s="83"/>
      <c r="P449" s="83"/>
      <c r="Q449" s="83"/>
      <c r="R449" s="83"/>
      <c r="S449" s="83"/>
      <c r="T449" s="84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T449" s="16" t="s">
        <v>154</v>
      </c>
      <c r="AU449" s="16" t="s">
        <v>85</v>
      </c>
    </row>
    <row r="450" s="2" customFormat="1" ht="24.15" customHeight="1">
      <c r="A450" s="37"/>
      <c r="B450" s="38"/>
      <c r="C450" s="203" t="s">
        <v>1052</v>
      </c>
      <c r="D450" s="203" t="s">
        <v>147</v>
      </c>
      <c r="E450" s="204" t="s">
        <v>3056</v>
      </c>
      <c r="F450" s="205" t="s">
        <v>3057</v>
      </c>
      <c r="G450" s="206" t="s">
        <v>910</v>
      </c>
      <c r="H450" s="207">
        <v>0</v>
      </c>
      <c r="I450" s="208"/>
      <c r="J450" s="209">
        <f>ROUND(I450*H450,2)</f>
        <v>0</v>
      </c>
      <c r="K450" s="205" t="s">
        <v>151</v>
      </c>
      <c r="L450" s="43"/>
      <c r="M450" s="210" t="s">
        <v>19</v>
      </c>
      <c r="N450" s="211" t="s">
        <v>46</v>
      </c>
      <c r="O450" s="83"/>
      <c r="P450" s="212">
        <f>O450*H450</f>
        <v>0</v>
      </c>
      <c r="Q450" s="212">
        <v>0</v>
      </c>
      <c r="R450" s="212">
        <f>Q450*H450</f>
        <v>0</v>
      </c>
      <c r="S450" s="212">
        <v>0</v>
      </c>
      <c r="T450" s="213">
        <f>S450*H450</f>
        <v>0</v>
      </c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R450" s="214" t="s">
        <v>225</v>
      </c>
      <c r="AT450" s="214" t="s">
        <v>147</v>
      </c>
      <c r="AU450" s="214" t="s">
        <v>85</v>
      </c>
      <c r="AY450" s="16" t="s">
        <v>145</v>
      </c>
      <c r="BE450" s="215">
        <f>IF(N450="základní",J450,0)</f>
        <v>0</v>
      </c>
      <c r="BF450" s="215">
        <f>IF(N450="snížená",J450,0)</f>
        <v>0</v>
      </c>
      <c r="BG450" s="215">
        <f>IF(N450="zákl. přenesená",J450,0)</f>
        <v>0</v>
      </c>
      <c r="BH450" s="215">
        <f>IF(N450="sníž. přenesená",J450,0)</f>
        <v>0</v>
      </c>
      <c r="BI450" s="215">
        <f>IF(N450="nulová",J450,0)</f>
        <v>0</v>
      </c>
      <c r="BJ450" s="16" t="s">
        <v>83</v>
      </c>
      <c r="BK450" s="215">
        <f>ROUND(I450*H450,2)</f>
        <v>0</v>
      </c>
      <c r="BL450" s="16" t="s">
        <v>225</v>
      </c>
      <c r="BM450" s="214" t="s">
        <v>3058</v>
      </c>
    </row>
    <row r="451" s="2" customFormat="1">
      <c r="A451" s="37"/>
      <c r="B451" s="38"/>
      <c r="C451" s="39"/>
      <c r="D451" s="216" t="s">
        <v>154</v>
      </c>
      <c r="E451" s="39"/>
      <c r="F451" s="217" t="s">
        <v>3059</v>
      </c>
      <c r="G451" s="39"/>
      <c r="H451" s="39"/>
      <c r="I451" s="218"/>
      <c r="J451" s="39"/>
      <c r="K451" s="39"/>
      <c r="L451" s="43"/>
      <c r="M451" s="219"/>
      <c r="N451" s="220"/>
      <c r="O451" s="83"/>
      <c r="P451" s="83"/>
      <c r="Q451" s="83"/>
      <c r="R451" s="83"/>
      <c r="S451" s="83"/>
      <c r="T451" s="84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T451" s="16" t="s">
        <v>154</v>
      </c>
      <c r="AU451" s="16" t="s">
        <v>85</v>
      </c>
    </row>
    <row r="452" s="2" customFormat="1" ht="16.5" customHeight="1">
      <c r="A452" s="37"/>
      <c r="B452" s="38"/>
      <c r="C452" s="203" t="s">
        <v>1057</v>
      </c>
      <c r="D452" s="203" t="s">
        <v>147</v>
      </c>
      <c r="E452" s="204" t="s">
        <v>3060</v>
      </c>
      <c r="F452" s="205" t="s">
        <v>3061</v>
      </c>
      <c r="G452" s="206" t="s">
        <v>910</v>
      </c>
      <c r="H452" s="207">
        <v>0</v>
      </c>
      <c r="I452" s="208"/>
      <c r="J452" s="209">
        <f>ROUND(I452*H452,2)</f>
        <v>0</v>
      </c>
      <c r="K452" s="205" t="s">
        <v>151</v>
      </c>
      <c r="L452" s="43"/>
      <c r="M452" s="210" t="s">
        <v>19</v>
      </c>
      <c r="N452" s="211" t="s">
        <v>46</v>
      </c>
      <c r="O452" s="83"/>
      <c r="P452" s="212">
        <f>O452*H452</f>
        <v>0</v>
      </c>
      <c r="Q452" s="212">
        <v>0</v>
      </c>
      <c r="R452" s="212">
        <f>Q452*H452</f>
        <v>0</v>
      </c>
      <c r="S452" s="212">
        <v>0</v>
      </c>
      <c r="T452" s="213">
        <f>S452*H452</f>
        <v>0</v>
      </c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R452" s="214" t="s">
        <v>225</v>
      </c>
      <c r="AT452" s="214" t="s">
        <v>147</v>
      </c>
      <c r="AU452" s="214" t="s">
        <v>85</v>
      </c>
      <c r="AY452" s="16" t="s">
        <v>145</v>
      </c>
      <c r="BE452" s="215">
        <f>IF(N452="základní",J452,0)</f>
        <v>0</v>
      </c>
      <c r="BF452" s="215">
        <f>IF(N452="snížená",J452,0)</f>
        <v>0</v>
      </c>
      <c r="BG452" s="215">
        <f>IF(N452="zákl. přenesená",J452,0)</f>
        <v>0</v>
      </c>
      <c r="BH452" s="215">
        <f>IF(N452="sníž. přenesená",J452,0)</f>
        <v>0</v>
      </c>
      <c r="BI452" s="215">
        <f>IF(N452="nulová",J452,0)</f>
        <v>0</v>
      </c>
      <c r="BJ452" s="16" t="s">
        <v>83</v>
      </c>
      <c r="BK452" s="215">
        <f>ROUND(I452*H452,2)</f>
        <v>0</v>
      </c>
      <c r="BL452" s="16" t="s">
        <v>225</v>
      </c>
      <c r="BM452" s="214" t="s">
        <v>3062</v>
      </c>
    </row>
    <row r="453" s="2" customFormat="1">
      <c r="A453" s="37"/>
      <c r="B453" s="38"/>
      <c r="C453" s="39"/>
      <c r="D453" s="216" t="s">
        <v>154</v>
      </c>
      <c r="E453" s="39"/>
      <c r="F453" s="217" t="s">
        <v>3063</v>
      </c>
      <c r="G453" s="39"/>
      <c r="H453" s="39"/>
      <c r="I453" s="218"/>
      <c r="J453" s="39"/>
      <c r="K453" s="39"/>
      <c r="L453" s="43"/>
      <c r="M453" s="219"/>
      <c r="N453" s="220"/>
      <c r="O453" s="83"/>
      <c r="P453" s="83"/>
      <c r="Q453" s="83"/>
      <c r="R453" s="83"/>
      <c r="S453" s="83"/>
      <c r="T453" s="84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T453" s="16" t="s">
        <v>154</v>
      </c>
      <c r="AU453" s="16" t="s">
        <v>85</v>
      </c>
    </row>
    <row r="454" s="12" customFormat="1" ht="22.8" customHeight="1">
      <c r="A454" s="12"/>
      <c r="B454" s="187"/>
      <c r="C454" s="188"/>
      <c r="D454" s="189" t="s">
        <v>74</v>
      </c>
      <c r="E454" s="201" t="s">
        <v>3064</v>
      </c>
      <c r="F454" s="201" t="s">
        <v>3065</v>
      </c>
      <c r="G454" s="188"/>
      <c r="H454" s="188"/>
      <c r="I454" s="191"/>
      <c r="J454" s="202">
        <f>BK454</f>
        <v>0</v>
      </c>
      <c r="K454" s="188"/>
      <c r="L454" s="193"/>
      <c r="M454" s="194"/>
      <c r="N454" s="195"/>
      <c r="O454" s="195"/>
      <c r="P454" s="196">
        <f>SUM(P455:P460)</f>
        <v>0</v>
      </c>
      <c r="Q454" s="195"/>
      <c r="R454" s="196">
        <f>SUM(R455:R460)</f>
        <v>0</v>
      </c>
      <c r="S454" s="195"/>
      <c r="T454" s="197">
        <f>SUM(T455:T460)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198" t="s">
        <v>85</v>
      </c>
      <c r="AT454" s="199" t="s">
        <v>74</v>
      </c>
      <c r="AU454" s="199" t="s">
        <v>83</v>
      </c>
      <c r="AY454" s="198" t="s">
        <v>145</v>
      </c>
      <c r="BK454" s="200">
        <f>SUM(BK455:BK460)</f>
        <v>0</v>
      </c>
    </row>
    <row r="455" s="2" customFormat="1" ht="21.75" customHeight="1">
      <c r="A455" s="37"/>
      <c r="B455" s="38"/>
      <c r="C455" s="203" t="s">
        <v>1062</v>
      </c>
      <c r="D455" s="203" t="s">
        <v>147</v>
      </c>
      <c r="E455" s="204" t="s">
        <v>3066</v>
      </c>
      <c r="F455" s="205" t="s">
        <v>3067</v>
      </c>
      <c r="G455" s="206" t="s">
        <v>150</v>
      </c>
      <c r="H455" s="207">
        <v>2034.5</v>
      </c>
      <c r="I455" s="208"/>
      <c r="J455" s="209">
        <f>ROUND(I455*H455,2)</f>
        <v>0</v>
      </c>
      <c r="K455" s="205" t="s">
        <v>151</v>
      </c>
      <c r="L455" s="43"/>
      <c r="M455" s="210" t="s">
        <v>19</v>
      </c>
      <c r="N455" s="211" t="s">
        <v>46</v>
      </c>
      <c r="O455" s="83"/>
      <c r="P455" s="212">
        <f>O455*H455</f>
        <v>0</v>
      </c>
      <c r="Q455" s="212">
        <v>0</v>
      </c>
      <c r="R455" s="212">
        <f>Q455*H455</f>
        <v>0</v>
      </c>
      <c r="S455" s="212">
        <v>0</v>
      </c>
      <c r="T455" s="213">
        <f>S455*H455</f>
        <v>0</v>
      </c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R455" s="214" t="s">
        <v>225</v>
      </c>
      <c r="AT455" s="214" t="s">
        <v>147</v>
      </c>
      <c r="AU455" s="214" t="s">
        <v>85</v>
      </c>
      <c r="AY455" s="16" t="s">
        <v>145</v>
      </c>
      <c r="BE455" s="215">
        <f>IF(N455="základní",J455,0)</f>
        <v>0</v>
      </c>
      <c r="BF455" s="215">
        <f>IF(N455="snížená",J455,0)</f>
        <v>0</v>
      </c>
      <c r="BG455" s="215">
        <f>IF(N455="zákl. přenesená",J455,0)</f>
        <v>0</v>
      </c>
      <c r="BH455" s="215">
        <f>IF(N455="sníž. přenesená",J455,0)</f>
        <v>0</v>
      </c>
      <c r="BI455" s="215">
        <f>IF(N455="nulová",J455,0)</f>
        <v>0</v>
      </c>
      <c r="BJ455" s="16" t="s">
        <v>83</v>
      </c>
      <c r="BK455" s="215">
        <f>ROUND(I455*H455,2)</f>
        <v>0</v>
      </c>
      <c r="BL455" s="16" t="s">
        <v>225</v>
      </c>
      <c r="BM455" s="214" t="s">
        <v>3068</v>
      </c>
    </row>
    <row r="456" s="2" customFormat="1">
      <c r="A456" s="37"/>
      <c r="B456" s="38"/>
      <c r="C456" s="39"/>
      <c r="D456" s="216" t="s">
        <v>154</v>
      </c>
      <c r="E456" s="39"/>
      <c r="F456" s="217" t="s">
        <v>3069</v>
      </c>
      <c r="G456" s="39"/>
      <c r="H456" s="39"/>
      <c r="I456" s="218"/>
      <c r="J456" s="39"/>
      <c r="K456" s="39"/>
      <c r="L456" s="43"/>
      <c r="M456" s="219"/>
      <c r="N456" s="220"/>
      <c r="O456" s="83"/>
      <c r="P456" s="83"/>
      <c r="Q456" s="83"/>
      <c r="R456" s="83"/>
      <c r="S456" s="83"/>
      <c r="T456" s="84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T456" s="16" t="s">
        <v>154</v>
      </c>
      <c r="AU456" s="16" t="s">
        <v>85</v>
      </c>
    </row>
    <row r="457" s="2" customFormat="1" ht="24.15" customHeight="1">
      <c r="A457" s="37"/>
      <c r="B457" s="38"/>
      <c r="C457" s="203" t="s">
        <v>1067</v>
      </c>
      <c r="D457" s="203" t="s">
        <v>147</v>
      </c>
      <c r="E457" s="204" t="s">
        <v>3070</v>
      </c>
      <c r="F457" s="205" t="s">
        <v>3071</v>
      </c>
      <c r="G457" s="206" t="s">
        <v>150</v>
      </c>
      <c r="H457" s="207">
        <v>109.2</v>
      </c>
      <c r="I457" s="208"/>
      <c r="J457" s="209">
        <f>ROUND(I457*H457,2)</f>
        <v>0</v>
      </c>
      <c r="K457" s="205" t="s">
        <v>151</v>
      </c>
      <c r="L457" s="43"/>
      <c r="M457" s="210" t="s">
        <v>19</v>
      </c>
      <c r="N457" s="211" t="s">
        <v>46</v>
      </c>
      <c r="O457" s="83"/>
      <c r="P457" s="212">
        <f>O457*H457</f>
        <v>0</v>
      </c>
      <c r="Q457" s="212">
        <v>0</v>
      </c>
      <c r="R457" s="212">
        <f>Q457*H457</f>
        <v>0</v>
      </c>
      <c r="S457" s="212">
        <v>0</v>
      </c>
      <c r="T457" s="213">
        <f>S457*H457</f>
        <v>0</v>
      </c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R457" s="214" t="s">
        <v>225</v>
      </c>
      <c r="AT457" s="214" t="s">
        <v>147</v>
      </c>
      <c r="AU457" s="214" t="s">
        <v>85</v>
      </c>
      <c r="AY457" s="16" t="s">
        <v>145</v>
      </c>
      <c r="BE457" s="215">
        <f>IF(N457="základní",J457,0)</f>
        <v>0</v>
      </c>
      <c r="BF457" s="215">
        <f>IF(N457="snížená",J457,0)</f>
        <v>0</v>
      </c>
      <c r="BG457" s="215">
        <f>IF(N457="zákl. přenesená",J457,0)</f>
        <v>0</v>
      </c>
      <c r="BH457" s="215">
        <f>IF(N457="sníž. přenesená",J457,0)</f>
        <v>0</v>
      </c>
      <c r="BI457" s="215">
        <f>IF(N457="nulová",J457,0)</f>
        <v>0</v>
      </c>
      <c r="BJ457" s="16" t="s">
        <v>83</v>
      </c>
      <c r="BK457" s="215">
        <f>ROUND(I457*H457,2)</f>
        <v>0</v>
      </c>
      <c r="BL457" s="16" t="s">
        <v>225</v>
      </c>
      <c r="BM457" s="214" t="s">
        <v>3072</v>
      </c>
    </row>
    <row r="458" s="2" customFormat="1">
      <c r="A458" s="37"/>
      <c r="B458" s="38"/>
      <c r="C458" s="39"/>
      <c r="D458" s="216" t="s">
        <v>154</v>
      </c>
      <c r="E458" s="39"/>
      <c r="F458" s="217" t="s">
        <v>3073</v>
      </c>
      <c r="G458" s="39"/>
      <c r="H458" s="39"/>
      <c r="I458" s="218"/>
      <c r="J458" s="39"/>
      <c r="K458" s="39"/>
      <c r="L458" s="43"/>
      <c r="M458" s="219"/>
      <c r="N458" s="220"/>
      <c r="O458" s="83"/>
      <c r="P458" s="83"/>
      <c r="Q458" s="83"/>
      <c r="R458" s="83"/>
      <c r="S458" s="83"/>
      <c r="T458" s="84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T458" s="16" t="s">
        <v>154</v>
      </c>
      <c r="AU458" s="16" t="s">
        <v>85</v>
      </c>
    </row>
    <row r="459" s="2" customFormat="1" ht="24.15" customHeight="1">
      <c r="A459" s="37"/>
      <c r="B459" s="38"/>
      <c r="C459" s="203" t="s">
        <v>1075</v>
      </c>
      <c r="D459" s="203" t="s">
        <v>147</v>
      </c>
      <c r="E459" s="204" t="s">
        <v>3074</v>
      </c>
      <c r="F459" s="205" t="s">
        <v>3071</v>
      </c>
      <c r="G459" s="206" t="s">
        <v>150</v>
      </c>
      <c r="H459" s="207">
        <v>80</v>
      </c>
      <c r="I459" s="208"/>
      <c r="J459" s="209">
        <f>ROUND(I459*H459,2)</f>
        <v>0</v>
      </c>
      <c r="K459" s="205" t="s">
        <v>151</v>
      </c>
      <c r="L459" s="43"/>
      <c r="M459" s="210" t="s">
        <v>19</v>
      </c>
      <c r="N459" s="211" t="s">
        <v>46</v>
      </c>
      <c r="O459" s="83"/>
      <c r="P459" s="212">
        <f>O459*H459</f>
        <v>0</v>
      </c>
      <c r="Q459" s="212">
        <v>0</v>
      </c>
      <c r="R459" s="212">
        <f>Q459*H459</f>
        <v>0</v>
      </c>
      <c r="S459" s="212">
        <v>0</v>
      </c>
      <c r="T459" s="213">
        <f>S459*H459</f>
        <v>0</v>
      </c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R459" s="214" t="s">
        <v>225</v>
      </c>
      <c r="AT459" s="214" t="s">
        <v>147</v>
      </c>
      <c r="AU459" s="214" t="s">
        <v>85</v>
      </c>
      <c r="AY459" s="16" t="s">
        <v>145</v>
      </c>
      <c r="BE459" s="215">
        <f>IF(N459="základní",J459,0)</f>
        <v>0</v>
      </c>
      <c r="BF459" s="215">
        <f>IF(N459="snížená",J459,0)</f>
        <v>0</v>
      </c>
      <c r="BG459" s="215">
        <f>IF(N459="zákl. přenesená",J459,0)</f>
        <v>0</v>
      </c>
      <c r="BH459" s="215">
        <f>IF(N459="sníž. přenesená",J459,0)</f>
        <v>0</v>
      </c>
      <c r="BI459" s="215">
        <f>IF(N459="nulová",J459,0)</f>
        <v>0</v>
      </c>
      <c r="BJ459" s="16" t="s">
        <v>83</v>
      </c>
      <c r="BK459" s="215">
        <f>ROUND(I459*H459,2)</f>
        <v>0</v>
      </c>
      <c r="BL459" s="16" t="s">
        <v>225</v>
      </c>
      <c r="BM459" s="214" t="s">
        <v>3075</v>
      </c>
    </row>
    <row r="460" s="2" customFormat="1">
      <c r="A460" s="37"/>
      <c r="B460" s="38"/>
      <c r="C460" s="39"/>
      <c r="D460" s="216" t="s">
        <v>154</v>
      </c>
      <c r="E460" s="39"/>
      <c r="F460" s="217" t="s">
        <v>3076</v>
      </c>
      <c r="G460" s="39"/>
      <c r="H460" s="39"/>
      <c r="I460" s="218"/>
      <c r="J460" s="39"/>
      <c r="K460" s="39"/>
      <c r="L460" s="43"/>
      <c r="M460" s="234"/>
      <c r="N460" s="235"/>
      <c r="O460" s="236"/>
      <c r="P460" s="236"/>
      <c r="Q460" s="236"/>
      <c r="R460" s="236"/>
      <c r="S460" s="236"/>
      <c r="T460" s="2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T460" s="16" t="s">
        <v>154</v>
      </c>
      <c r="AU460" s="16" t="s">
        <v>85</v>
      </c>
    </row>
    <row r="461" s="2" customFormat="1" ht="6.96" customHeight="1">
      <c r="A461" s="37"/>
      <c r="B461" s="58"/>
      <c r="C461" s="59"/>
      <c r="D461" s="59"/>
      <c r="E461" s="59"/>
      <c r="F461" s="59"/>
      <c r="G461" s="59"/>
      <c r="H461" s="59"/>
      <c r="I461" s="59"/>
      <c r="J461" s="59"/>
      <c r="K461" s="59"/>
      <c r="L461" s="43"/>
      <c r="M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</row>
  </sheetData>
  <sheetProtection sheet="1" autoFilter="0" formatColumns="0" formatRows="0" objects="1" scenarios="1" spinCount="100000" saltValue="J51VkiiF4bIi0u/xQRV73QGxUOZbsozMd17JnPZ9otwCaAO0ItvlRrpYwt+Pb/Deh2il5LuJlxnGx/IQESpksw==" hashValue="IsywzzTeM6qI2gtr6sjShHhVklhKSRiylhKpkhdFOZaoUL8LkSHYmCLzOkfNEr2V0dGx++9f8reIulLl9r1ahQ==" algorithmName="SHA-512" password="CC35"/>
  <autoFilter ref="C86:K460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212751104"/>
    <hyperlink ref="F93" r:id="rId2" display="https://podminky.urs.cz/item/CS_URS_2025_02/8515010"/>
    <hyperlink ref="F95" r:id="rId3" display="https://podminky.urs.cz/item/CS_URS_2025_02/85150101"/>
    <hyperlink ref="F97" r:id="rId4" display="https://podminky.urs.cz/item/CS_URS_2025_02/85150102"/>
    <hyperlink ref="F99" r:id="rId5" display="https://podminky.urs.cz/item/CS_URS_2025_02/85150103"/>
    <hyperlink ref="F101" r:id="rId6" display="https://podminky.urs.cz/item/CS_URS_2025_02/85150106"/>
    <hyperlink ref="F103" r:id="rId7" display="https://podminky.urs.cz/item/CS_URS_2025_02/871265221"/>
    <hyperlink ref="F105" r:id="rId8" display="https://podminky.urs.cz/item/CS_URS_2025_02/871315221"/>
    <hyperlink ref="F107" r:id="rId9" display="https://podminky.urs.cz/item/CS_URS_2025_02/871355221"/>
    <hyperlink ref="F109" r:id="rId10" display="https://podminky.urs.cz/item/CS_URS_2025_02/8789.00.0160"/>
    <hyperlink ref="F111" r:id="rId11" display="https://podminky.urs.cz/item/CS_URS_2025_02/878LC1000T"/>
    <hyperlink ref="F113" r:id="rId12" display="https://podminky.urs.cz/item/CS_URS_2025_02/878LL1000T"/>
    <hyperlink ref="F115" r:id="rId13" display="https://podminky.urs.cz/item/CS_URS_2025_02/894811113"/>
    <hyperlink ref="F117" r:id="rId14" display="https://podminky.urs.cz/item/CS_URS_2025_02/894812501"/>
    <hyperlink ref="F119" r:id="rId15" display="https://podminky.urs.cz/item/CS_URS_2025_02/894812524"/>
    <hyperlink ref="F121" r:id="rId16" display="https://podminky.urs.cz/item/CS_URS_2025_02/894812531"/>
    <hyperlink ref="F123" r:id="rId17" display="https://podminky.urs.cz/item/CS_URS_2025_02/89490101"/>
    <hyperlink ref="F125" r:id="rId18" display="https://podminky.urs.cz/item/CS_URS_2025_02/89490102"/>
    <hyperlink ref="F127" r:id="rId19" display="https://podminky.urs.cz/item/CS_URS_2025_02/89490103"/>
    <hyperlink ref="F129" r:id="rId20" display="https://podminky.urs.cz/item/CS_URS_2025_02/89490104"/>
    <hyperlink ref="F131" r:id="rId21" display="https://podminky.urs.cz/item/CS_URS_2025_02/89490105"/>
    <hyperlink ref="F133" r:id="rId22" display="https://podminky.urs.cz/item/CS_URS_2025_02/89490106"/>
    <hyperlink ref="F135" r:id="rId23" display="https://podminky.urs.cz/item/CS_URS_2025_02/89490107"/>
    <hyperlink ref="F138" r:id="rId24" display="https://podminky.urs.cz/item/CS_URS_2025_02/8.1.01.7208"/>
    <hyperlink ref="F140" r:id="rId25" display="https://podminky.urs.cz/item/CS_URS_2025_02/8.2.01.1100"/>
    <hyperlink ref="F142" r:id="rId26" display="https://podminky.urs.cz/item/CS_URS_2025_02/8.2.01.1600"/>
    <hyperlink ref="F144" r:id="rId27" display="https://podminky.urs.cz/item/CS_URS_2025_02/8.2.01.2000"/>
    <hyperlink ref="F146" r:id="rId28" display="https://podminky.urs.cz/item/CS_URS_2025_02/8.2.01.2250"/>
    <hyperlink ref="F148" r:id="rId29" display="https://podminky.urs.cz/item/CS_URS_2025_02/8.2.01.3150"/>
    <hyperlink ref="F150" r:id="rId30" display="https://podminky.urs.cz/item/CS_URS_2025_02/8.2.03.0650"/>
    <hyperlink ref="F152" r:id="rId31" display="https://podminky.urs.cz/item/CS_URS_2025_02/8.2.03.0800"/>
    <hyperlink ref="F154" r:id="rId32" display="https://podminky.urs.cz/item/CS_URS_2025_02/8.2.03.0950"/>
    <hyperlink ref="F156" r:id="rId33" display="https://podminky.urs.cz/item/CS_URS_2025_02/8.2.03.1100"/>
    <hyperlink ref="F158" r:id="rId34" display="https://podminky.urs.cz/item/CS_URS_2025_02/8.2.03.1200V"/>
    <hyperlink ref="F160" r:id="rId35" display="https://podminky.urs.cz/item/CS_URS_2025_02/8.2.03.1300V"/>
    <hyperlink ref="F162" r:id="rId36" display="https://podminky.urs.cz/item/CS_URS_2025_02/8.2.03.1520"/>
    <hyperlink ref="F164" r:id="rId37" display="https://podminky.urs.cz/item/CS_URS_2025_02/8.2.03.1550"/>
    <hyperlink ref="F166" r:id="rId38" display="https://podminky.urs.cz/item/CS_URS_2025_02/8.2.03.1630"/>
    <hyperlink ref="F168" r:id="rId39" display="https://podminky.urs.cz/item/CS_URS_2025_02/8.2.03.1700"/>
    <hyperlink ref="F170" r:id="rId40" display="https://podminky.urs.cz/item/CS_URS_2025_02/8.2.03.2050"/>
    <hyperlink ref="F172" r:id="rId41" display="https://podminky.urs.cz/item/CS_URS_2025_02/8.2.03.2100"/>
    <hyperlink ref="F174" r:id="rId42" display="https://podminky.urs.cz/item/CS_URS_2025_02/8.2.03.2470"/>
    <hyperlink ref="F176" r:id="rId43" display="https://podminky.urs.cz/item/CS_URS_2025_02/8.2.03.2500"/>
    <hyperlink ref="F178" r:id="rId44" display="https://podminky.urs.cz/item/CS_URS_2025_02/8.2.03.2550"/>
    <hyperlink ref="F180" r:id="rId45" display="https://podminky.urs.cz/item/CS_URS_2025_02/8.2.08.1600V"/>
    <hyperlink ref="F182" r:id="rId46" display="https://podminky.urs.cz/item/CS_URS_2025_02/8.2.08.2000V"/>
    <hyperlink ref="F184" r:id="rId47" display="https://podminky.urs.cz/item/CS_URS_2025_02/8.2.08.2250V"/>
    <hyperlink ref="F186" r:id="rId48" display="https://podminky.urs.cz/item/CS_URS_2025_02/8.2.08.2500V"/>
    <hyperlink ref="F188" r:id="rId49" display="https://podminky.urs.cz/item/CS_URS_2025_02/8.2.25.0500"/>
    <hyperlink ref="F190" r:id="rId50" display="https://podminky.urs.cz/item/CS_URS_2025_02/8.2.25.0750"/>
    <hyperlink ref="F192" r:id="rId51" display="https://podminky.urs.cz/item/CS_URS_2025_02/8.2.25.0900"/>
    <hyperlink ref="F194" r:id="rId52" display="https://podminky.urs.cz/item/CS_URS_2025_02/8.2.25.1100"/>
    <hyperlink ref="F196" r:id="rId53" display="https://podminky.urs.cz/item/CS_URS_2025_02/8.2.25.1250"/>
    <hyperlink ref="F198" r:id="rId54" display="https://podminky.urs.cz/item/CS_URS_2025_02/8.2.25.1600"/>
    <hyperlink ref="F200" r:id="rId55" display="https://podminky.urs.cz/item/CS_URS_2025_02/8.2.25.2000"/>
    <hyperlink ref="F202" r:id="rId56" display="https://podminky.urs.cz/item/CS_URS_2025_02/8.2.25.2250"/>
    <hyperlink ref="F204" r:id="rId57" display="https://podminky.urs.cz/item/CS_URS_2025_02/8.2.25.2500"/>
    <hyperlink ref="F206" r:id="rId58" display="https://podminky.urs.cz/item/CS_URS_2025_02/8.2.25.3150"/>
    <hyperlink ref="F208" r:id="rId59" display="https://podminky.urs.cz/item/CS_URS_2025_02/8.2.30.1100"/>
    <hyperlink ref="F210" r:id="rId60" display="https://podminky.urs.cz/item/CS_URS_2025_02/8.2.30.1250"/>
    <hyperlink ref="F212" r:id="rId61" display="https://podminky.urs.cz/item/CS_URS_2025_02/8.2.30.1600"/>
    <hyperlink ref="F214" r:id="rId62" display="https://podminky.urs.cz/item/CS_URS_2025_02/8.2.30.2000"/>
    <hyperlink ref="F216" r:id="rId63" display="https://podminky.urs.cz/item/CS_URS_2025_02/8.2.30.2250"/>
    <hyperlink ref="F218" r:id="rId64" display="https://podminky.urs.cz/item/CS_URS_2025_02/8.2.30.3150"/>
    <hyperlink ref="F220" r:id="rId65" display="https://podminky.urs.cz/item/CS_URS_2025_02/8.3.05.0660"/>
    <hyperlink ref="F222" r:id="rId66" display="https://podminky.urs.cz/item/CS_URS_2025_02/8.3.05.0770"/>
    <hyperlink ref="F224" r:id="rId67" display="https://podminky.urs.cz/item/CS_URS_2025_02/8.3.05.0780"/>
    <hyperlink ref="F226" r:id="rId68" display="https://podminky.urs.cz/item/CS_URS_2025_02/8.3.05.0920"/>
    <hyperlink ref="F228" r:id="rId69" display="https://podminky.urs.cz/item/CS_URS_2025_02/8.3.05.1130"/>
    <hyperlink ref="F230" r:id="rId70" display="https://podminky.urs.cz/item/CS_URS_2025_02/8.3.05.1270"/>
    <hyperlink ref="F232" r:id="rId71" display="https://podminky.urs.cz/item/CS_URS_2025_02/8.3.05.1430"/>
    <hyperlink ref="F234" r:id="rId72" display="https://podminky.urs.cz/item/CS_URS_2025_02/8.3.05.1580"/>
    <hyperlink ref="F236" r:id="rId73" display="https://podminky.urs.cz/item/CS_URS_2025_02/8.3.05.1610"/>
    <hyperlink ref="F238" r:id="rId74" display="https://podminky.urs.cz/item/CS_URS_2025_02/8.3.05.1630"/>
    <hyperlink ref="F240" r:id="rId75" display="https://podminky.urs.cz/item/CS_URS_2025_02/8.3.05.1950"/>
    <hyperlink ref="F242" r:id="rId76" display="https://podminky.urs.cz/item/CS_URS_2025_02/8.3.05.1970"/>
    <hyperlink ref="F244" r:id="rId77" display="https://podminky.urs.cz/item/CS_URS_2025_02/8.3.05.1980"/>
    <hyperlink ref="F246" r:id="rId78" display="https://podminky.urs.cz/item/CS_URS_2025_02/8.3.05.2000"/>
    <hyperlink ref="F248" r:id="rId79" display="https://podminky.urs.cz/item/CS_URS_2025_02/8.3.05.2220"/>
    <hyperlink ref="F250" r:id="rId80" display="https://podminky.urs.cz/item/CS_URS_2025_02/8.3.05.2240"/>
    <hyperlink ref="F252" r:id="rId81" display="https://podminky.urs.cz/item/CS_URS_2025_02/8.3.05.2250"/>
    <hyperlink ref="F254" r:id="rId82" display="https://podminky.urs.cz/item/CS_URS_2025_02/8.3.05.2490"/>
    <hyperlink ref="F256" r:id="rId83" display="https://podminky.urs.cz/item/CS_URS_2025_02/8.3.05.2500"/>
    <hyperlink ref="F258" r:id="rId84" display="https://podminky.urs.cz/item/CS_URS_2025_02/8.3.05.2510"/>
    <hyperlink ref="F260" r:id="rId85" display="https://podminky.urs.cz/item/CS_URS_2025_02/8.3.05.3130"/>
    <hyperlink ref="F262" r:id="rId86" display="https://podminky.urs.cz/item/CS_URS_2025_02/8.3.05.3140"/>
    <hyperlink ref="F264" r:id="rId87" display="https://podminky.urs.cz/item/CS_URS_2025_02/8.3.05.3160"/>
    <hyperlink ref="F266" r:id="rId88" display="https://podminky.urs.cz/item/CS_URS_2025_02/8.3.15.1860"/>
    <hyperlink ref="F268" r:id="rId89" display="https://podminky.urs.cz/item/CS_URS_2025_02/8.6.15.0050B"/>
    <hyperlink ref="F270" r:id="rId90" display="https://podminky.urs.cz/item/CS_URS_2025_02/8.6.60.0050"/>
    <hyperlink ref="F272" r:id="rId91" display="https://podminky.urs.cz/item/CS_URS_2025_02/8.6.63.7160"/>
    <hyperlink ref="F274" r:id="rId92" display="https://podminky.urs.cz/item/CS_URS_2025_02/8.6.63.7200"/>
    <hyperlink ref="F276" r:id="rId93" display="https://podminky.urs.cz/item/CS_URS_2025_02/8.6.63.7250"/>
    <hyperlink ref="F278" r:id="rId94" display="https://podminky.urs.cz/item/CS_URS_2025_02/8.6.63.7315"/>
    <hyperlink ref="F280" r:id="rId95" display="https://podminky.urs.cz/item/CS_URS_2025_02/8.6.70.5090B"/>
    <hyperlink ref="F282" r:id="rId96" display="https://podminky.urs.cz/item/CS_URS_2025_02/8.6.70.5110B"/>
    <hyperlink ref="F284" r:id="rId97" display="https://podminky.urs.cz/item/CS_URS_2025_02/8.6.70.5125B"/>
    <hyperlink ref="F286" r:id="rId98" display="https://podminky.urs.cz/item/CS_URS_2025_02/8.6.70.5160B"/>
    <hyperlink ref="F288" r:id="rId99" display="https://podminky.urs.cz/item/CS_URS_2025_02/8.6.70.5200B"/>
    <hyperlink ref="F290" r:id="rId100" display="https://podminky.urs.cz/item/CS_URS_2025_02/8.6.70.5225B"/>
    <hyperlink ref="F292" r:id="rId101" display="https://podminky.urs.cz/item/CS_URS_2025_02/8.6.70.5250B"/>
    <hyperlink ref="F294" r:id="rId102" display="https://podminky.urs.cz/item/CS_URS_2025_02/8.6.70.5315H"/>
    <hyperlink ref="F296" r:id="rId103" display="https://podminky.urs.cz/item/CS_URS_2025_02/8.TL5050024"/>
    <hyperlink ref="F298" r:id="rId104" display="https://podminky.urs.cz/item/CS_URS_2025_02/8.TL5063030"/>
    <hyperlink ref="F300" r:id="rId105" display="https://podminky.urs.cz/item/CS_URS_2025_02/8.TL5075036"/>
    <hyperlink ref="F302" r:id="rId106" display="https://podminky.urs.cz/item/CS_URS_2025_02/8.TL5090043"/>
    <hyperlink ref="F304" r:id="rId107" display="https://podminky.urs.cz/item/CS_URS_2025_02/8.TL5110042"/>
    <hyperlink ref="F306" r:id="rId108" display="https://podminky.urs.cz/item/CS_URS_2025_02/8.TL5125048"/>
    <hyperlink ref="F308" r:id="rId109" display="https://podminky.urs.cz/item/CS_URS_2025_02/8.TL5140054"/>
    <hyperlink ref="F310" r:id="rId110" display="https://podminky.urs.cz/item/CS_URS_2025_02/8.TL5160062"/>
    <hyperlink ref="F312" r:id="rId111" display="https://podminky.urs.cz/item/CS_URS_2025_02/8.TL5200077"/>
    <hyperlink ref="F314" r:id="rId112" display="https://podminky.urs.cz/item/CS_URS_2025_02/8.TL5225086"/>
    <hyperlink ref="F316" r:id="rId113" display="https://podminky.urs.cz/item/CS_URS_2025_02/8.TL5250096"/>
    <hyperlink ref="F318" r:id="rId114" display="https://podminky.urs.cz/item/CS_URS_2025_02/8.TL5315121"/>
    <hyperlink ref="F320" r:id="rId115" display="https://podminky.urs.cz/item/CS_URS_2025_02/871161211"/>
    <hyperlink ref="F323" r:id="rId116" display="https://podminky.urs.cz/item/CS_URS_2025_02/871171211"/>
    <hyperlink ref="F326" r:id="rId117" display="https://podminky.urs.cz/item/CS_URS_2025_02/871181211"/>
    <hyperlink ref="F329" r:id="rId118" display="https://podminky.urs.cz/item/CS_URS_2025_02/871211211"/>
    <hyperlink ref="F342" r:id="rId119" display="https://podminky.urs.cz/item/CS_URS_2025_02/722230105"/>
    <hyperlink ref="F344" r:id="rId120" display="https://podminky.urs.cz/item/CS_URS_2025_02/722230106"/>
    <hyperlink ref="F346" r:id="rId121" display="https://podminky.urs.cz/item/CS_URS_2025_02/722262301"/>
    <hyperlink ref="F348" r:id="rId122" display="https://podminky.urs.cz/item/CS_URS_2025_02/722262303"/>
    <hyperlink ref="F350" r:id="rId123" display="https://podminky.urs.cz/item/CS_URS_2025_02/72260101"/>
    <hyperlink ref="F352" r:id="rId124" display="https://podminky.urs.cz/item/CS_URS_2025_02/72260102"/>
    <hyperlink ref="F356" r:id="rId125" display="https://podminky.urs.cz/item/CS_URS_2025_02/724401101"/>
    <hyperlink ref="F358" r:id="rId126" display="https://podminky.urs.cz/item/CS_URS_2025_02/724401102"/>
    <hyperlink ref="F360" r:id="rId127" display="https://podminky.urs.cz/item/CS_URS_2025_02/724401104"/>
    <hyperlink ref="F362" r:id="rId128" display="https://podminky.urs.cz/item/CS_URS_2025_02/724401105"/>
    <hyperlink ref="F364" r:id="rId129" display="https://podminky.urs.cz/item/CS_URS_2025_02/724401106"/>
    <hyperlink ref="F366" r:id="rId130" display="https://podminky.urs.cz/item/CS_URS_2025_02/724401108"/>
    <hyperlink ref="F368" r:id="rId131" display="https://podminky.urs.cz/item/CS_URS_2025_02/724401109"/>
    <hyperlink ref="F370" r:id="rId132" display="https://podminky.urs.cz/item/CS_URS_2025_02/724401110"/>
    <hyperlink ref="F372" r:id="rId133" display="https://podminky.urs.cz/item/CS_URS_2025_02/724401111"/>
    <hyperlink ref="F374" r:id="rId134" display="https://podminky.urs.cz/item/CS_URS_2025_02/724401112"/>
    <hyperlink ref="F376" r:id="rId135" display="https://podminky.urs.cz/item/CS_URS_2025_02/724401113"/>
    <hyperlink ref="F378" r:id="rId136" display="https://podminky.urs.cz/item/CS_URS_2025_02/724401115"/>
    <hyperlink ref="F380" r:id="rId137" display="https://podminky.urs.cz/item/CS_URS_2025_02/724401116"/>
    <hyperlink ref="F382" r:id="rId138" display="https://podminky.urs.cz/item/CS_URS_2025_02/724401117"/>
    <hyperlink ref="F384" r:id="rId139" display="https://podminky.urs.cz/item/CS_URS_2025_02/724401118"/>
    <hyperlink ref="F386" r:id="rId140" display="https://podminky.urs.cz/item/CS_URS_2025_02/724401119"/>
    <hyperlink ref="F388" r:id="rId141" display="https://podminky.urs.cz/item/CS_URS_2025_02/724401120"/>
    <hyperlink ref="F390" r:id="rId142" display="https://podminky.urs.cz/item/CS_URS_2025_02/724401121"/>
    <hyperlink ref="F392" r:id="rId143" display="https://podminky.urs.cz/item/CS_URS_2025_02/724401122"/>
    <hyperlink ref="F394" r:id="rId144" display="https://podminky.urs.cz/item/CS_URS_2025_02/724401123"/>
    <hyperlink ref="F396" r:id="rId145" display="https://podminky.urs.cz/item/CS_URS_2025_02/724401124"/>
    <hyperlink ref="F398" r:id="rId146" display="https://podminky.urs.cz/item/CS_URS_2025_02/724401125"/>
    <hyperlink ref="F400" r:id="rId147" display="https://podminky.urs.cz/item/CS_URS_2025_02/724401126"/>
    <hyperlink ref="F402" r:id="rId148" display="https://podminky.urs.cz/item/CS_URS_2025_02/724401127"/>
    <hyperlink ref="F404" r:id="rId149" display="https://podminky.urs.cz/item/CS_URS_2025_02/724401129"/>
    <hyperlink ref="F406" r:id="rId150" display="https://podminky.urs.cz/item/CS_URS_2025_02/724401130"/>
    <hyperlink ref="F408" r:id="rId151" display="https://podminky.urs.cz/item/CS_URS_2025_02/724401131"/>
    <hyperlink ref="F410" r:id="rId152" display="https://podminky.urs.cz/item/CS_URS_2025_02/724401132"/>
    <hyperlink ref="F412" r:id="rId153" display="https://podminky.urs.cz/item/CS_URS_2025_02/724401133"/>
    <hyperlink ref="F414" r:id="rId154" display="https://podminky.urs.cz/item/CS_URS_2025_02/724401134"/>
    <hyperlink ref="F416" r:id="rId155" display="https://podminky.urs.cz/item/CS_URS_2025_02/724401135"/>
    <hyperlink ref="F418" r:id="rId156" display="https://podminky.urs.cz/item/CS_URS_2025_02/724401136"/>
    <hyperlink ref="F420" r:id="rId157" display="https://podminky.urs.cz/item/CS_URS_2025_02/724401140"/>
    <hyperlink ref="F422" r:id="rId158" display="https://podminky.urs.cz/item/CS_URS_2025_02/724401141"/>
    <hyperlink ref="F424" r:id="rId159" display="https://podminky.urs.cz/item/CS_URS_2025_02/72450101"/>
    <hyperlink ref="F426" r:id="rId160" display="https://podminky.urs.cz/item/CS_URS_2025_02/72450102"/>
    <hyperlink ref="F428" r:id="rId161" display="https://podminky.urs.cz/item/CS_URS_2025_02/724501021"/>
    <hyperlink ref="F430" r:id="rId162" display="https://podminky.urs.cz/item/CS_URS_2025_02/72450103"/>
    <hyperlink ref="F432" r:id="rId163" display="https://podminky.urs.cz/item/CS_URS_2025_02/72450104"/>
    <hyperlink ref="F434" r:id="rId164" display="https://podminky.urs.cz/item/CS_URS_2025_02/72450105"/>
    <hyperlink ref="F436" r:id="rId165" display="https://podminky.urs.cz/item/CS_URS_2025_02/72450106"/>
    <hyperlink ref="F438" r:id="rId166" display="https://podminky.urs.cz/item/CS_URS_2025_02/72450107"/>
    <hyperlink ref="F440" r:id="rId167" display="https://podminky.urs.cz/item/CS_URS_2025_02/72450108"/>
    <hyperlink ref="F442" r:id="rId168" display="https://podminky.urs.cz/item/CS_URS_2025_02/72450110"/>
    <hyperlink ref="F444" r:id="rId169" display="https://podminky.urs.cz/item/CS_URS_2025_02/72450111"/>
    <hyperlink ref="F446" r:id="rId170" display="https://podminky.urs.cz/item/CS_URS_2025_02/72450112"/>
    <hyperlink ref="F449" r:id="rId171" display="https://podminky.urs.cz/item/CS_URS_2025_02/76450101"/>
    <hyperlink ref="F451" r:id="rId172" display="https://podminky.urs.cz/item/CS_URS_2025_02/76450106"/>
    <hyperlink ref="F453" r:id="rId173" display="https://podminky.urs.cz/item/CS_URS_2025_02/76450109"/>
    <hyperlink ref="F456" r:id="rId174" display="https://podminky.urs.cz/item/CS_URS_2025_02/77650101"/>
    <hyperlink ref="F458" r:id="rId175" display="https://podminky.urs.cz/item/CS_URS_2025_02/77650102"/>
    <hyperlink ref="F460" r:id="rId176" display="https://podminky.urs.cz/item/CS_URS_2025_02/7765010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77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97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9"/>
      <c r="AT3" s="16" t="s">
        <v>85</v>
      </c>
    </row>
    <row r="4" s="1" customFormat="1" ht="24.96" customHeight="1">
      <c r="B4" s="19"/>
      <c r="D4" s="129" t="s">
        <v>98</v>
      </c>
      <c r="L4" s="19"/>
      <c r="M4" s="130" t="s">
        <v>10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31" t="s">
        <v>16</v>
      </c>
      <c r="L6" s="19"/>
    </row>
    <row r="7" s="1" customFormat="1" ht="16.5" customHeight="1">
      <c r="B7" s="19"/>
      <c r="E7" s="132" t="str">
        <f>'Rekapitulace stavby'!K6</f>
        <v>Technická pomoc na opravu plaveckého bazénu letního koupaliště Litvínov</v>
      </c>
      <c r="F7" s="131"/>
      <c r="G7" s="131"/>
      <c r="H7" s="131"/>
      <c r="L7" s="19"/>
    </row>
    <row r="8" s="2" customFormat="1" ht="12" customHeight="1">
      <c r="A8" s="37"/>
      <c r="B8" s="43"/>
      <c r="C8" s="37"/>
      <c r="D8" s="131" t="s">
        <v>99</v>
      </c>
      <c r="E8" s="37"/>
      <c r="F8" s="37"/>
      <c r="G8" s="37"/>
      <c r="H8" s="37"/>
      <c r="I8" s="37"/>
      <c r="J8" s="37"/>
      <c r="K8" s="37"/>
      <c r="L8" s="133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34" t="s">
        <v>3077</v>
      </c>
      <c r="F9" s="37"/>
      <c r="G9" s="37"/>
      <c r="H9" s="37"/>
      <c r="I9" s="37"/>
      <c r="J9" s="37"/>
      <c r="K9" s="37"/>
      <c r="L9" s="133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133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1" t="s">
        <v>18</v>
      </c>
      <c r="E11" s="37"/>
      <c r="F11" s="135" t="s">
        <v>19</v>
      </c>
      <c r="G11" s="37"/>
      <c r="H11" s="37"/>
      <c r="I11" s="131" t="s">
        <v>20</v>
      </c>
      <c r="J11" s="135" t="s">
        <v>19</v>
      </c>
      <c r="K11" s="37"/>
      <c r="L11" s="133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1" t="s">
        <v>21</v>
      </c>
      <c r="E12" s="37"/>
      <c r="F12" s="135" t="s">
        <v>22</v>
      </c>
      <c r="G12" s="37"/>
      <c r="H12" s="37"/>
      <c r="I12" s="131" t="s">
        <v>23</v>
      </c>
      <c r="J12" s="136" t="str">
        <f>'Rekapitulace stavby'!AN8</f>
        <v>12. 8. 2025</v>
      </c>
      <c r="K12" s="37"/>
      <c r="L12" s="133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133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1" t="s">
        <v>25</v>
      </c>
      <c r="E14" s="37"/>
      <c r="F14" s="37"/>
      <c r="G14" s="37"/>
      <c r="H14" s="37"/>
      <c r="I14" s="131" t="s">
        <v>26</v>
      </c>
      <c r="J14" s="135" t="s">
        <v>27</v>
      </c>
      <c r="K14" s="37"/>
      <c r="L14" s="133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35" t="s">
        <v>28</v>
      </c>
      <c r="F15" s="37"/>
      <c r="G15" s="37"/>
      <c r="H15" s="37"/>
      <c r="I15" s="131" t="s">
        <v>29</v>
      </c>
      <c r="J15" s="135" t="s">
        <v>30</v>
      </c>
      <c r="K15" s="37"/>
      <c r="L15" s="133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133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1" t="s">
        <v>31</v>
      </c>
      <c r="E17" s="37"/>
      <c r="F17" s="37"/>
      <c r="G17" s="37"/>
      <c r="H17" s="37"/>
      <c r="I17" s="131" t="s">
        <v>26</v>
      </c>
      <c r="J17" s="32" t="str">
        <f>'Rekapitulace stavby'!AN13</f>
        <v>Vyplň údaj</v>
      </c>
      <c r="K17" s="37"/>
      <c r="L17" s="133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5"/>
      <c r="G18" s="135"/>
      <c r="H18" s="135"/>
      <c r="I18" s="131" t="s">
        <v>29</v>
      </c>
      <c r="J18" s="32" t="str">
        <f>'Rekapitulace stavby'!AN14</f>
        <v>Vyplň údaj</v>
      </c>
      <c r="K18" s="37"/>
      <c r="L18" s="133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133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1" t="s">
        <v>33</v>
      </c>
      <c r="E20" s="37"/>
      <c r="F20" s="37"/>
      <c r="G20" s="37"/>
      <c r="H20" s="37"/>
      <c r="I20" s="131" t="s">
        <v>26</v>
      </c>
      <c r="J20" s="135" t="s">
        <v>34</v>
      </c>
      <c r="K20" s="37"/>
      <c r="L20" s="133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35" t="s">
        <v>35</v>
      </c>
      <c r="F21" s="37"/>
      <c r="G21" s="37"/>
      <c r="H21" s="37"/>
      <c r="I21" s="131" t="s">
        <v>29</v>
      </c>
      <c r="J21" s="135" t="s">
        <v>36</v>
      </c>
      <c r="K21" s="37"/>
      <c r="L21" s="133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133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1" t="s">
        <v>38</v>
      </c>
      <c r="E23" s="37"/>
      <c r="F23" s="37"/>
      <c r="G23" s="37"/>
      <c r="H23" s="37"/>
      <c r="I23" s="131" t="s">
        <v>26</v>
      </c>
      <c r="J23" s="135" t="s">
        <v>19</v>
      </c>
      <c r="K23" s="37"/>
      <c r="L23" s="133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35" t="s">
        <v>22</v>
      </c>
      <c r="F24" s="37"/>
      <c r="G24" s="37"/>
      <c r="H24" s="37"/>
      <c r="I24" s="131" t="s">
        <v>29</v>
      </c>
      <c r="J24" s="135" t="s">
        <v>19</v>
      </c>
      <c r="K24" s="37"/>
      <c r="L24" s="133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133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1" t="s">
        <v>39</v>
      </c>
      <c r="E26" s="37"/>
      <c r="F26" s="37"/>
      <c r="G26" s="37"/>
      <c r="H26" s="37"/>
      <c r="I26" s="37"/>
      <c r="J26" s="37"/>
      <c r="K26" s="37"/>
      <c r="L26" s="133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37"/>
      <c r="B27" s="138"/>
      <c r="C27" s="137"/>
      <c r="D27" s="137"/>
      <c r="E27" s="139" t="s">
        <v>19</v>
      </c>
      <c r="F27" s="139"/>
      <c r="G27" s="139"/>
      <c r="H27" s="139"/>
      <c r="I27" s="137"/>
      <c r="J27" s="137"/>
      <c r="K27" s="137"/>
      <c r="L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133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1"/>
      <c r="E29" s="141"/>
      <c r="F29" s="141"/>
      <c r="G29" s="141"/>
      <c r="H29" s="141"/>
      <c r="I29" s="141"/>
      <c r="J29" s="141"/>
      <c r="K29" s="141"/>
      <c r="L29" s="133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42" t="s">
        <v>41</v>
      </c>
      <c r="E30" s="37"/>
      <c r="F30" s="37"/>
      <c r="G30" s="37"/>
      <c r="H30" s="37"/>
      <c r="I30" s="37"/>
      <c r="J30" s="143">
        <f>ROUND(J85, 2)</f>
        <v>0</v>
      </c>
      <c r="K30" s="37"/>
      <c r="L30" s="133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41"/>
      <c r="E31" s="141"/>
      <c r="F31" s="141"/>
      <c r="G31" s="141"/>
      <c r="H31" s="141"/>
      <c r="I31" s="141"/>
      <c r="J31" s="141"/>
      <c r="K31" s="141"/>
      <c r="L31" s="133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44" t="s">
        <v>43</v>
      </c>
      <c r="G32" s="37"/>
      <c r="H32" s="37"/>
      <c r="I32" s="144" t="s">
        <v>42</v>
      </c>
      <c r="J32" s="144" t="s">
        <v>44</v>
      </c>
      <c r="K32" s="37"/>
      <c r="L32" s="133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45" t="s">
        <v>45</v>
      </c>
      <c r="E33" s="131" t="s">
        <v>46</v>
      </c>
      <c r="F33" s="146">
        <f>ROUND((SUM(BE85:BE111)),  2)</f>
        <v>0</v>
      </c>
      <c r="G33" s="37"/>
      <c r="H33" s="37"/>
      <c r="I33" s="147">
        <v>0.20999999999999999</v>
      </c>
      <c r="J33" s="146">
        <f>ROUND(((SUM(BE85:BE111))*I33),  2)</f>
        <v>0</v>
      </c>
      <c r="K33" s="37"/>
      <c r="L33" s="133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1" t="s">
        <v>47</v>
      </c>
      <c r="F34" s="146">
        <f>ROUND((SUM(BF85:BF111)),  2)</f>
        <v>0</v>
      </c>
      <c r="G34" s="37"/>
      <c r="H34" s="37"/>
      <c r="I34" s="147">
        <v>0.14999999999999999</v>
      </c>
      <c r="J34" s="146">
        <f>ROUND(((SUM(BF85:BF111))*I34),  2)</f>
        <v>0</v>
      </c>
      <c r="K34" s="37"/>
      <c r="L34" s="133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1" t="s">
        <v>48</v>
      </c>
      <c r="F35" s="146">
        <f>ROUND((SUM(BG85:BG111)),  2)</f>
        <v>0</v>
      </c>
      <c r="G35" s="37"/>
      <c r="H35" s="37"/>
      <c r="I35" s="147">
        <v>0.20999999999999999</v>
      </c>
      <c r="J35" s="146">
        <f>0</f>
        <v>0</v>
      </c>
      <c r="K35" s="37"/>
      <c r="L35" s="133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1" t="s">
        <v>49</v>
      </c>
      <c r="F36" s="146">
        <f>ROUND((SUM(BH85:BH111)),  2)</f>
        <v>0</v>
      </c>
      <c r="G36" s="37"/>
      <c r="H36" s="37"/>
      <c r="I36" s="147">
        <v>0.14999999999999999</v>
      </c>
      <c r="J36" s="146">
        <f>0</f>
        <v>0</v>
      </c>
      <c r="K36" s="37"/>
      <c r="L36" s="133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1" t="s">
        <v>50</v>
      </c>
      <c r="F37" s="146">
        <f>ROUND((SUM(BI85:BI111)),  2)</f>
        <v>0</v>
      </c>
      <c r="G37" s="37"/>
      <c r="H37" s="37"/>
      <c r="I37" s="147">
        <v>0</v>
      </c>
      <c r="J37" s="146">
        <f>0</f>
        <v>0</v>
      </c>
      <c r="K37" s="37"/>
      <c r="L37" s="133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133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48"/>
      <c r="D39" s="149" t="s">
        <v>51</v>
      </c>
      <c r="E39" s="150"/>
      <c r="F39" s="150"/>
      <c r="G39" s="151" t="s">
        <v>52</v>
      </c>
      <c r="H39" s="152" t="s">
        <v>53</v>
      </c>
      <c r="I39" s="150"/>
      <c r="J39" s="153">
        <f>SUM(J30:J37)</f>
        <v>0</v>
      </c>
      <c r="K39" s="154"/>
      <c r="L39" s="133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155"/>
      <c r="C40" s="156"/>
      <c r="D40" s="156"/>
      <c r="E40" s="156"/>
      <c r="F40" s="156"/>
      <c r="G40" s="156"/>
      <c r="H40" s="156"/>
      <c r="I40" s="156"/>
      <c r="J40" s="156"/>
      <c r="K40" s="156"/>
      <c r="L40" s="133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="2" customFormat="1" ht="6.96" customHeight="1">
      <c r="A44" s="37"/>
      <c r="B44" s="157"/>
      <c r="C44" s="158"/>
      <c r="D44" s="158"/>
      <c r="E44" s="158"/>
      <c r="F44" s="158"/>
      <c r="G44" s="158"/>
      <c r="H44" s="158"/>
      <c r="I44" s="158"/>
      <c r="J44" s="158"/>
      <c r="K44" s="158"/>
      <c r="L44" s="133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="2" customFormat="1" ht="24.96" customHeight="1">
      <c r="A45" s="37"/>
      <c r="B45" s="38"/>
      <c r="C45" s="22" t="s">
        <v>101</v>
      </c>
      <c r="D45" s="39"/>
      <c r="E45" s="39"/>
      <c r="F45" s="39"/>
      <c r="G45" s="39"/>
      <c r="H45" s="39"/>
      <c r="I45" s="39"/>
      <c r="J45" s="39"/>
      <c r="K45" s="39"/>
      <c r="L45" s="133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33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="2" customFormat="1" ht="12" customHeight="1">
      <c r="A47" s="37"/>
      <c r="B47" s="38"/>
      <c r="C47" s="31" t="s">
        <v>16</v>
      </c>
      <c r="D47" s="39"/>
      <c r="E47" s="39"/>
      <c r="F47" s="39"/>
      <c r="G47" s="39"/>
      <c r="H47" s="39"/>
      <c r="I47" s="39"/>
      <c r="J47" s="39"/>
      <c r="K47" s="39"/>
      <c r="L47" s="133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="2" customFormat="1" ht="16.5" customHeight="1">
      <c r="A48" s="37"/>
      <c r="B48" s="38"/>
      <c r="C48" s="39"/>
      <c r="D48" s="39"/>
      <c r="E48" s="159" t="str">
        <f>E7</f>
        <v>Technická pomoc na opravu plaveckého bazénu letního koupaliště Litvínov</v>
      </c>
      <c r="F48" s="31"/>
      <c r="G48" s="31"/>
      <c r="H48" s="31"/>
      <c r="I48" s="39"/>
      <c r="J48" s="39"/>
      <c r="K48" s="39"/>
      <c r="L48" s="133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="2" customFormat="1" ht="12" customHeight="1">
      <c r="A49" s="37"/>
      <c r="B49" s="38"/>
      <c r="C49" s="31" t="s">
        <v>99</v>
      </c>
      <c r="D49" s="39"/>
      <c r="E49" s="39"/>
      <c r="F49" s="39"/>
      <c r="G49" s="39"/>
      <c r="H49" s="39"/>
      <c r="I49" s="39"/>
      <c r="J49" s="39"/>
      <c r="K49" s="39"/>
      <c r="L49" s="133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="2" customFormat="1" ht="16.5" customHeight="1">
      <c r="A50" s="37"/>
      <c r="B50" s="38"/>
      <c r="C50" s="39"/>
      <c r="D50" s="39"/>
      <c r="E50" s="68" t="str">
        <f>E9</f>
        <v>VRN - Vedlejší rozpočtové náklady</v>
      </c>
      <c r="F50" s="39"/>
      <c r="G50" s="39"/>
      <c r="H50" s="39"/>
      <c r="I50" s="39"/>
      <c r="J50" s="39"/>
      <c r="K50" s="39"/>
      <c r="L50" s="133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="2" customFormat="1" ht="6.96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33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="2" customFormat="1" ht="12" customHeight="1">
      <c r="A52" s="37"/>
      <c r="B52" s="38"/>
      <c r="C52" s="31" t="s">
        <v>21</v>
      </c>
      <c r="D52" s="39"/>
      <c r="E52" s="39"/>
      <c r="F52" s="26" t="str">
        <f>F12</f>
        <v xml:space="preserve"> </v>
      </c>
      <c r="G52" s="39"/>
      <c r="H52" s="39"/>
      <c r="I52" s="31" t="s">
        <v>23</v>
      </c>
      <c r="J52" s="71" t="str">
        <f>IF(J12="","",J12)</f>
        <v>12. 8. 2025</v>
      </c>
      <c r="K52" s="39"/>
      <c r="L52" s="133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="2" customFormat="1" ht="6.96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33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="2" customFormat="1" ht="15.15" customHeight="1">
      <c r="A54" s="37"/>
      <c r="B54" s="38"/>
      <c r="C54" s="31" t="s">
        <v>25</v>
      </c>
      <c r="D54" s="39"/>
      <c r="E54" s="39"/>
      <c r="F54" s="26" t="str">
        <f>E15</f>
        <v>SPORTaS, s.r.o.</v>
      </c>
      <c r="G54" s="39"/>
      <c r="H54" s="39"/>
      <c r="I54" s="31" t="s">
        <v>33</v>
      </c>
      <c r="J54" s="35" t="str">
        <f>E21</f>
        <v>Michal Pospíšil</v>
      </c>
      <c r="K54" s="39"/>
      <c r="L54" s="133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="2" customFormat="1" ht="15.15" customHeight="1">
      <c r="A55" s="37"/>
      <c r="B55" s="38"/>
      <c r="C55" s="31" t="s">
        <v>31</v>
      </c>
      <c r="D55" s="39"/>
      <c r="E55" s="39"/>
      <c r="F55" s="26" t="str">
        <f>IF(E18="","",E18)</f>
        <v>Vyplň údaj</v>
      </c>
      <c r="G55" s="39"/>
      <c r="H55" s="39"/>
      <c r="I55" s="31" t="s">
        <v>38</v>
      </c>
      <c r="J55" s="35" t="str">
        <f>E24</f>
        <v xml:space="preserve"> </v>
      </c>
      <c r="K55" s="39"/>
      <c r="L55" s="133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="2" customFormat="1" ht="10.32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33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="2" customFormat="1" ht="29.28" customHeight="1">
      <c r="A57" s="37"/>
      <c r="B57" s="38"/>
      <c r="C57" s="160" t="s">
        <v>102</v>
      </c>
      <c r="D57" s="161"/>
      <c r="E57" s="161"/>
      <c r="F57" s="161"/>
      <c r="G57" s="161"/>
      <c r="H57" s="161"/>
      <c r="I57" s="161"/>
      <c r="J57" s="162" t="s">
        <v>103</v>
      </c>
      <c r="K57" s="161"/>
      <c r="L57" s="133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="2" customFormat="1" ht="10.32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33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="2" customFormat="1" ht="22.8" customHeight="1">
      <c r="A59" s="37"/>
      <c r="B59" s="38"/>
      <c r="C59" s="163" t="s">
        <v>73</v>
      </c>
      <c r="D59" s="39"/>
      <c r="E59" s="39"/>
      <c r="F59" s="39"/>
      <c r="G59" s="39"/>
      <c r="H59" s="39"/>
      <c r="I59" s="39"/>
      <c r="J59" s="101">
        <f>J85</f>
        <v>0</v>
      </c>
      <c r="K59" s="39"/>
      <c r="L59" s="133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16" t="s">
        <v>104</v>
      </c>
    </row>
    <row r="60" s="9" customFormat="1" ht="24.96" customHeight="1">
      <c r="A60" s="9"/>
      <c r="B60" s="164"/>
      <c r="C60" s="165"/>
      <c r="D60" s="166" t="s">
        <v>3077</v>
      </c>
      <c r="E60" s="167"/>
      <c r="F60" s="167"/>
      <c r="G60" s="167"/>
      <c r="H60" s="167"/>
      <c r="I60" s="167"/>
      <c r="J60" s="168">
        <f>J86</f>
        <v>0</v>
      </c>
      <c r="K60" s="165"/>
      <c r="L60" s="16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0"/>
      <c r="C61" s="171"/>
      <c r="D61" s="172" t="s">
        <v>3078</v>
      </c>
      <c r="E61" s="173"/>
      <c r="F61" s="173"/>
      <c r="G61" s="173"/>
      <c r="H61" s="173"/>
      <c r="I61" s="173"/>
      <c r="J61" s="174">
        <f>J87</f>
        <v>0</v>
      </c>
      <c r="K61" s="171"/>
      <c r="L61" s="175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0"/>
      <c r="C62" s="171"/>
      <c r="D62" s="172" t="s">
        <v>3079</v>
      </c>
      <c r="E62" s="173"/>
      <c r="F62" s="173"/>
      <c r="G62" s="173"/>
      <c r="H62" s="173"/>
      <c r="I62" s="173"/>
      <c r="J62" s="174">
        <f>J98</f>
        <v>0</v>
      </c>
      <c r="K62" s="171"/>
      <c r="L62" s="175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0"/>
      <c r="C63" s="171"/>
      <c r="D63" s="172" t="s">
        <v>3080</v>
      </c>
      <c r="E63" s="173"/>
      <c r="F63" s="173"/>
      <c r="G63" s="173"/>
      <c r="H63" s="173"/>
      <c r="I63" s="173"/>
      <c r="J63" s="174">
        <f>J101</f>
        <v>0</v>
      </c>
      <c r="K63" s="171"/>
      <c r="L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3081</v>
      </c>
      <c r="E64" s="173"/>
      <c r="F64" s="173"/>
      <c r="G64" s="173"/>
      <c r="H64" s="173"/>
      <c r="I64" s="173"/>
      <c r="J64" s="174">
        <f>J106</f>
        <v>0</v>
      </c>
      <c r="K64" s="171"/>
      <c r="L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3082</v>
      </c>
      <c r="E65" s="173"/>
      <c r="F65" s="173"/>
      <c r="G65" s="173"/>
      <c r="H65" s="173"/>
      <c r="I65" s="173"/>
      <c r="J65" s="174">
        <f>J109</f>
        <v>0</v>
      </c>
      <c r="K65" s="171"/>
      <c r="L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33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="2" customFormat="1" ht="6.96" customHeight="1">
      <c r="A67" s="37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33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="2" customFormat="1" ht="6.96" customHeight="1">
      <c r="A71" s="37"/>
      <c r="B71" s="60"/>
      <c r="C71" s="61"/>
      <c r="D71" s="61"/>
      <c r="E71" s="61"/>
      <c r="F71" s="61"/>
      <c r="G71" s="61"/>
      <c r="H71" s="61"/>
      <c r="I71" s="61"/>
      <c r="J71" s="61"/>
      <c r="K71" s="61"/>
      <c r="L71" s="133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="2" customFormat="1" ht="24.96" customHeight="1">
      <c r="A72" s="37"/>
      <c r="B72" s="38"/>
      <c r="C72" s="22" t="s">
        <v>130</v>
      </c>
      <c r="D72" s="39"/>
      <c r="E72" s="39"/>
      <c r="F72" s="39"/>
      <c r="G72" s="39"/>
      <c r="H72" s="39"/>
      <c r="I72" s="39"/>
      <c r="J72" s="39"/>
      <c r="K72" s="39"/>
      <c r="L72" s="133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="2" customFormat="1" ht="6.96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33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="2" customFormat="1" ht="12" customHeight="1">
      <c r="A74" s="37"/>
      <c r="B74" s="38"/>
      <c r="C74" s="31" t="s">
        <v>16</v>
      </c>
      <c r="D74" s="39"/>
      <c r="E74" s="39"/>
      <c r="F74" s="39"/>
      <c r="G74" s="39"/>
      <c r="H74" s="39"/>
      <c r="I74" s="39"/>
      <c r="J74" s="39"/>
      <c r="K74" s="39"/>
      <c r="L74" s="133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="2" customFormat="1" ht="16.5" customHeight="1">
      <c r="A75" s="37"/>
      <c r="B75" s="38"/>
      <c r="C75" s="39"/>
      <c r="D75" s="39"/>
      <c r="E75" s="159" t="str">
        <f>E7</f>
        <v>Technická pomoc na opravu plaveckého bazénu letního koupaliště Litvínov</v>
      </c>
      <c r="F75" s="31"/>
      <c r="G75" s="31"/>
      <c r="H75" s="31"/>
      <c r="I75" s="39"/>
      <c r="J75" s="39"/>
      <c r="K75" s="39"/>
      <c r="L75" s="133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2" customHeight="1">
      <c r="A76" s="37"/>
      <c r="B76" s="38"/>
      <c r="C76" s="31" t="s">
        <v>99</v>
      </c>
      <c r="D76" s="39"/>
      <c r="E76" s="39"/>
      <c r="F76" s="39"/>
      <c r="G76" s="39"/>
      <c r="H76" s="39"/>
      <c r="I76" s="39"/>
      <c r="J76" s="39"/>
      <c r="K76" s="39"/>
      <c r="L76" s="133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6.5" customHeight="1">
      <c r="A77" s="37"/>
      <c r="B77" s="38"/>
      <c r="C77" s="39"/>
      <c r="D77" s="39"/>
      <c r="E77" s="68" t="str">
        <f>E9</f>
        <v>VRN - Vedlejší rozpočtové náklady</v>
      </c>
      <c r="F77" s="39"/>
      <c r="G77" s="39"/>
      <c r="H77" s="39"/>
      <c r="I77" s="39"/>
      <c r="J77" s="39"/>
      <c r="K77" s="39"/>
      <c r="L77" s="133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33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21</v>
      </c>
      <c r="D79" s="39"/>
      <c r="E79" s="39"/>
      <c r="F79" s="26" t="str">
        <f>F12</f>
        <v xml:space="preserve"> </v>
      </c>
      <c r="G79" s="39"/>
      <c r="H79" s="39"/>
      <c r="I79" s="31" t="s">
        <v>23</v>
      </c>
      <c r="J79" s="71" t="str">
        <f>IF(J12="","",J12)</f>
        <v>12. 8. 2025</v>
      </c>
      <c r="K79" s="39"/>
      <c r="L79" s="133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6.96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33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15.15" customHeight="1">
      <c r="A81" s="37"/>
      <c r="B81" s="38"/>
      <c r="C81" s="31" t="s">
        <v>25</v>
      </c>
      <c r="D81" s="39"/>
      <c r="E81" s="39"/>
      <c r="F81" s="26" t="str">
        <f>E15</f>
        <v>SPORTaS, s.r.o.</v>
      </c>
      <c r="G81" s="39"/>
      <c r="H81" s="39"/>
      <c r="I81" s="31" t="s">
        <v>33</v>
      </c>
      <c r="J81" s="35" t="str">
        <f>E21</f>
        <v>Michal Pospíšil</v>
      </c>
      <c r="K81" s="39"/>
      <c r="L81" s="133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5.15" customHeight="1">
      <c r="A82" s="37"/>
      <c r="B82" s="38"/>
      <c r="C82" s="31" t="s">
        <v>31</v>
      </c>
      <c r="D82" s="39"/>
      <c r="E82" s="39"/>
      <c r="F82" s="26" t="str">
        <f>IF(E18="","",E18)</f>
        <v>Vyplň údaj</v>
      </c>
      <c r="G82" s="39"/>
      <c r="H82" s="39"/>
      <c r="I82" s="31" t="s">
        <v>38</v>
      </c>
      <c r="J82" s="35" t="str">
        <f>E24</f>
        <v xml:space="preserve"> </v>
      </c>
      <c r="K82" s="39"/>
      <c r="L82" s="133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0.32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33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11" customFormat="1" ht="29.28" customHeight="1">
      <c r="A84" s="176"/>
      <c r="B84" s="177"/>
      <c r="C84" s="178" t="s">
        <v>131</v>
      </c>
      <c r="D84" s="179" t="s">
        <v>60</v>
      </c>
      <c r="E84" s="179" t="s">
        <v>56</v>
      </c>
      <c r="F84" s="179" t="s">
        <v>57</v>
      </c>
      <c r="G84" s="179" t="s">
        <v>132</v>
      </c>
      <c r="H84" s="179" t="s">
        <v>133</v>
      </c>
      <c r="I84" s="179" t="s">
        <v>134</v>
      </c>
      <c r="J84" s="179" t="s">
        <v>103</v>
      </c>
      <c r="K84" s="180" t="s">
        <v>135</v>
      </c>
      <c r="L84" s="181"/>
      <c r="M84" s="91" t="s">
        <v>19</v>
      </c>
      <c r="N84" s="92" t="s">
        <v>45</v>
      </c>
      <c r="O84" s="92" t="s">
        <v>136</v>
      </c>
      <c r="P84" s="92" t="s">
        <v>137</v>
      </c>
      <c r="Q84" s="92" t="s">
        <v>138</v>
      </c>
      <c r="R84" s="92" t="s">
        <v>139</v>
      </c>
      <c r="S84" s="92" t="s">
        <v>140</v>
      </c>
      <c r="T84" s="93" t="s">
        <v>141</v>
      </c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7"/>
      <c r="B85" s="38"/>
      <c r="C85" s="98" t="s">
        <v>142</v>
      </c>
      <c r="D85" s="39"/>
      <c r="E85" s="39"/>
      <c r="F85" s="39"/>
      <c r="G85" s="39"/>
      <c r="H85" s="39"/>
      <c r="I85" s="39"/>
      <c r="J85" s="182">
        <f>BK85</f>
        <v>0</v>
      </c>
      <c r="K85" s="39"/>
      <c r="L85" s="43"/>
      <c r="M85" s="94"/>
      <c r="N85" s="183"/>
      <c r="O85" s="95"/>
      <c r="P85" s="184">
        <f>P86</f>
        <v>0</v>
      </c>
      <c r="Q85" s="95"/>
      <c r="R85" s="184">
        <f>R86</f>
        <v>0</v>
      </c>
      <c r="S85" s="95"/>
      <c r="T85" s="185">
        <f>T86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T85" s="16" t="s">
        <v>74</v>
      </c>
      <c r="AU85" s="16" t="s">
        <v>104</v>
      </c>
      <c r="BK85" s="186">
        <f>BK86</f>
        <v>0</v>
      </c>
    </row>
    <row r="86" s="12" customFormat="1" ht="25.92" customHeight="1">
      <c r="A86" s="12"/>
      <c r="B86" s="187"/>
      <c r="C86" s="188"/>
      <c r="D86" s="189" t="s">
        <v>74</v>
      </c>
      <c r="E86" s="190" t="s">
        <v>95</v>
      </c>
      <c r="F86" s="190" t="s">
        <v>96</v>
      </c>
      <c r="G86" s="188"/>
      <c r="H86" s="188"/>
      <c r="I86" s="191"/>
      <c r="J86" s="192">
        <f>BK86</f>
        <v>0</v>
      </c>
      <c r="K86" s="188"/>
      <c r="L86" s="193"/>
      <c r="M86" s="194"/>
      <c r="N86" s="195"/>
      <c r="O86" s="195"/>
      <c r="P86" s="196">
        <f>P87+P98+P101+P106+P109</f>
        <v>0</v>
      </c>
      <c r="Q86" s="195"/>
      <c r="R86" s="196">
        <f>R87+R98+R101+R106+R109</f>
        <v>0</v>
      </c>
      <c r="S86" s="195"/>
      <c r="T86" s="197">
        <f>T87+T98+T101+T106+T109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98" t="s">
        <v>169</v>
      </c>
      <c r="AT86" s="199" t="s">
        <v>74</v>
      </c>
      <c r="AU86" s="199" t="s">
        <v>75</v>
      </c>
      <c r="AY86" s="198" t="s">
        <v>145</v>
      </c>
      <c r="BK86" s="200">
        <f>BK87+BK98+BK101+BK106+BK109</f>
        <v>0</v>
      </c>
    </row>
    <row r="87" s="12" customFormat="1" ht="22.8" customHeight="1">
      <c r="A87" s="12"/>
      <c r="B87" s="187"/>
      <c r="C87" s="188"/>
      <c r="D87" s="189" t="s">
        <v>74</v>
      </c>
      <c r="E87" s="201" t="s">
        <v>3083</v>
      </c>
      <c r="F87" s="201" t="s">
        <v>3084</v>
      </c>
      <c r="G87" s="188"/>
      <c r="H87" s="188"/>
      <c r="I87" s="191"/>
      <c r="J87" s="202">
        <f>BK87</f>
        <v>0</v>
      </c>
      <c r="K87" s="188"/>
      <c r="L87" s="193"/>
      <c r="M87" s="194"/>
      <c r="N87" s="195"/>
      <c r="O87" s="195"/>
      <c r="P87" s="196">
        <f>SUM(P88:P97)</f>
        <v>0</v>
      </c>
      <c r="Q87" s="195"/>
      <c r="R87" s="196">
        <f>SUM(R88:R97)</f>
        <v>0</v>
      </c>
      <c r="S87" s="195"/>
      <c r="T87" s="197">
        <f>SUM(T88:T97)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98" t="s">
        <v>169</v>
      </c>
      <c r="AT87" s="199" t="s">
        <v>74</v>
      </c>
      <c r="AU87" s="199" t="s">
        <v>83</v>
      </c>
      <c r="AY87" s="198" t="s">
        <v>145</v>
      </c>
      <c r="BK87" s="200">
        <f>SUM(BK88:BK97)</f>
        <v>0</v>
      </c>
    </row>
    <row r="88" s="2" customFormat="1" ht="16.5" customHeight="1">
      <c r="A88" s="37"/>
      <c r="B88" s="38"/>
      <c r="C88" s="203" t="s">
        <v>83</v>
      </c>
      <c r="D88" s="203" t="s">
        <v>147</v>
      </c>
      <c r="E88" s="204" t="s">
        <v>3085</v>
      </c>
      <c r="F88" s="205" t="s">
        <v>3086</v>
      </c>
      <c r="G88" s="206" t="s">
        <v>746</v>
      </c>
      <c r="H88" s="207">
        <v>1</v>
      </c>
      <c r="I88" s="208"/>
      <c r="J88" s="209">
        <f>ROUND(I88*H88,2)</f>
        <v>0</v>
      </c>
      <c r="K88" s="205" t="s">
        <v>151</v>
      </c>
      <c r="L88" s="43"/>
      <c r="M88" s="210" t="s">
        <v>19</v>
      </c>
      <c r="N88" s="211" t="s">
        <v>46</v>
      </c>
      <c r="O88" s="83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214" t="s">
        <v>3087</v>
      </c>
      <c r="AT88" s="214" t="s">
        <v>147</v>
      </c>
      <c r="AU88" s="214" t="s">
        <v>85</v>
      </c>
      <c r="AY88" s="16" t="s">
        <v>145</v>
      </c>
      <c r="BE88" s="215">
        <f>IF(N88="základní",J88,0)</f>
        <v>0</v>
      </c>
      <c r="BF88" s="215">
        <f>IF(N88="snížená",J88,0)</f>
        <v>0</v>
      </c>
      <c r="BG88" s="215">
        <f>IF(N88="zákl. přenesená",J88,0)</f>
        <v>0</v>
      </c>
      <c r="BH88" s="215">
        <f>IF(N88="sníž. přenesená",J88,0)</f>
        <v>0</v>
      </c>
      <c r="BI88" s="215">
        <f>IF(N88="nulová",J88,0)</f>
        <v>0</v>
      </c>
      <c r="BJ88" s="16" t="s">
        <v>83</v>
      </c>
      <c r="BK88" s="215">
        <f>ROUND(I88*H88,2)</f>
        <v>0</v>
      </c>
      <c r="BL88" s="16" t="s">
        <v>3087</v>
      </c>
      <c r="BM88" s="214" t="s">
        <v>3088</v>
      </c>
    </row>
    <row r="89" s="2" customFormat="1">
      <c r="A89" s="37"/>
      <c r="B89" s="38"/>
      <c r="C89" s="39"/>
      <c r="D89" s="216" t="s">
        <v>154</v>
      </c>
      <c r="E89" s="39"/>
      <c r="F89" s="217" t="s">
        <v>3089</v>
      </c>
      <c r="G89" s="39"/>
      <c r="H89" s="39"/>
      <c r="I89" s="218"/>
      <c r="J89" s="39"/>
      <c r="K89" s="39"/>
      <c r="L89" s="43"/>
      <c r="M89" s="219"/>
      <c r="N89" s="220"/>
      <c r="O89" s="83"/>
      <c r="P89" s="83"/>
      <c r="Q89" s="83"/>
      <c r="R89" s="83"/>
      <c r="S89" s="83"/>
      <c r="T89" s="84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16" t="s">
        <v>154</v>
      </c>
      <c r="AU89" s="16" t="s">
        <v>85</v>
      </c>
    </row>
    <row r="90" s="2" customFormat="1" ht="16.5" customHeight="1">
      <c r="A90" s="37"/>
      <c r="B90" s="38"/>
      <c r="C90" s="203" t="s">
        <v>85</v>
      </c>
      <c r="D90" s="203" t="s">
        <v>147</v>
      </c>
      <c r="E90" s="204" t="s">
        <v>3090</v>
      </c>
      <c r="F90" s="205" t="s">
        <v>3091</v>
      </c>
      <c r="G90" s="206" t="s">
        <v>746</v>
      </c>
      <c r="H90" s="207">
        <v>1</v>
      </c>
      <c r="I90" s="208"/>
      <c r="J90" s="209">
        <f>ROUND(I90*H90,2)</f>
        <v>0</v>
      </c>
      <c r="K90" s="205" t="s">
        <v>151</v>
      </c>
      <c r="L90" s="43"/>
      <c r="M90" s="210" t="s">
        <v>19</v>
      </c>
      <c r="N90" s="211" t="s">
        <v>46</v>
      </c>
      <c r="O90" s="83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214" t="s">
        <v>3087</v>
      </c>
      <c r="AT90" s="214" t="s">
        <v>147</v>
      </c>
      <c r="AU90" s="214" t="s">
        <v>85</v>
      </c>
      <c r="AY90" s="16" t="s">
        <v>145</v>
      </c>
      <c r="BE90" s="215">
        <f>IF(N90="základní",J90,0)</f>
        <v>0</v>
      </c>
      <c r="BF90" s="215">
        <f>IF(N90="snížená",J90,0)</f>
        <v>0</v>
      </c>
      <c r="BG90" s="215">
        <f>IF(N90="zákl. přenesená",J90,0)</f>
        <v>0</v>
      </c>
      <c r="BH90" s="215">
        <f>IF(N90="sníž. přenesená",J90,0)</f>
        <v>0</v>
      </c>
      <c r="BI90" s="215">
        <f>IF(N90="nulová",J90,0)</f>
        <v>0</v>
      </c>
      <c r="BJ90" s="16" t="s">
        <v>83</v>
      </c>
      <c r="BK90" s="215">
        <f>ROUND(I90*H90,2)</f>
        <v>0</v>
      </c>
      <c r="BL90" s="16" t="s">
        <v>3087</v>
      </c>
      <c r="BM90" s="214" t="s">
        <v>3092</v>
      </c>
    </row>
    <row r="91" s="2" customFormat="1">
      <c r="A91" s="37"/>
      <c r="B91" s="38"/>
      <c r="C91" s="39"/>
      <c r="D91" s="216" t="s">
        <v>154</v>
      </c>
      <c r="E91" s="39"/>
      <c r="F91" s="217" t="s">
        <v>3093</v>
      </c>
      <c r="G91" s="39"/>
      <c r="H91" s="39"/>
      <c r="I91" s="218"/>
      <c r="J91" s="39"/>
      <c r="K91" s="39"/>
      <c r="L91" s="43"/>
      <c r="M91" s="219"/>
      <c r="N91" s="220"/>
      <c r="O91" s="83"/>
      <c r="P91" s="83"/>
      <c r="Q91" s="83"/>
      <c r="R91" s="83"/>
      <c r="S91" s="83"/>
      <c r="T91" s="84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16" t="s">
        <v>154</v>
      </c>
      <c r="AU91" s="16" t="s">
        <v>85</v>
      </c>
    </row>
    <row r="92" s="2" customFormat="1" ht="16.5" customHeight="1">
      <c r="A92" s="37"/>
      <c r="B92" s="38"/>
      <c r="C92" s="203" t="s">
        <v>160</v>
      </c>
      <c r="D92" s="203" t="s">
        <v>147</v>
      </c>
      <c r="E92" s="204" t="s">
        <v>3094</v>
      </c>
      <c r="F92" s="205" t="s">
        <v>3095</v>
      </c>
      <c r="G92" s="206" t="s">
        <v>746</v>
      </c>
      <c r="H92" s="207">
        <v>1</v>
      </c>
      <c r="I92" s="208"/>
      <c r="J92" s="209">
        <f>ROUND(I92*H92,2)</f>
        <v>0</v>
      </c>
      <c r="K92" s="205" t="s">
        <v>151</v>
      </c>
      <c r="L92" s="43"/>
      <c r="M92" s="210" t="s">
        <v>19</v>
      </c>
      <c r="N92" s="211" t="s">
        <v>46</v>
      </c>
      <c r="O92" s="83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214" t="s">
        <v>3087</v>
      </c>
      <c r="AT92" s="214" t="s">
        <v>147</v>
      </c>
      <c r="AU92" s="214" t="s">
        <v>85</v>
      </c>
      <c r="AY92" s="16" t="s">
        <v>145</v>
      </c>
      <c r="BE92" s="215">
        <f>IF(N92="základní",J92,0)</f>
        <v>0</v>
      </c>
      <c r="BF92" s="215">
        <f>IF(N92="snížená",J92,0)</f>
        <v>0</v>
      </c>
      <c r="BG92" s="215">
        <f>IF(N92="zákl. přenesená",J92,0)</f>
        <v>0</v>
      </c>
      <c r="BH92" s="215">
        <f>IF(N92="sníž. přenesená",J92,0)</f>
        <v>0</v>
      </c>
      <c r="BI92" s="215">
        <f>IF(N92="nulová",J92,0)</f>
        <v>0</v>
      </c>
      <c r="BJ92" s="16" t="s">
        <v>83</v>
      </c>
      <c r="BK92" s="215">
        <f>ROUND(I92*H92,2)</f>
        <v>0</v>
      </c>
      <c r="BL92" s="16" t="s">
        <v>3087</v>
      </c>
      <c r="BM92" s="214" t="s">
        <v>3096</v>
      </c>
    </row>
    <row r="93" s="2" customFormat="1">
      <c r="A93" s="37"/>
      <c r="B93" s="38"/>
      <c r="C93" s="39"/>
      <c r="D93" s="216" t="s">
        <v>154</v>
      </c>
      <c r="E93" s="39"/>
      <c r="F93" s="217" t="s">
        <v>3097</v>
      </c>
      <c r="G93" s="39"/>
      <c r="H93" s="39"/>
      <c r="I93" s="218"/>
      <c r="J93" s="39"/>
      <c r="K93" s="39"/>
      <c r="L93" s="43"/>
      <c r="M93" s="219"/>
      <c r="N93" s="220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154</v>
      </c>
      <c r="AU93" s="16" t="s">
        <v>85</v>
      </c>
    </row>
    <row r="94" s="2" customFormat="1" ht="16.5" customHeight="1">
      <c r="A94" s="37"/>
      <c r="B94" s="38"/>
      <c r="C94" s="203" t="s">
        <v>152</v>
      </c>
      <c r="D94" s="203" t="s">
        <v>147</v>
      </c>
      <c r="E94" s="204" t="s">
        <v>3098</v>
      </c>
      <c r="F94" s="205" t="s">
        <v>3099</v>
      </c>
      <c r="G94" s="206" t="s">
        <v>746</v>
      </c>
      <c r="H94" s="207">
        <v>1</v>
      </c>
      <c r="I94" s="208"/>
      <c r="J94" s="209">
        <f>ROUND(I94*H94,2)</f>
        <v>0</v>
      </c>
      <c r="K94" s="205" t="s">
        <v>151</v>
      </c>
      <c r="L94" s="43"/>
      <c r="M94" s="210" t="s">
        <v>19</v>
      </c>
      <c r="N94" s="211" t="s">
        <v>46</v>
      </c>
      <c r="O94" s="83"/>
      <c r="P94" s="212">
        <f>O94*H94</f>
        <v>0</v>
      </c>
      <c r="Q94" s="212">
        <v>0</v>
      </c>
      <c r="R94" s="212">
        <f>Q94*H94</f>
        <v>0</v>
      </c>
      <c r="S94" s="212">
        <v>0</v>
      </c>
      <c r="T94" s="213">
        <f>S94*H94</f>
        <v>0</v>
      </c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R94" s="214" t="s">
        <v>3087</v>
      </c>
      <c r="AT94" s="214" t="s">
        <v>147</v>
      </c>
      <c r="AU94" s="214" t="s">
        <v>85</v>
      </c>
      <c r="AY94" s="16" t="s">
        <v>145</v>
      </c>
      <c r="BE94" s="215">
        <f>IF(N94="základní",J94,0)</f>
        <v>0</v>
      </c>
      <c r="BF94" s="215">
        <f>IF(N94="snížená",J94,0)</f>
        <v>0</v>
      </c>
      <c r="BG94" s="215">
        <f>IF(N94="zákl. přenesená",J94,0)</f>
        <v>0</v>
      </c>
      <c r="BH94" s="215">
        <f>IF(N94="sníž. přenesená",J94,0)</f>
        <v>0</v>
      </c>
      <c r="BI94" s="215">
        <f>IF(N94="nulová",J94,0)</f>
        <v>0</v>
      </c>
      <c r="BJ94" s="16" t="s">
        <v>83</v>
      </c>
      <c r="BK94" s="215">
        <f>ROUND(I94*H94,2)</f>
        <v>0</v>
      </c>
      <c r="BL94" s="16" t="s">
        <v>3087</v>
      </c>
      <c r="BM94" s="214" t="s">
        <v>3100</v>
      </c>
    </row>
    <row r="95" s="2" customFormat="1">
      <c r="A95" s="37"/>
      <c r="B95" s="38"/>
      <c r="C95" s="39"/>
      <c r="D95" s="216" t="s">
        <v>154</v>
      </c>
      <c r="E95" s="39"/>
      <c r="F95" s="217" t="s">
        <v>3101</v>
      </c>
      <c r="G95" s="39"/>
      <c r="H95" s="39"/>
      <c r="I95" s="218"/>
      <c r="J95" s="39"/>
      <c r="K95" s="39"/>
      <c r="L95" s="43"/>
      <c r="M95" s="219"/>
      <c r="N95" s="220"/>
      <c r="O95" s="83"/>
      <c r="P95" s="83"/>
      <c r="Q95" s="83"/>
      <c r="R95" s="83"/>
      <c r="S95" s="83"/>
      <c r="T95" s="84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T95" s="16" t="s">
        <v>154</v>
      </c>
      <c r="AU95" s="16" t="s">
        <v>85</v>
      </c>
    </row>
    <row r="96" s="2" customFormat="1" ht="16.5" customHeight="1">
      <c r="A96" s="37"/>
      <c r="B96" s="38"/>
      <c r="C96" s="203" t="s">
        <v>169</v>
      </c>
      <c r="D96" s="203" t="s">
        <v>147</v>
      </c>
      <c r="E96" s="204" t="s">
        <v>3102</v>
      </c>
      <c r="F96" s="205" t="s">
        <v>3103</v>
      </c>
      <c r="G96" s="206" t="s">
        <v>746</v>
      </c>
      <c r="H96" s="207">
        <v>1</v>
      </c>
      <c r="I96" s="208"/>
      <c r="J96" s="209">
        <f>ROUND(I96*H96,2)</f>
        <v>0</v>
      </c>
      <c r="K96" s="205" t="s">
        <v>151</v>
      </c>
      <c r="L96" s="43"/>
      <c r="M96" s="210" t="s">
        <v>19</v>
      </c>
      <c r="N96" s="211" t="s">
        <v>46</v>
      </c>
      <c r="O96" s="83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R96" s="214" t="s">
        <v>3087</v>
      </c>
      <c r="AT96" s="214" t="s">
        <v>147</v>
      </c>
      <c r="AU96" s="214" t="s">
        <v>85</v>
      </c>
      <c r="AY96" s="16" t="s">
        <v>145</v>
      </c>
      <c r="BE96" s="215">
        <f>IF(N96="základní",J96,0)</f>
        <v>0</v>
      </c>
      <c r="BF96" s="215">
        <f>IF(N96="snížená",J96,0)</f>
        <v>0</v>
      </c>
      <c r="BG96" s="215">
        <f>IF(N96="zákl. přenesená",J96,0)</f>
        <v>0</v>
      </c>
      <c r="BH96" s="215">
        <f>IF(N96="sníž. přenesená",J96,0)</f>
        <v>0</v>
      </c>
      <c r="BI96" s="215">
        <f>IF(N96="nulová",J96,0)</f>
        <v>0</v>
      </c>
      <c r="BJ96" s="16" t="s">
        <v>83</v>
      </c>
      <c r="BK96" s="215">
        <f>ROUND(I96*H96,2)</f>
        <v>0</v>
      </c>
      <c r="BL96" s="16" t="s">
        <v>3087</v>
      </c>
      <c r="BM96" s="214" t="s">
        <v>3104</v>
      </c>
    </row>
    <row r="97" s="2" customFormat="1">
      <c r="A97" s="37"/>
      <c r="B97" s="38"/>
      <c r="C97" s="39"/>
      <c r="D97" s="216" t="s">
        <v>154</v>
      </c>
      <c r="E97" s="39"/>
      <c r="F97" s="217" t="s">
        <v>3105</v>
      </c>
      <c r="G97" s="39"/>
      <c r="H97" s="39"/>
      <c r="I97" s="218"/>
      <c r="J97" s="39"/>
      <c r="K97" s="39"/>
      <c r="L97" s="43"/>
      <c r="M97" s="219"/>
      <c r="N97" s="220"/>
      <c r="O97" s="83"/>
      <c r="P97" s="83"/>
      <c r="Q97" s="83"/>
      <c r="R97" s="83"/>
      <c r="S97" s="83"/>
      <c r="T97" s="84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16" t="s">
        <v>154</v>
      </c>
      <c r="AU97" s="16" t="s">
        <v>85</v>
      </c>
    </row>
    <row r="98" s="12" customFormat="1" ht="22.8" customHeight="1">
      <c r="A98" s="12"/>
      <c r="B98" s="187"/>
      <c r="C98" s="188"/>
      <c r="D98" s="189" t="s">
        <v>74</v>
      </c>
      <c r="E98" s="201" t="s">
        <v>3106</v>
      </c>
      <c r="F98" s="201" t="s">
        <v>3107</v>
      </c>
      <c r="G98" s="188"/>
      <c r="H98" s="188"/>
      <c r="I98" s="191"/>
      <c r="J98" s="202">
        <f>BK98</f>
        <v>0</v>
      </c>
      <c r="K98" s="188"/>
      <c r="L98" s="193"/>
      <c r="M98" s="194"/>
      <c r="N98" s="195"/>
      <c r="O98" s="195"/>
      <c r="P98" s="196">
        <f>SUM(P99:P100)</f>
        <v>0</v>
      </c>
      <c r="Q98" s="195"/>
      <c r="R98" s="196">
        <f>SUM(R99:R100)</f>
        <v>0</v>
      </c>
      <c r="S98" s="195"/>
      <c r="T98" s="197">
        <f>SUM(T99:T100)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8" t="s">
        <v>169</v>
      </c>
      <c r="AT98" s="199" t="s">
        <v>74</v>
      </c>
      <c r="AU98" s="199" t="s">
        <v>83</v>
      </c>
      <c r="AY98" s="198" t="s">
        <v>145</v>
      </c>
      <c r="BK98" s="200">
        <f>SUM(BK99:BK100)</f>
        <v>0</v>
      </c>
    </row>
    <row r="99" s="2" customFormat="1" ht="16.5" customHeight="1">
      <c r="A99" s="37"/>
      <c r="B99" s="38"/>
      <c r="C99" s="203" t="s">
        <v>175</v>
      </c>
      <c r="D99" s="203" t="s">
        <v>147</v>
      </c>
      <c r="E99" s="204" t="s">
        <v>3108</v>
      </c>
      <c r="F99" s="205" t="s">
        <v>3109</v>
      </c>
      <c r="G99" s="206" t="s">
        <v>746</v>
      </c>
      <c r="H99" s="207">
        <v>1</v>
      </c>
      <c r="I99" s="208"/>
      <c r="J99" s="209">
        <f>ROUND(I99*H99,2)</f>
        <v>0</v>
      </c>
      <c r="K99" s="205" t="s">
        <v>151</v>
      </c>
      <c r="L99" s="43"/>
      <c r="M99" s="210" t="s">
        <v>19</v>
      </c>
      <c r="N99" s="211" t="s">
        <v>46</v>
      </c>
      <c r="O99" s="83"/>
      <c r="P99" s="212">
        <f>O99*H99</f>
        <v>0</v>
      </c>
      <c r="Q99" s="212">
        <v>0</v>
      </c>
      <c r="R99" s="212">
        <f>Q99*H99</f>
        <v>0</v>
      </c>
      <c r="S99" s="212">
        <v>0</v>
      </c>
      <c r="T99" s="213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214" t="s">
        <v>3087</v>
      </c>
      <c r="AT99" s="214" t="s">
        <v>147</v>
      </c>
      <c r="AU99" s="214" t="s">
        <v>85</v>
      </c>
      <c r="AY99" s="16" t="s">
        <v>145</v>
      </c>
      <c r="BE99" s="215">
        <f>IF(N99="základní",J99,0)</f>
        <v>0</v>
      </c>
      <c r="BF99" s="215">
        <f>IF(N99="snížená",J99,0)</f>
        <v>0</v>
      </c>
      <c r="BG99" s="215">
        <f>IF(N99="zákl. přenesená",J99,0)</f>
        <v>0</v>
      </c>
      <c r="BH99" s="215">
        <f>IF(N99="sníž. přenesená",J99,0)</f>
        <v>0</v>
      </c>
      <c r="BI99" s="215">
        <f>IF(N99="nulová",J99,0)</f>
        <v>0</v>
      </c>
      <c r="BJ99" s="16" t="s">
        <v>83</v>
      </c>
      <c r="BK99" s="215">
        <f>ROUND(I99*H99,2)</f>
        <v>0</v>
      </c>
      <c r="BL99" s="16" t="s">
        <v>3087</v>
      </c>
      <c r="BM99" s="214" t="s">
        <v>3110</v>
      </c>
    </row>
    <row r="100" s="2" customFormat="1">
      <c r="A100" s="37"/>
      <c r="B100" s="38"/>
      <c r="C100" s="39"/>
      <c r="D100" s="216" t="s">
        <v>154</v>
      </c>
      <c r="E100" s="39"/>
      <c r="F100" s="217" t="s">
        <v>3111</v>
      </c>
      <c r="G100" s="39"/>
      <c r="H100" s="39"/>
      <c r="I100" s="218"/>
      <c r="J100" s="39"/>
      <c r="K100" s="39"/>
      <c r="L100" s="43"/>
      <c r="M100" s="219"/>
      <c r="N100" s="220"/>
      <c r="O100" s="83"/>
      <c r="P100" s="83"/>
      <c r="Q100" s="83"/>
      <c r="R100" s="83"/>
      <c r="S100" s="83"/>
      <c r="T100" s="84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16" t="s">
        <v>154</v>
      </c>
      <c r="AU100" s="16" t="s">
        <v>85</v>
      </c>
    </row>
    <row r="101" s="12" customFormat="1" ht="22.8" customHeight="1">
      <c r="A101" s="12"/>
      <c r="B101" s="187"/>
      <c r="C101" s="188"/>
      <c r="D101" s="189" t="s">
        <v>74</v>
      </c>
      <c r="E101" s="201" t="s">
        <v>3112</v>
      </c>
      <c r="F101" s="201" t="s">
        <v>3113</v>
      </c>
      <c r="G101" s="188"/>
      <c r="H101" s="188"/>
      <c r="I101" s="191"/>
      <c r="J101" s="202">
        <f>BK101</f>
        <v>0</v>
      </c>
      <c r="K101" s="188"/>
      <c r="L101" s="193"/>
      <c r="M101" s="194"/>
      <c r="N101" s="195"/>
      <c r="O101" s="195"/>
      <c r="P101" s="196">
        <f>SUM(P102:P105)</f>
        <v>0</v>
      </c>
      <c r="Q101" s="195"/>
      <c r="R101" s="196">
        <f>SUM(R102:R105)</f>
        <v>0</v>
      </c>
      <c r="S101" s="195"/>
      <c r="T101" s="197">
        <f>SUM(T102:T105)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8" t="s">
        <v>169</v>
      </c>
      <c r="AT101" s="199" t="s">
        <v>74</v>
      </c>
      <c r="AU101" s="199" t="s">
        <v>83</v>
      </c>
      <c r="AY101" s="198" t="s">
        <v>145</v>
      </c>
      <c r="BK101" s="200">
        <f>SUM(BK102:BK105)</f>
        <v>0</v>
      </c>
    </row>
    <row r="102" s="2" customFormat="1" ht="16.5" customHeight="1">
      <c r="A102" s="37"/>
      <c r="B102" s="38"/>
      <c r="C102" s="203" t="s">
        <v>181</v>
      </c>
      <c r="D102" s="203" t="s">
        <v>147</v>
      </c>
      <c r="E102" s="204" t="s">
        <v>3114</v>
      </c>
      <c r="F102" s="205" t="s">
        <v>3115</v>
      </c>
      <c r="G102" s="206" t="s">
        <v>746</v>
      </c>
      <c r="H102" s="207">
        <v>1</v>
      </c>
      <c r="I102" s="208"/>
      <c r="J102" s="209">
        <f>ROUND(I102*H102,2)</f>
        <v>0</v>
      </c>
      <c r="K102" s="205" t="s">
        <v>151</v>
      </c>
      <c r="L102" s="43"/>
      <c r="M102" s="210" t="s">
        <v>19</v>
      </c>
      <c r="N102" s="211" t="s">
        <v>46</v>
      </c>
      <c r="O102" s="83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214" t="s">
        <v>3087</v>
      </c>
      <c r="AT102" s="214" t="s">
        <v>147</v>
      </c>
      <c r="AU102" s="214" t="s">
        <v>85</v>
      </c>
      <c r="AY102" s="16" t="s">
        <v>145</v>
      </c>
      <c r="BE102" s="215">
        <f>IF(N102="základní",J102,0)</f>
        <v>0</v>
      </c>
      <c r="BF102" s="215">
        <f>IF(N102="snížená",J102,0)</f>
        <v>0</v>
      </c>
      <c r="BG102" s="215">
        <f>IF(N102="zákl. přenesená",J102,0)</f>
        <v>0</v>
      </c>
      <c r="BH102" s="215">
        <f>IF(N102="sníž. přenesená",J102,0)</f>
        <v>0</v>
      </c>
      <c r="BI102" s="215">
        <f>IF(N102="nulová",J102,0)</f>
        <v>0</v>
      </c>
      <c r="BJ102" s="16" t="s">
        <v>83</v>
      </c>
      <c r="BK102" s="215">
        <f>ROUND(I102*H102,2)</f>
        <v>0</v>
      </c>
      <c r="BL102" s="16" t="s">
        <v>3087</v>
      </c>
      <c r="BM102" s="214" t="s">
        <v>3116</v>
      </c>
    </row>
    <row r="103" s="2" customFormat="1">
      <c r="A103" s="37"/>
      <c r="B103" s="38"/>
      <c r="C103" s="39"/>
      <c r="D103" s="216" t="s">
        <v>154</v>
      </c>
      <c r="E103" s="39"/>
      <c r="F103" s="217" t="s">
        <v>3117</v>
      </c>
      <c r="G103" s="39"/>
      <c r="H103" s="39"/>
      <c r="I103" s="218"/>
      <c r="J103" s="39"/>
      <c r="K103" s="39"/>
      <c r="L103" s="43"/>
      <c r="M103" s="219"/>
      <c r="N103" s="220"/>
      <c r="O103" s="83"/>
      <c r="P103" s="83"/>
      <c r="Q103" s="83"/>
      <c r="R103" s="83"/>
      <c r="S103" s="83"/>
      <c r="T103" s="84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16" t="s">
        <v>154</v>
      </c>
      <c r="AU103" s="16" t="s">
        <v>85</v>
      </c>
    </row>
    <row r="104" s="2" customFormat="1" ht="16.5" customHeight="1">
      <c r="A104" s="37"/>
      <c r="B104" s="38"/>
      <c r="C104" s="203" t="s">
        <v>186</v>
      </c>
      <c r="D104" s="203" t="s">
        <v>147</v>
      </c>
      <c r="E104" s="204" t="s">
        <v>3118</v>
      </c>
      <c r="F104" s="205" t="s">
        <v>3119</v>
      </c>
      <c r="G104" s="206" t="s">
        <v>746</v>
      </c>
      <c r="H104" s="207">
        <v>1</v>
      </c>
      <c r="I104" s="208"/>
      <c r="J104" s="209">
        <f>ROUND(I104*H104,2)</f>
        <v>0</v>
      </c>
      <c r="K104" s="205" t="s">
        <v>151</v>
      </c>
      <c r="L104" s="43"/>
      <c r="M104" s="210" t="s">
        <v>19</v>
      </c>
      <c r="N104" s="211" t="s">
        <v>46</v>
      </c>
      <c r="O104" s="83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14" t="s">
        <v>3087</v>
      </c>
      <c r="AT104" s="214" t="s">
        <v>147</v>
      </c>
      <c r="AU104" s="214" t="s">
        <v>85</v>
      </c>
      <c r="AY104" s="16" t="s">
        <v>145</v>
      </c>
      <c r="BE104" s="215">
        <f>IF(N104="základní",J104,0)</f>
        <v>0</v>
      </c>
      <c r="BF104" s="215">
        <f>IF(N104="snížená",J104,0)</f>
        <v>0</v>
      </c>
      <c r="BG104" s="215">
        <f>IF(N104="zákl. přenesená",J104,0)</f>
        <v>0</v>
      </c>
      <c r="BH104" s="215">
        <f>IF(N104="sníž. přenesená",J104,0)</f>
        <v>0</v>
      </c>
      <c r="BI104" s="215">
        <f>IF(N104="nulová",J104,0)</f>
        <v>0</v>
      </c>
      <c r="BJ104" s="16" t="s">
        <v>83</v>
      </c>
      <c r="BK104" s="215">
        <f>ROUND(I104*H104,2)</f>
        <v>0</v>
      </c>
      <c r="BL104" s="16" t="s">
        <v>3087</v>
      </c>
      <c r="BM104" s="214" t="s">
        <v>3120</v>
      </c>
    </row>
    <row r="105" s="2" customFormat="1">
      <c r="A105" s="37"/>
      <c r="B105" s="38"/>
      <c r="C105" s="39"/>
      <c r="D105" s="216" t="s">
        <v>154</v>
      </c>
      <c r="E105" s="39"/>
      <c r="F105" s="217" t="s">
        <v>3121</v>
      </c>
      <c r="G105" s="39"/>
      <c r="H105" s="39"/>
      <c r="I105" s="218"/>
      <c r="J105" s="39"/>
      <c r="K105" s="39"/>
      <c r="L105" s="43"/>
      <c r="M105" s="219"/>
      <c r="N105" s="220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154</v>
      </c>
      <c r="AU105" s="16" t="s">
        <v>85</v>
      </c>
    </row>
    <row r="106" s="12" customFormat="1" ht="22.8" customHeight="1">
      <c r="A106" s="12"/>
      <c r="B106" s="187"/>
      <c r="C106" s="188"/>
      <c r="D106" s="189" t="s">
        <v>74</v>
      </c>
      <c r="E106" s="201" t="s">
        <v>3122</v>
      </c>
      <c r="F106" s="201" t="s">
        <v>3123</v>
      </c>
      <c r="G106" s="188"/>
      <c r="H106" s="188"/>
      <c r="I106" s="191"/>
      <c r="J106" s="202">
        <f>BK106</f>
        <v>0</v>
      </c>
      <c r="K106" s="188"/>
      <c r="L106" s="193"/>
      <c r="M106" s="194"/>
      <c r="N106" s="195"/>
      <c r="O106" s="195"/>
      <c r="P106" s="196">
        <f>SUM(P107:P108)</f>
        <v>0</v>
      </c>
      <c r="Q106" s="195"/>
      <c r="R106" s="196">
        <f>SUM(R107:R108)</f>
        <v>0</v>
      </c>
      <c r="S106" s="195"/>
      <c r="T106" s="197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198" t="s">
        <v>169</v>
      </c>
      <c r="AT106" s="199" t="s">
        <v>74</v>
      </c>
      <c r="AU106" s="199" t="s">
        <v>83</v>
      </c>
      <c r="AY106" s="198" t="s">
        <v>145</v>
      </c>
      <c r="BK106" s="200">
        <f>SUM(BK107:BK108)</f>
        <v>0</v>
      </c>
    </row>
    <row r="107" s="2" customFormat="1" ht="16.5" customHeight="1">
      <c r="A107" s="37"/>
      <c r="B107" s="38"/>
      <c r="C107" s="203" t="s">
        <v>191</v>
      </c>
      <c r="D107" s="203" t="s">
        <v>147</v>
      </c>
      <c r="E107" s="204" t="s">
        <v>3124</v>
      </c>
      <c r="F107" s="205" t="s">
        <v>3125</v>
      </c>
      <c r="G107" s="206" t="s">
        <v>746</v>
      </c>
      <c r="H107" s="207">
        <v>1</v>
      </c>
      <c r="I107" s="208"/>
      <c r="J107" s="209">
        <f>ROUND(I107*H107,2)</f>
        <v>0</v>
      </c>
      <c r="K107" s="205" t="s">
        <v>151</v>
      </c>
      <c r="L107" s="43"/>
      <c r="M107" s="210" t="s">
        <v>19</v>
      </c>
      <c r="N107" s="211" t="s">
        <v>46</v>
      </c>
      <c r="O107" s="83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214" t="s">
        <v>3087</v>
      </c>
      <c r="AT107" s="214" t="s">
        <v>147</v>
      </c>
      <c r="AU107" s="214" t="s">
        <v>85</v>
      </c>
      <c r="AY107" s="16" t="s">
        <v>145</v>
      </c>
      <c r="BE107" s="215">
        <f>IF(N107="základní",J107,0)</f>
        <v>0</v>
      </c>
      <c r="BF107" s="215">
        <f>IF(N107="snížená",J107,0)</f>
        <v>0</v>
      </c>
      <c r="BG107" s="215">
        <f>IF(N107="zákl. přenesená",J107,0)</f>
        <v>0</v>
      </c>
      <c r="BH107" s="215">
        <f>IF(N107="sníž. přenesená",J107,0)</f>
        <v>0</v>
      </c>
      <c r="BI107" s="215">
        <f>IF(N107="nulová",J107,0)</f>
        <v>0</v>
      </c>
      <c r="BJ107" s="16" t="s">
        <v>83</v>
      </c>
      <c r="BK107" s="215">
        <f>ROUND(I107*H107,2)</f>
        <v>0</v>
      </c>
      <c r="BL107" s="16" t="s">
        <v>3087</v>
      </c>
      <c r="BM107" s="214" t="s">
        <v>3126</v>
      </c>
    </row>
    <row r="108" s="2" customFormat="1">
      <c r="A108" s="37"/>
      <c r="B108" s="38"/>
      <c r="C108" s="39"/>
      <c r="D108" s="216" t="s">
        <v>154</v>
      </c>
      <c r="E108" s="39"/>
      <c r="F108" s="217" t="s">
        <v>3127</v>
      </c>
      <c r="G108" s="39"/>
      <c r="H108" s="39"/>
      <c r="I108" s="218"/>
      <c r="J108" s="39"/>
      <c r="K108" s="39"/>
      <c r="L108" s="43"/>
      <c r="M108" s="219"/>
      <c r="N108" s="220"/>
      <c r="O108" s="83"/>
      <c r="P108" s="83"/>
      <c r="Q108" s="83"/>
      <c r="R108" s="83"/>
      <c r="S108" s="83"/>
      <c r="T108" s="84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16" t="s">
        <v>154</v>
      </c>
      <c r="AU108" s="16" t="s">
        <v>85</v>
      </c>
    </row>
    <row r="109" s="12" customFormat="1" ht="22.8" customHeight="1">
      <c r="A109" s="12"/>
      <c r="B109" s="187"/>
      <c r="C109" s="188"/>
      <c r="D109" s="189" t="s">
        <v>74</v>
      </c>
      <c r="E109" s="201" t="s">
        <v>3128</v>
      </c>
      <c r="F109" s="201" t="s">
        <v>3129</v>
      </c>
      <c r="G109" s="188"/>
      <c r="H109" s="188"/>
      <c r="I109" s="191"/>
      <c r="J109" s="202">
        <f>BK109</f>
        <v>0</v>
      </c>
      <c r="K109" s="188"/>
      <c r="L109" s="193"/>
      <c r="M109" s="194"/>
      <c r="N109" s="195"/>
      <c r="O109" s="195"/>
      <c r="P109" s="196">
        <f>SUM(P110:P111)</f>
        <v>0</v>
      </c>
      <c r="Q109" s="195"/>
      <c r="R109" s="196">
        <f>SUM(R110:R111)</f>
        <v>0</v>
      </c>
      <c r="S109" s="195"/>
      <c r="T109" s="197">
        <f>SUM(T110:T111)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8" t="s">
        <v>169</v>
      </c>
      <c r="AT109" s="199" t="s">
        <v>74</v>
      </c>
      <c r="AU109" s="199" t="s">
        <v>83</v>
      </c>
      <c r="AY109" s="198" t="s">
        <v>145</v>
      </c>
      <c r="BK109" s="200">
        <f>SUM(BK110:BK111)</f>
        <v>0</v>
      </c>
    </row>
    <row r="110" s="2" customFormat="1" ht="16.5" customHeight="1">
      <c r="A110" s="37"/>
      <c r="B110" s="38"/>
      <c r="C110" s="203" t="s">
        <v>196</v>
      </c>
      <c r="D110" s="203" t="s">
        <v>147</v>
      </c>
      <c r="E110" s="204" t="s">
        <v>3130</v>
      </c>
      <c r="F110" s="205" t="s">
        <v>3131</v>
      </c>
      <c r="G110" s="206" t="s">
        <v>746</v>
      </c>
      <c r="H110" s="207">
        <v>1</v>
      </c>
      <c r="I110" s="208"/>
      <c r="J110" s="209">
        <f>ROUND(I110*H110,2)</f>
        <v>0</v>
      </c>
      <c r="K110" s="205" t="s">
        <v>151</v>
      </c>
      <c r="L110" s="43"/>
      <c r="M110" s="210" t="s">
        <v>19</v>
      </c>
      <c r="N110" s="211" t="s">
        <v>46</v>
      </c>
      <c r="O110" s="83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14" t="s">
        <v>3087</v>
      </c>
      <c r="AT110" s="214" t="s">
        <v>147</v>
      </c>
      <c r="AU110" s="214" t="s">
        <v>85</v>
      </c>
      <c r="AY110" s="16" t="s">
        <v>145</v>
      </c>
      <c r="BE110" s="215">
        <f>IF(N110="základní",J110,0)</f>
        <v>0</v>
      </c>
      <c r="BF110" s="215">
        <f>IF(N110="snížená",J110,0)</f>
        <v>0</v>
      </c>
      <c r="BG110" s="215">
        <f>IF(N110="zákl. přenesená",J110,0)</f>
        <v>0</v>
      </c>
      <c r="BH110" s="215">
        <f>IF(N110="sníž. přenesená",J110,0)</f>
        <v>0</v>
      </c>
      <c r="BI110" s="215">
        <f>IF(N110="nulová",J110,0)</f>
        <v>0</v>
      </c>
      <c r="BJ110" s="16" t="s">
        <v>83</v>
      </c>
      <c r="BK110" s="215">
        <f>ROUND(I110*H110,2)</f>
        <v>0</v>
      </c>
      <c r="BL110" s="16" t="s">
        <v>3087</v>
      </c>
      <c r="BM110" s="214" t="s">
        <v>3132</v>
      </c>
    </row>
    <row r="111" s="2" customFormat="1">
      <c r="A111" s="37"/>
      <c r="B111" s="38"/>
      <c r="C111" s="39"/>
      <c r="D111" s="216" t="s">
        <v>154</v>
      </c>
      <c r="E111" s="39"/>
      <c r="F111" s="217" t="s">
        <v>3133</v>
      </c>
      <c r="G111" s="39"/>
      <c r="H111" s="39"/>
      <c r="I111" s="218"/>
      <c r="J111" s="39"/>
      <c r="K111" s="39"/>
      <c r="L111" s="43"/>
      <c r="M111" s="234"/>
      <c r="N111" s="235"/>
      <c r="O111" s="236"/>
      <c r="P111" s="236"/>
      <c r="Q111" s="236"/>
      <c r="R111" s="236"/>
      <c r="S111" s="236"/>
      <c r="T111" s="2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154</v>
      </c>
      <c r="AU111" s="16" t="s">
        <v>85</v>
      </c>
    </row>
    <row r="112" s="2" customFormat="1" ht="6.96" customHeight="1">
      <c r="A112" s="37"/>
      <c r="B112" s="58"/>
      <c r="C112" s="59"/>
      <c r="D112" s="59"/>
      <c r="E112" s="59"/>
      <c r="F112" s="59"/>
      <c r="G112" s="59"/>
      <c r="H112" s="59"/>
      <c r="I112" s="59"/>
      <c r="J112" s="59"/>
      <c r="K112" s="59"/>
      <c r="L112" s="43"/>
      <c r="M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</sheetData>
  <sheetProtection sheet="1" autoFilter="0" formatColumns="0" formatRows="0" objects="1" scenarios="1" spinCount="100000" saltValue="3Je6VSReqnXjIGF8oH6h0XYInahZqh9QLUI/fuVu07+Y8PF966ujtnJnfz0c0+FxyJSQzUJ0lvkBAVicooqb1A==" hashValue="DpHpafkekGT0Lj8X8ZtGvfg8nmFM5tQvPTKYFqk1w4dRAaFsLr/C/xc0eyVq97R3kGCIno6Ivn2tSLlABWAHBA==" algorithmName="SHA-512" password="CC35"/>
  <autoFilter ref="C84:K11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012103000"/>
    <hyperlink ref="F91" r:id="rId2" display="https://podminky.urs.cz/item/CS_URS_2025_02/012303000"/>
    <hyperlink ref="F93" r:id="rId3" display="https://podminky.urs.cz/item/CS_URS_2025_02/013254000"/>
    <hyperlink ref="F95" r:id="rId4" display="https://podminky.urs.cz/item/CS_URS_2025_02/013274000"/>
    <hyperlink ref="F97" r:id="rId5" display="https://podminky.urs.cz/item/CS_URS_2025_02/013284000"/>
    <hyperlink ref="F100" r:id="rId6" display="https://podminky.urs.cz/item/CS_URS_2025_02/032903000"/>
    <hyperlink ref="F103" r:id="rId7" display="https://podminky.urs.cz/item/CS_URS_2025_02/045203000"/>
    <hyperlink ref="F105" r:id="rId8" display="https://podminky.urs.cz/item/CS_URS_2025_02/045303000"/>
    <hyperlink ref="F108" r:id="rId9" display="https://podminky.urs.cz/item/CS_URS_2025_02/065002000"/>
    <hyperlink ref="F111" r:id="rId10" display="https://podminky.urs.cz/item/CS_URS_2025_02/0811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8" customWidth="1"/>
    <col min="2" max="2" width="1.667969" style="238" customWidth="1"/>
    <col min="3" max="4" width="5" style="238" customWidth="1"/>
    <col min="5" max="5" width="11.66016" style="238" customWidth="1"/>
    <col min="6" max="6" width="9.160156" style="238" customWidth="1"/>
    <col min="7" max="7" width="5" style="238" customWidth="1"/>
    <col min="8" max="8" width="77.83203" style="238" customWidth="1"/>
    <col min="9" max="10" width="20" style="238" customWidth="1"/>
    <col min="11" max="11" width="1.667969" style="238" customWidth="1"/>
  </cols>
  <sheetData>
    <row r="1" s="1" customFormat="1" ht="37.5" customHeight="1"/>
    <row r="2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="13" customFormat="1" ht="45" customHeight="1">
      <c r="B3" s="242"/>
      <c r="C3" s="243" t="s">
        <v>3134</v>
      </c>
      <c r="D3" s="243"/>
      <c r="E3" s="243"/>
      <c r="F3" s="243"/>
      <c r="G3" s="243"/>
      <c r="H3" s="243"/>
      <c r="I3" s="243"/>
      <c r="J3" s="243"/>
      <c r="K3" s="244"/>
    </row>
    <row r="4" s="1" customFormat="1" ht="25.5" customHeight="1">
      <c r="B4" s="245"/>
      <c r="C4" s="246" t="s">
        <v>3135</v>
      </c>
      <c r="D4" s="246"/>
      <c r="E4" s="246"/>
      <c r="F4" s="246"/>
      <c r="G4" s="246"/>
      <c r="H4" s="246"/>
      <c r="I4" s="246"/>
      <c r="J4" s="246"/>
      <c r="K4" s="247"/>
    </row>
    <row r="5" s="1" customFormat="1" ht="5.25" customHeight="1">
      <c r="B5" s="245"/>
      <c r="C5" s="248"/>
      <c r="D5" s="248"/>
      <c r="E5" s="248"/>
      <c r="F5" s="248"/>
      <c r="G5" s="248"/>
      <c r="H5" s="248"/>
      <c r="I5" s="248"/>
      <c r="J5" s="248"/>
      <c r="K5" s="247"/>
    </row>
    <row r="6" s="1" customFormat="1" ht="15" customHeight="1">
      <c r="B6" s="245"/>
      <c r="C6" s="249" t="s">
        <v>3136</v>
      </c>
      <c r="D6" s="249"/>
      <c r="E6" s="249"/>
      <c r="F6" s="249"/>
      <c r="G6" s="249"/>
      <c r="H6" s="249"/>
      <c r="I6" s="249"/>
      <c r="J6" s="249"/>
      <c r="K6" s="247"/>
    </row>
    <row r="7" s="1" customFormat="1" ht="15" customHeight="1">
      <c r="B7" s="250"/>
      <c r="C7" s="249" t="s">
        <v>3137</v>
      </c>
      <c r="D7" s="249"/>
      <c r="E7" s="249"/>
      <c r="F7" s="249"/>
      <c r="G7" s="249"/>
      <c r="H7" s="249"/>
      <c r="I7" s="249"/>
      <c r="J7" s="249"/>
      <c r="K7" s="247"/>
    </row>
    <row r="8" s="1" customFormat="1" ht="12.75" customHeight="1">
      <c r="B8" s="250"/>
      <c r="C8" s="249"/>
      <c r="D8" s="249"/>
      <c r="E8" s="249"/>
      <c r="F8" s="249"/>
      <c r="G8" s="249"/>
      <c r="H8" s="249"/>
      <c r="I8" s="249"/>
      <c r="J8" s="249"/>
      <c r="K8" s="247"/>
    </row>
    <row r="9" s="1" customFormat="1" ht="15" customHeight="1">
      <c r="B9" s="250"/>
      <c r="C9" s="249" t="s">
        <v>3138</v>
      </c>
      <c r="D9" s="249"/>
      <c r="E9" s="249"/>
      <c r="F9" s="249"/>
      <c r="G9" s="249"/>
      <c r="H9" s="249"/>
      <c r="I9" s="249"/>
      <c r="J9" s="249"/>
      <c r="K9" s="247"/>
    </row>
    <row r="10" s="1" customFormat="1" ht="15" customHeight="1">
      <c r="B10" s="250"/>
      <c r="C10" s="249"/>
      <c r="D10" s="249" t="s">
        <v>3139</v>
      </c>
      <c r="E10" s="249"/>
      <c r="F10" s="249"/>
      <c r="G10" s="249"/>
      <c r="H10" s="249"/>
      <c r="I10" s="249"/>
      <c r="J10" s="249"/>
      <c r="K10" s="247"/>
    </row>
    <row r="11" s="1" customFormat="1" ht="15" customHeight="1">
      <c r="B11" s="250"/>
      <c r="C11" s="251"/>
      <c r="D11" s="249" t="s">
        <v>3140</v>
      </c>
      <c r="E11" s="249"/>
      <c r="F11" s="249"/>
      <c r="G11" s="249"/>
      <c r="H11" s="249"/>
      <c r="I11" s="249"/>
      <c r="J11" s="249"/>
      <c r="K11" s="247"/>
    </row>
    <row r="12" s="1" customFormat="1" ht="15" customHeight="1">
      <c r="B12" s="250"/>
      <c r="C12" s="251"/>
      <c r="D12" s="249"/>
      <c r="E12" s="249"/>
      <c r="F12" s="249"/>
      <c r="G12" s="249"/>
      <c r="H12" s="249"/>
      <c r="I12" s="249"/>
      <c r="J12" s="249"/>
      <c r="K12" s="247"/>
    </row>
    <row r="13" s="1" customFormat="1" ht="15" customHeight="1">
      <c r="B13" s="250"/>
      <c r="C13" s="251"/>
      <c r="D13" s="252" t="s">
        <v>3141</v>
      </c>
      <c r="E13" s="249"/>
      <c r="F13" s="249"/>
      <c r="G13" s="249"/>
      <c r="H13" s="249"/>
      <c r="I13" s="249"/>
      <c r="J13" s="249"/>
      <c r="K13" s="247"/>
    </row>
    <row r="14" s="1" customFormat="1" ht="12.75" customHeight="1">
      <c r="B14" s="250"/>
      <c r="C14" s="251"/>
      <c r="D14" s="251"/>
      <c r="E14" s="251"/>
      <c r="F14" s="251"/>
      <c r="G14" s="251"/>
      <c r="H14" s="251"/>
      <c r="I14" s="251"/>
      <c r="J14" s="251"/>
      <c r="K14" s="247"/>
    </row>
    <row r="15" s="1" customFormat="1" ht="15" customHeight="1">
      <c r="B15" s="250"/>
      <c r="C15" s="251"/>
      <c r="D15" s="249" t="s">
        <v>3142</v>
      </c>
      <c r="E15" s="249"/>
      <c r="F15" s="249"/>
      <c r="G15" s="249"/>
      <c r="H15" s="249"/>
      <c r="I15" s="249"/>
      <c r="J15" s="249"/>
      <c r="K15" s="247"/>
    </row>
    <row r="16" s="1" customFormat="1" ht="15" customHeight="1">
      <c r="B16" s="250"/>
      <c r="C16" s="251"/>
      <c r="D16" s="249" t="s">
        <v>3143</v>
      </c>
      <c r="E16" s="249"/>
      <c r="F16" s="249"/>
      <c r="G16" s="249"/>
      <c r="H16" s="249"/>
      <c r="I16" s="249"/>
      <c r="J16" s="249"/>
      <c r="K16" s="247"/>
    </row>
    <row r="17" s="1" customFormat="1" ht="15" customHeight="1">
      <c r="B17" s="250"/>
      <c r="C17" s="251"/>
      <c r="D17" s="249" t="s">
        <v>3144</v>
      </c>
      <c r="E17" s="249"/>
      <c r="F17" s="249"/>
      <c r="G17" s="249"/>
      <c r="H17" s="249"/>
      <c r="I17" s="249"/>
      <c r="J17" s="249"/>
      <c r="K17" s="247"/>
    </row>
    <row r="18" s="1" customFormat="1" ht="15" customHeight="1">
      <c r="B18" s="250"/>
      <c r="C18" s="251"/>
      <c r="D18" s="251"/>
      <c r="E18" s="253" t="s">
        <v>82</v>
      </c>
      <c r="F18" s="249" t="s">
        <v>3145</v>
      </c>
      <c r="G18" s="249"/>
      <c r="H18" s="249"/>
      <c r="I18" s="249"/>
      <c r="J18" s="249"/>
      <c r="K18" s="247"/>
    </row>
    <row r="19" s="1" customFormat="1" ht="15" customHeight="1">
      <c r="B19" s="250"/>
      <c r="C19" s="251"/>
      <c r="D19" s="251"/>
      <c r="E19" s="253" t="s">
        <v>3146</v>
      </c>
      <c r="F19" s="249" t="s">
        <v>3147</v>
      </c>
      <c r="G19" s="249"/>
      <c r="H19" s="249"/>
      <c r="I19" s="249"/>
      <c r="J19" s="249"/>
      <c r="K19" s="247"/>
    </row>
    <row r="20" s="1" customFormat="1" ht="15" customHeight="1">
      <c r="B20" s="250"/>
      <c r="C20" s="251"/>
      <c r="D20" s="251"/>
      <c r="E20" s="253" t="s">
        <v>3148</v>
      </c>
      <c r="F20" s="249" t="s">
        <v>3149</v>
      </c>
      <c r="G20" s="249"/>
      <c r="H20" s="249"/>
      <c r="I20" s="249"/>
      <c r="J20" s="249"/>
      <c r="K20" s="247"/>
    </row>
    <row r="21" s="1" customFormat="1" ht="15" customHeight="1">
      <c r="B21" s="250"/>
      <c r="C21" s="251"/>
      <c r="D21" s="251"/>
      <c r="E21" s="253" t="s">
        <v>3150</v>
      </c>
      <c r="F21" s="249" t="s">
        <v>3151</v>
      </c>
      <c r="G21" s="249"/>
      <c r="H21" s="249"/>
      <c r="I21" s="249"/>
      <c r="J21" s="249"/>
      <c r="K21" s="247"/>
    </row>
    <row r="22" s="1" customFormat="1" ht="15" customHeight="1">
      <c r="B22" s="250"/>
      <c r="C22" s="251"/>
      <c r="D22" s="251"/>
      <c r="E22" s="253" t="s">
        <v>3152</v>
      </c>
      <c r="F22" s="249" t="s">
        <v>3153</v>
      </c>
      <c r="G22" s="249"/>
      <c r="H22" s="249"/>
      <c r="I22" s="249"/>
      <c r="J22" s="249"/>
      <c r="K22" s="247"/>
    </row>
    <row r="23" s="1" customFormat="1" ht="15" customHeight="1">
      <c r="B23" s="250"/>
      <c r="C23" s="251"/>
      <c r="D23" s="251"/>
      <c r="E23" s="253" t="s">
        <v>3154</v>
      </c>
      <c r="F23" s="249" t="s">
        <v>3155</v>
      </c>
      <c r="G23" s="249"/>
      <c r="H23" s="249"/>
      <c r="I23" s="249"/>
      <c r="J23" s="249"/>
      <c r="K23" s="247"/>
    </row>
    <row r="24" s="1" customFormat="1" ht="12.75" customHeight="1">
      <c r="B24" s="250"/>
      <c r="C24" s="251"/>
      <c r="D24" s="251"/>
      <c r="E24" s="251"/>
      <c r="F24" s="251"/>
      <c r="G24" s="251"/>
      <c r="H24" s="251"/>
      <c r="I24" s="251"/>
      <c r="J24" s="251"/>
      <c r="K24" s="247"/>
    </row>
    <row r="25" s="1" customFormat="1" ht="15" customHeight="1">
      <c r="B25" s="250"/>
      <c r="C25" s="249" t="s">
        <v>3156</v>
      </c>
      <c r="D25" s="249"/>
      <c r="E25" s="249"/>
      <c r="F25" s="249"/>
      <c r="G25" s="249"/>
      <c r="H25" s="249"/>
      <c r="I25" s="249"/>
      <c r="J25" s="249"/>
      <c r="K25" s="247"/>
    </row>
    <row r="26" s="1" customFormat="1" ht="15" customHeight="1">
      <c r="B26" s="250"/>
      <c r="C26" s="249" t="s">
        <v>3157</v>
      </c>
      <c r="D26" s="249"/>
      <c r="E26" s="249"/>
      <c r="F26" s="249"/>
      <c r="G26" s="249"/>
      <c r="H26" s="249"/>
      <c r="I26" s="249"/>
      <c r="J26" s="249"/>
      <c r="K26" s="247"/>
    </row>
    <row r="27" s="1" customFormat="1" ht="15" customHeight="1">
      <c r="B27" s="250"/>
      <c r="C27" s="249"/>
      <c r="D27" s="249" t="s">
        <v>3158</v>
      </c>
      <c r="E27" s="249"/>
      <c r="F27" s="249"/>
      <c r="G27" s="249"/>
      <c r="H27" s="249"/>
      <c r="I27" s="249"/>
      <c r="J27" s="249"/>
      <c r="K27" s="247"/>
    </row>
    <row r="28" s="1" customFormat="1" ht="15" customHeight="1">
      <c r="B28" s="250"/>
      <c r="C28" s="251"/>
      <c r="D28" s="249" t="s">
        <v>3159</v>
      </c>
      <c r="E28" s="249"/>
      <c r="F28" s="249"/>
      <c r="G28" s="249"/>
      <c r="H28" s="249"/>
      <c r="I28" s="249"/>
      <c r="J28" s="249"/>
      <c r="K28" s="247"/>
    </row>
    <row r="29" s="1" customFormat="1" ht="12.75" customHeight="1">
      <c r="B29" s="250"/>
      <c r="C29" s="251"/>
      <c r="D29" s="251"/>
      <c r="E29" s="251"/>
      <c r="F29" s="251"/>
      <c r="G29" s="251"/>
      <c r="H29" s="251"/>
      <c r="I29" s="251"/>
      <c r="J29" s="251"/>
      <c r="K29" s="247"/>
    </row>
    <row r="30" s="1" customFormat="1" ht="15" customHeight="1">
      <c r="B30" s="250"/>
      <c r="C30" s="251"/>
      <c r="D30" s="249" t="s">
        <v>3160</v>
      </c>
      <c r="E30" s="249"/>
      <c r="F30" s="249"/>
      <c r="G30" s="249"/>
      <c r="H30" s="249"/>
      <c r="I30" s="249"/>
      <c r="J30" s="249"/>
      <c r="K30" s="247"/>
    </row>
    <row r="31" s="1" customFormat="1" ht="15" customHeight="1">
      <c r="B31" s="250"/>
      <c r="C31" s="251"/>
      <c r="D31" s="249" t="s">
        <v>3161</v>
      </c>
      <c r="E31" s="249"/>
      <c r="F31" s="249"/>
      <c r="G31" s="249"/>
      <c r="H31" s="249"/>
      <c r="I31" s="249"/>
      <c r="J31" s="249"/>
      <c r="K31" s="247"/>
    </row>
    <row r="32" s="1" customFormat="1" ht="12.75" customHeight="1">
      <c r="B32" s="250"/>
      <c r="C32" s="251"/>
      <c r="D32" s="251"/>
      <c r="E32" s="251"/>
      <c r="F32" s="251"/>
      <c r="G32" s="251"/>
      <c r="H32" s="251"/>
      <c r="I32" s="251"/>
      <c r="J32" s="251"/>
      <c r="K32" s="247"/>
    </row>
    <row r="33" s="1" customFormat="1" ht="15" customHeight="1">
      <c r="B33" s="250"/>
      <c r="C33" s="251"/>
      <c r="D33" s="249" t="s">
        <v>3162</v>
      </c>
      <c r="E33" s="249"/>
      <c r="F33" s="249"/>
      <c r="G33" s="249"/>
      <c r="H33" s="249"/>
      <c r="I33" s="249"/>
      <c r="J33" s="249"/>
      <c r="K33" s="247"/>
    </row>
    <row r="34" s="1" customFormat="1" ht="15" customHeight="1">
      <c r="B34" s="250"/>
      <c r="C34" s="251"/>
      <c r="D34" s="249" t="s">
        <v>3163</v>
      </c>
      <c r="E34" s="249"/>
      <c r="F34" s="249"/>
      <c r="G34" s="249"/>
      <c r="H34" s="249"/>
      <c r="I34" s="249"/>
      <c r="J34" s="249"/>
      <c r="K34" s="247"/>
    </row>
    <row r="35" s="1" customFormat="1" ht="15" customHeight="1">
      <c r="B35" s="250"/>
      <c r="C35" s="251"/>
      <c r="D35" s="249" t="s">
        <v>3164</v>
      </c>
      <c r="E35" s="249"/>
      <c r="F35" s="249"/>
      <c r="G35" s="249"/>
      <c r="H35" s="249"/>
      <c r="I35" s="249"/>
      <c r="J35" s="249"/>
      <c r="K35" s="247"/>
    </row>
    <row r="36" s="1" customFormat="1" ht="15" customHeight="1">
      <c r="B36" s="250"/>
      <c r="C36" s="251"/>
      <c r="D36" s="249"/>
      <c r="E36" s="252" t="s">
        <v>131</v>
      </c>
      <c r="F36" s="249"/>
      <c r="G36" s="249" t="s">
        <v>3165</v>
      </c>
      <c r="H36" s="249"/>
      <c r="I36" s="249"/>
      <c r="J36" s="249"/>
      <c r="K36" s="247"/>
    </row>
    <row r="37" s="1" customFormat="1" ht="30.75" customHeight="1">
      <c r="B37" s="250"/>
      <c r="C37" s="251"/>
      <c r="D37" s="249"/>
      <c r="E37" s="252" t="s">
        <v>3166</v>
      </c>
      <c r="F37" s="249"/>
      <c r="G37" s="249" t="s">
        <v>3167</v>
      </c>
      <c r="H37" s="249"/>
      <c r="I37" s="249"/>
      <c r="J37" s="249"/>
      <c r="K37" s="247"/>
    </row>
    <row r="38" s="1" customFormat="1" ht="15" customHeight="1">
      <c r="B38" s="250"/>
      <c r="C38" s="251"/>
      <c r="D38" s="249"/>
      <c r="E38" s="252" t="s">
        <v>56</v>
      </c>
      <c r="F38" s="249"/>
      <c r="G38" s="249" t="s">
        <v>3168</v>
      </c>
      <c r="H38" s="249"/>
      <c r="I38" s="249"/>
      <c r="J38" s="249"/>
      <c r="K38" s="247"/>
    </row>
    <row r="39" s="1" customFormat="1" ht="15" customHeight="1">
      <c r="B39" s="250"/>
      <c r="C39" s="251"/>
      <c r="D39" s="249"/>
      <c r="E39" s="252" t="s">
        <v>57</v>
      </c>
      <c r="F39" s="249"/>
      <c r="G39" s="249" t="s">
        <v>3169</v>
      </c>
      <c r="H39" s="249"/>
      <c r="I39" s="249"/>
      <c r="J39" s="249"/>
      <c r="K39" s="247"/>
    </row>
    <row r="40" s="1" customFormat="1" ht="15" customHeight="1">
      <c r="B40" s="250"/>
      <c r="C40" s="251"/>
      <c r="D40" s="249"/>
      <c r="E40" s="252" t="s">
        <v>132</v>
      </c>
      <c r="F40" s="249"/>
      <c r="G40" s="249" t="s">
        <v>3170</v>
      </c>
      <c r="H40" s="249"/>
      <c r="I40" s="249"/>
      <c r="J40" s="249"/>
      <c r="K40" s="247"/>
    </row>
    <row r="41" s="1" customFormat="1" ht="15" customHeight="1">
      <c r="B41" s="250"/>
      <c r="C41" s="251"/>
      <c r="D41" s="249"/>
      <c r="E41" s="252" t="s">
        <v>133</v>
      </c>
      <c r="F41" s="249"/>
      <c r="G41" s="249" t="s">
        <v>3171</v>
      </c>
      <c r="H41" s="249"/>
      <c r="I41" s="249"/>
      <c r="J41" s="249"/>
      <c r="K41" s="247"/>
    </row>
    <row r="42" s="1" customFormat="1" ht="15" customHeight="1">
      <c r="B42" s="250"/>
      <c r="C42" s="251"/>
      <c r="D42" s="249"/>
      <c r="E42" s="252" t="s">
        <v>3172</v>
      </c>
      <c r="F42" s="249"/>
      <c r="G42" s="249" t="s">
        <v>3173</v>
      </c>
      <c r="H42" s="249"/>
      <c r="I42" s="249"/>
      <c r="J42" s="249"/>
      <c r="K42" s="247"/>
    </row>
    <row r="43" s="1" customFormat="1" ht="15" customHeight="1">
      <c r="B43" s="250"/>
      <c r="C43" s="251"/>
      <c r="D43" s="249"/>
      <c r="E43" s="252"/>
      <c r="F43" s="249"/>
      <c r="G43" s="249" t="s">
        <v>3174</v>
      </c>
      <c r="H43" s="249"/>
      <c r="I43" s="249"/>
      <c r="J43" s="249"/>
      <c r="K43" s="247"/>
    </row>
    <row r="44" s="1" customFormat="1" ht="15" customHeight="1">
      <c r="B44" s="250"/>
      <c r="C44" s="251"/>
      <c r="D44" s="249"/>
      <c r="E44" s="252" t="s">
        <v>3175</v>
      </c>
      <c r="F44" s="249"/>
      <c r="G44" s="249" t="s">
        <v>3176</v>
      </c>
      <c r="H44" s="249"/>
      <c r="I44" s="249"/>
      <c r="J44" s="249"/>
      <c r="K44" s="247"/>
    </row>
    <row r="45" s="1" customFormat="1" ht="15" customHeight="1">
      <c r="B45" s="250"/>
      <c r="C45" s="251"/>
      <c r="D45" s="249"/>
      <c r="E45" s="252" t="s">
        <v>135</v>
      </c>
      <c r="F45" s="249"/>
      <c r="G45" s="249" t="s">
        <v>3177</v>
      </c>
      <c r="H45" s="249"/>
      <c r="I45" s="249"/>
      <c r="J45" s="249"/>
      <c r="K45" s="247"/>
    </row>
    <row r="46" s="1" customFormat="1" ht="12.75" customHeight="1">
      <c r="B46" s="250"/>
      <c r="C46" s="251"/>
      <c r="D46" s="249"/>
      <c r="E46" s="249"/>
      <c r="F46" s="249"/>
      <c r="G46" s="249"/>
      <c r="H46" s="249"/>
      <c r="I46" s="249"/>
      <c r="J46" s="249"/>
      <c r="K46" s="247"/>
    </row>
    <row r="47" s="1" customFormat="1" ht="15" customHeight="1">
      <c r="B47" s="250"/>
      <c r="C47" s="251"/>
      <c r="D47" s="249" t="s">
        <v>3178</v>
      </c>
      <c r="E47" s="249"/>
      <c r="F47" s="249"/>
      <c r="G47" s="249"/>
      <c r="H47" s="249"/>
      <c r="I47" s="249"/>
      <c r="J47" s="249"/>
      <c r="K47" s="247"/>
    </row>
    <row r="48" s="1" customFormat="1" ht="15" customHeight="1">
      <c r="B48" s="250"/>
      <c r="C48" s="251"/>
      <c r="D48" s="251"/>
      <c r="E48" s="249" t="s">
        <v>3179</v>
      </c>
      <c r="F48" s="249"/>
      <c r="G48" s="249"/>
      <c r="H48" s="249"/>
      <c r="I48" s="249"/>
      <c r="J48" s="249"/>
      <c r="K48" s="247"/>
    </row>
    <row r="49" s="1" customFormat="1" ht="15" customHeight="1">
      <c r="B49" s="250"/>
      <c r="C49" s="251"/>
      <c r="D49" s="251"/>
      <c r="E49" s="249" t="s">
        <v>3180</v>
      </c>
      <c r="F49" s="249"/>
      <c r="G49" s="249"/>
      <c r="H49" s="249"/>
      <c r="I49" s="249"/>
      <c r="J49" s="249"/>
      <c r="K49" s="247"/>
    </row>
    <row r="50" s="1" customFormat="1" ht="15" customHeight="1">
      <c r="B50" s="250"/>
      <c r="C50" s="251"/>
      <c r="D50" s="251"/>
      <c r="E50" s="249" t="s">
        <v>3181</v>
      </c>
      <c r="F50" s="249"/>
      <c r="G50" s="249"/>
      <c r="H50" s="249"/>
      <c r="I50" s="249"/>
      <c r="J50" s="249"/>
      <c r="K50" s="247"/>
    </row>
    <row r="51" s="1" customFormat="1" ht="15" customHeight="1">
      <c r="B51" s="250"/>
      <c r="C51" s="251"/>
      <c r="D51" s="249" t="s">
        <v>3182</v>
      </c>
      <c r="E51" s="249"/>
      <c r="F51" s="249"/>
      <c r="G51" s="249"/>
      <c r="H51" s="249"/>
      <c r="I51" s="249"/>
      <c r="J51" s="249"/>
      <c r="K51" s="247"/>
    </row>
    <row r="52" s="1" customFormat="1" ht="25.5" customHeight="1">
      <c r="B52" s="245"/>
      <c r="C52" s="246" t="s">
        <v>3183</v>
      </c>
      <c r="D52" s="246"/>
      <c r="E52" s="246"/>
      <c r="F52" s="246"/>
      <c r="G52" s="246"/>
      <c r="H52" s="246"/>
      <c r="I52" s="246"/>
      <c r="J52" s="246"/>
      <c r="K52" s="247"/>
    </row>
    <row r="53" s="1" customFormat="1" ht="5.25" customHeight="1">
      <c r="B53" s="245"/>
      <c r="C53" s="248"/>
      <c r="D53" s="248"/>
      <c r="E53" s="248"/>
      <c r="F53" s="248"/>
      <c r="G53" s="248"/>
      <c r="H53" s="248"/>
      <c r="I53" s="248"/>
      <c r="J53" s="248"/>
      <c r="K53" s="247"/>
    </row>
    <row r="54" s="1" customFormat="1" ht="15" customHeight="1">
      <c r="B54" s="245"/>
      <c r="C54" s="249" t="s">
        <v>3184</v>
      </c>
      <c r="D54" s="249"/>
      <c r="E54" s="249"/>
      <c r="F54" s="249"/>
      <c r="G54" s="249"/>
      <c r="H54" s="249"/>
      <c r="I54" s="249"/>
      <c r="J54" s="249"/>
      <c r="K54" s="247"/>
    </row>
    <row r="55" s="1" customFormat="1" ht="15" customHeight="1">
      <c r="B55" s="245"/>
      <c r="C55" s="249" t="s">
        <v>3185</v>
      </c>
      <c r="D55" s="249"/>
      <c r="E55" s="249"/>
      <c r="F55" s="249"/>
      <c r="G55" s="249"/>
      <c r="H55" s="249"/>
      <c r="I55" s="249"/>
      <c r="J55" s="249"/>
      <c r="K55" s="247"/>
    </row>
    <row r="56" s="1" customFormat="1" ht="12.75" customHeight="1">
      <c r="B56" s="245"/>
      <c r="C56" s="249"/>
      <c r="D56" s="249"/>
      <c r="E56" s="249"/>
      <c r="F56" s="249"/>
      <c r="G56" s="249"/>
      <c r="H56" s="249"/>
      <c r="I56" s="249"/>
      <c r="J56" s="249"/>
      <c r="K56" s="247"/>
    </row>
    <row r="57" s="1" customFormat="1" ht="15" customHeight="1">
      <c r="B57" s="245"/>
      <c r="C57" s="249" t="s">
        <v>3186</v>
      </c>
      <c r="D57" s="249"/>
      <c r="E57" s="249"/>
      <c r="F57" s="249"/>
      <c r="G57" s="249"/>
      <c r="H57" s="249"/>
      <c r="I57" s="249"/>
      <c r="J57" s="249"/>
      <c r="K57" s="247"/>
    </row>
    <row r="58" s="1" customFormat="1" ht="15" customHeight="1">
      <c r="B58" s="245"/>
      <c r="C58" s="251"/>
      <c r="D58" s="249" t="s">
        <v>3187</v>
      </c>
      <c r="E58" s="249"/>
      <c r="F58" s="249"/>
      <c r="G58" s="249"/>
      <c r="H58" s="249"/>
      <c r="I58" s="249"/>
      <c r="J58" s="249"/>
      <c r="K58" s="247"/>
    </row>
    <row r="59" s="1" customFormat="1" ht="15" customHeight="1">
      <c r="B59" s="245"/>
      <c r="C59" s="251"/>
      <c r="D59" s="249" t="s">
        <v>3188</v>
      </c>
      <c r="E59" s="249"/>
      <c r="F59" s="249"/>
      <c r="G59" s="249"/>
      <c r="H59" s="249"/>
      <c r="I59" s="249"/>
      <c r="J59" s="249"/>
      <c r="K59" s="247"/>
    </row>
    <row r="60" s="1" customFormat="1" ht="15" customHeight="1">
      <c r="B60" s="245"/>
      <c r="C60" s="251"/>
      <c r="D60" s="249" t="s">
        <v>3189</v>
      </c>
      <c r="E60" s="249"/>
      <c r="F60" s="249"/>
      <c r="G60" s="249"/>
      <c r="H60" s="249"/>
      <c r="I60" s="249"/>
      <c r="J60" s="249"/>
      <c r="K60" s="247"/>
    </row>
    <row r="61" s="1" customFormat="1" ht="15" customHeight="1">
      <c r="B61" s="245"/>
      <c r="C61" s="251"/>
      <c r="D61" s="249" t="s">
        <v>3190</v>
      </c>
      <c r="E61" s="249"/>
      <c r="F61" s="249"/>
      <c r="G61" s="249"/>
      <c r="H61" s="249"/>
      <c r="I61" s="249"/>
      <c r="J61" s="249"/>
      <c r="K61" s="247"/>
    </row>
    <row r="62" s="1" customFormat="1" ht="15" customHeight="1">
      <c r="B62" s="245"/>
      <c r="C62" s="251"/>
      <c r="D62" s="254" t="s">
        <v>3191</v>
      </c>
      <c r="E62" s="254"/>
      <c r="F62" s="254"/>
      <c r="G62" s="254"/>
      <c r="H62" s="254"/>
      <c r="I62" s="254"/>
      <c r="J62" s="254"/>
      <c r="K62" s="247"/>
    </row>
    <row r="63" s="1" customFormat="1" ht="15" customHeight="1">
      <c r="B63" s="245"/>
      <c r="C63" s="251"/>
      <c r="D63" s="249" t="s">
        <v>3192</v>
      </c>
      <c r="E63" s="249"/>
      <c r="F63" s="249"/>
      <c r="G63" s="249"/>
      <c r="H63" s="249"/>
      <c r="I63" s="249"/>
      <c r="J63" s="249"/>
      <c r="K63" s="247"/>
    </row>
    <row r="64" s="1" customFormat="1" ht="12.75" customHeight="1">
      <c r="B64" s="245"/>
      <c r="C64" s="251"/>
      <c r="D64" s="251"/>
      <c r="E64" s="255"/>
      <c r="F64" s="251"/>
      <c r="G64" s="251"/>
      <c r="H64" s="251"/>
      <c r="I64" s="251"/>
      <c r="J64" s="251"/>
      <c r="K64" s="247"/>
    </row>
    <row r="65" s="1" customFormat="1" ht="15" customHeight="1">
      <c r="B65" s="245"/>
      <c r="C65" s="251"/>
      <c r="D65" s="249" t="s">
        <v>3193</v>
      </c>
      <c r="E65" s="249"/>
      <c r="F65" s="249"/>
      <c r="G65" s="249"/>
      <c r="H65" s="249"/>
      <c r="I65" s="249"/>
      <c r="J65" s="249"/>
      <c r="K65" s="247"/>
    </row>
    <row r="66" s="1" customFormat="1" ht="15" customHeight="1">
      <c r="B66" s="245"/>
      <c r="C66" s="251"/>
      <c r="D66" s="254" t="s">
        <v>3194</v>
      </c>
      <c r="E66" s="254"/>
      <c r="F66" s="254"/>
      <c r="G66" s="254"/>
      <c r="H66" s="254"/>
      <c r="I66" s="254"/>
      <c r="J66" s="254"/>
      <c r="K66" s="247"/>
    </row>
    <row r="67" s="1" customFormat="1" ht="15" customHeight="1">
      <c r="B67" s="245"/>
      <c r="C67" s="251"/>
      <c r="D67" s="249" t="s">
        <v>3195</v>
      </c>
      <c r="E67" s="249"/>
      <c r="F67" s="249"/>
      <c r="G67" s="249"/>
      <c r="H67" s="249"/>
      <c r="I67" s="249"/>
      <c r="J67" s="249"/>
      <c r="K67" s="247"/>
    </row>
    <row r="68" s="1" customFormat="1" ht="15" customHeight="1">
      <c r="B68" s="245"/>
      <c r="C68" s="251"/>
      <c r="D68" s="249" t="s">
        <v>3196</v>
      </c>
      <c r="E68" s="249"/>
      <c r="F68" s="249"/>
      <c r="G68" s="249"/>
      <c r="H68" s="249"/>
      <c r="I68" s="249"/>
      <c r="J68" s="249"/>
      <c r="K68" s="247"/>
    </row>
    <row r="69" s="1" customFormat="1" ht="15" customHeight="1">
      <c r="B69" s="245"/>
      <c r="C69" s="251"/>
      <c r="D69" s="249" t="s">
        <v>3197</v>
      </c>
      <c r="E69" s="249"/>
      <c r="F69" s="249"/>
      <c r="G69" s="249"/>
      <c r="H69" s="249"/>
      <c r="I69" s="249"/>
      <c r="J69" s="249"/>
      <c r="K69" s="247"/>
    </row>
    <row r="70" s="1" customFormat="1" ht="15" customHeight="1">
      <c r="B70" s="245"/>
      <c r="C70" s="251"/>
      <c r="D70" s="249" t="s">
        <v>3198</v>
      </c>
      <c r="E70" s="249"/>
      <c r="F70" s="249"/>
      <c r="G70" s="249"/>
      <c r="H70" s="249"/>
      <c r="I70" s="249"/>
      <c r="J70" s="249"/>
      <c r="K70" s="247"/>
    </row>
    <row r="71" s="1" customFormat="1" ht="12.75" customHeight="1">
      <c r="B71" s="256"/>
      <c r="C71" s="257"/>
      <c r="D71" s="257"/>
      <c r="E71" s="257"/>
      <c r="F71" s="257"/>
      <c r="G71" s="257"/>
      <c r="H71" s="257"/>
      <c r="I71" s="257"/>
      <c r="J71" s="257"/>
      <c r="K71" s="258"/>
    </row>
    <row r="72" s="1" customFormat="1" ht="18.75" customHeight="1">
      <c r="B72" s="259"/>
      <c r="C72" s="259"/>
      <c r="D72" s="259"/>
      <c r="E72" s="259"/>
      <c r="F72" s="259"/>
      <c r="G72" s="259"/>
      <c r="H72" s="259"/>
      <c r="I72" s="259"/>
      <c r="J72" s="259"/>
      <c r="K72" s="260"/>
    </row>
    <row r="73" s="1" customFormat="1" ht="18.75" customHeight="1">
      <c r="B73" s="260"/>
      <c r="C73" s="260"/>
      <c r="D73" s="260"/>
      <c r="E73" s="260"/>
      <c r="F73" s="260"/>
      <c r="G73" s="260"/>
      <c r="H73" s="260"/>
      <c r="I73" s="260"/>
      <c r="J73" s="260"/>
      <c r="K73" s="260"/>
    </row>
    <row r="74" s="1" customFormat="1" ht="7.5" customHeight="1">
      <c r="B74" s="261"/>
      <c r="C74" s="262"/>
      <c r="D74" s="262"/>
      <c r="E74" s="262"/>
      <c r="F74" s="262"/>
      <c r="G74" s="262"/>
      <c r="H74" s="262"/>
      <c r="I74" s="262"/>
      <c r="J74" s="262"/>
      <c r="K74" s="263"/>
    </row>
    <row r="75" s="1" customFormat="1" ht="45" customHeight="1">
      <c r="B75" s="264"/>
      <c r="C75" s="265" t="s">
        <v>3199</v>
      </c>
      <c r="D75" s="265"/>
      <c r="E75" s="265"/>
      <c r="F75" s="265"/>
      <c r="G75" s="265"/>
      <c r="H75" s="265"/>
      <c r="I75" s="265"/>
      <c r="J75" s="265"/>
      <c r="K75" s="266"/>
    </row>
    <row r="76" s="1" customFormat="1" ht="17.25" customHeight="1">
      <c r="B76" s="264"/>
      <c r="C76" s="267" t="s">
        <v>3200</v>
      </c>
      <c r="D76" s="267"/>
      <c r="E76" s="267"/>
      <c r="F76" s="267" t="s">
        <v>3201</v>
      </c>
      <c r="G76" s="268"/>
      <c r="H76" s="267" t="s">
        <v>57</v>
      </c>
      <c r="I76" s="267" t="s">
        <v>60</v>
      </c>
      <c r="J76" s="267" t="s">
        <v>3202</v>
      </c>
      <c r="K76" s="266"/>
    </row>
    <row r="77" s="1" customFormat="1" ht="17.25" customHeight="1">
      <c r="B77" s="264"/>
      <c r="C77" s="269" t="s">
        <v>3203</v>
      </c>
      <c r="D77" s="269"/>
      <c r="E77" s="269"/>
      <c r="F77" s="270" t="s">
        <v>3204</v>
      </c>
      <c r="G77" s="271"/>
      <c r="H77" s="269"/>
      <c r="I77" s="269"/>
      <c r="J77" s="269" t="s">
        <v>3205</v>
      </c>
      <c r="K77" s="266"/>
    </row>
    <row r="78" s="1" customFormat="1" ht="5.25" customHeight="1">
      <c r="B78" s="264"/>
      <c r="C78" s="272"/>
      <c r="D78" s="272"/>
      <c r="E78" s="272"/>
      <c r="F78" s="272"/>
      <c r="G78" s="273"/>
      <c r="H78" s="272"/>
      <c r="I78" s="272"/>
      <c r="J78" s="272"/>
      <c r="K78" s="266"/>
    </row>
    <row r="79" s="1" customFormat="1" ht="15" customHeight="1">
      <c r="B79" s="264"/>
      <c r="C79" s="252" t="s">
        <v>56</v>
      </c>
      <c r="D79" s="274"/>
      <c r="E79" s="274"/>
      <c r="F79" s="275" t="s">
        <v>3206</v>
      </c>
      <c r="G79" s="276"/>
      <c r="H79" s="252" t="s">
        <v>3207</v>
      </c>
      <c r="I79" s="252" t="s">
        <v>3208</v>
      </c>
      <c r="J79" s="252">
        <v>20</v>
      </c>
      <c r="K79" s="266"/>
    </row>
    <row r="80" s="1" customFormat="1" ht="15" customHeight="1">
      <c r="B80" s="264"/>
      <c r="C80" s="252" t="s">
        <v>3209</v>
      </c>
      <c r="D80" s="252"/>
      <c r="E80" s="252"/>
      <c r="F80" s="275" t="s">
        <v>3206</v>
      </c>
      <c r="G80" s="276"/>
      <c r="H80" s="252" t="s">
        <v>3210</v>
      </c>
      <c r="I80" s="252" t="s">
        <v>3208</v>
      </c>
      <c r="J80" s="252">
        <v>120</v>
      </c>
      <c r="K80" s="266"/>
    </row>
    <row r="81" s="1" customFormat="1" ht="15" customHeight="1">
      <c r="B81" s="277"/>
      <c r="C81" s="252" t="s">
        <v>3211</v>
      </c>
      <c r="D81" s="252"/>
      <c r="E81" s="252"/>
      <c r="F81" s="275" t="s">
        <v>3212</v>
      </c>
      <c r="G81" s="276"/>
      <c r="H81" s="252" t="s">
        <v>3213</v>
      </c>
      <c r="I81" s="252" t="s">
        <v>3208</v>
      </c>
      <c r="J81" s="252">
        <v>50</v>
      </c>
      <c r="K81" s="266"/>
    </row>
    <row r="82" s="1" customFormat="1" ht="15" customHeight="1">
      <c r="B82" s="277"/>
      <c r="C82" s="252" t="s">
        <v>3214</v>
      </c>
      <c r="D82" s="252"/>
      <c r="E82" s="252"/>
      <c r="F82" s="275" t="s">
        <v>3206</v>
      </c>
      <c r="G82" s="276"/>
      <c r="H82" s="252" t="s">
        <v>3215</v>
      </c>
      <c r="I82" s="252" t="s">
        <v>3216</v>
      </c>
      <c r="J82" s="252"/>
      <c r="K82" s="266"/>
    </row>
    <row r="83" s="1" customFormat="1" ht="15" customHeight="1">
      <c r="B83" s="277"/>
      <c r="C83" s="278" t="s">
        <v>3217</v>
      </c>
      <c r="D83" s="278"/>
      <c r="E83" s="278"/>
      <c r="F83" s="279" t="s">
        <v>3212</v>
      </c>
      <c r="G83" s="278"/>
      <c r="H83" s="278" t="s">
        <v>3218</v>
      </c>
      <c r="I83" s="278" t="s">
        <v>3208</v>
      </c>
      <c r="J83" s="278">
        <v>15</v>
      </c>
      <c r="K83" s="266"/>
    </row>
    <row r="84" s="1" customFormat="1" ht="15" customHeight="1">
      <c r="B84" s="277"/>
      <c r="C84" s="278" t="s">
        <v>3219</v>
      </c>
      <c r="D84" s="278"/>
      <c r="E84" s="278"/>
      <c r="F84" s="279" t="s">
        <v>3212</v>
      </c>
      <c r="G84" s="278"/>
      <c r="H84" s="278" t="s">
        <v>3220</v>
      </c>
      <c r="I84" s="278" t="s">
        <v>3208</v>
      </c>
      <c r="J84" s="278">
        <v>15</v>
      </c>
      <c r="K84" s="266"/>
    </row>
    <row r="85" s="1" customFormat="1" ht="15" customHeight="1">
      <c r="B85" s="277"/>
      <c r="C85" s="278" t="s">
        <v>3221</v>
      </c>
      <c r="D85" s="278"/>
      <c r="E85" s="278"/>
      <c r="F85" s="279" t="s">
        <v>3212</v>
      </c>
      <c r="G85" s="278"/>
      <c r="H85" s="278" t="s">
        <v>3222</v>
      </c>
      <c r="I85" s="278" t="s">
        <v>3208</v>
      </c>
      <c r="J85" s="278">
        <v>20</v>
      </c>
      <c r="K85" s="266"/>
    </row>
    <row r="86" s="1" customFormat="1" ht="15" customHeight="1">
      <c r="B86" s="277"/>
      <c r="C86" s="278" t="s">
        <v>3223</v>
      </c>
      <c r="D86" s="278"/>
      <c r="E86" s="278"/>
      <c r="F86" s="279" t="s">
        <v>3212</v>
      </c>
      <c r="G86" s="278"/>
      <c r="H86" s="278" t="s">
        <v>3224</v>
      </c>
      <c r="I86" s="278" t="s">
        <v>3208</v>
      </c>
      <c r="J86" s="278">
        <v>20</v>
      </c>
      <c r="K86" s="266"/>
    </row>
    <row r="87" s="1" customFormat="1" ht="15" customHeight="1">
      <c r="B87" s="277"/>
      <c r="C87" s="252" t="s">
        <v>3225</v>
      </c>
      <c r="D87" s="252"/>
      <c r="E87" s="252"/>
      <c r="F87" s="275" t="s">
        <v>3212</v>
      </c>
      <c r="G87" s="276"/>
      <c r="H87" s="252" t="s">
        <v>3226</v>
      </c>
      <c r="I87" s="252" t="s">
        <v>3208</v>
      </c>
      <c r="J87" s="252">
        <v>50</v>
      </c>
      <c r="K87" s="266"/>
    </row>
    <row r="88" s="1" customFormat="1" ht="15" customHeight="1">
      <c r="B88" s="277"/>
      <c r="C88" s="252" t="s">
        <v>3227</v>
      </c>
      <c r="D88" s="252"/>
      <c r="E88" s="252"/>
      <c r="F88" s="275" t="s">
        <v>3212</v>
      </c>
      <c r="G88" s="276"/>
      <c r="H88" s="252" t="s">
        <v>3228</v>
      </c>
      <c r="I88" s="252" t="s">
        <v>3208</v>
      </c>
      <c r="J88" s="252">
        <v>20</v>
      </c>
      <c r="K88" s="266"/>
    </row>
    <row r="89" s="1" customFormat="1" ht="15" customHeight="1">
      <c r="B89" s="277"/>
      <c r="C89" s="252" t="s">
        <v>3229</v>
      </c>
      <c r="D89" s="252"/>
      <c r="E89" s="252"/>
      <c r="F89" s="275" t="s">
        <v>3212</v>
      </c>
      <c r="G89" s="276"/>
      <c r="H89" s="252" t="s">
        <v>3230</v>
      </c>
      <c r="I89" s="252" t="s">
        <v>3208</v>
      </c>
      <c r="J89" s="252">
        <v>20</v>
      </c>
      <c r="K89" s="266"/>
    </row>
    <row r="90" s="1" customFormat="1" ht="15" customHeight="1">
      <c r="B90" s="277"/>
      <c r="C90" s="252" t="s">
        <v>3231</v>
      </c>
      <c r="D90" s="252"/>
      <c r="E90" s="252"/>
      <c r="F90" s="275" t="s">
        <v>3212</v>
      </c>
      <c r="G90" s="276"/>
      <c r="H90" s="252" t="s">
        <v>3232</v>
      </c>
      <c r="I90" s="252" t="s">
        <v>3208</v>
      </c>
      <c r="J90" s="252">
        <v>50</v>
      </c>
      <c r="K90" s="266"/>
    </row>
    <row r="91" s="1" customFormat="1" ht="15" customHeight="1">
      <c r="B91" s="277"/>
      <c r="C91" s="252" t="s">
        <v>3233</v>
      </c>
      <c r="D91" s="252"/>
      <c r="E91" s="252"/>
      <c r="F91" s="275" t="s">
        <v>3212</v>
      </c>
      <c r="G91" s="276"/>
      <c r="H91" s="252" t="s">
        <v>3233</v>
      </c>
      <c r="I91" s="252" t="s">
        <v>3208</v>
      </c>
      <c r="J91" s="252">
        <v>50</v>
      </c>
      <c r="K91" s="266"/>
    </row>
    <row r="92" s="1" customFormat="1" ht="15" customHeight="1">
      <c r="B92" s="277"/>
      <c r="C92" s="252" t="s">
        <v>3234</v>
      </c>
      <c r="D92" s="252"/>
      <c r="E92" s="252"/>
      <c r="F92" s="275" t="s">
        <v>3212</v>
      </c>
      <c r="G92" s="276"/>
      <c r="H92" s="252" t="s">
        <v>3235</v>
      </c>
      <c r="I92" s="252" t="s">
        <v>3208</v>
      </c>
      <c r="J92" s="252">
        <v>255</v>
      </c>
      <c r="K92" s="266"/>
    </row>
    <row r="93" s="1" customFormat="1" ht="15" customHeight="1">
      <c r="B93" s="277"/>
      <c r="C93" s="252" t="s">
        <v>3236</v>
      </c>
      <c r="D93" s="252"/>
      <c r="E93" s="252"/>
      <c r="F93" s="275" t="s">
        <v>3206</v>
      </c>
      <c r="G93" s="276"/>
      <c r="H93" s="252" t="s">
        <v>3237</v>
      </c>
      <c r="I93" s="252" t="s">
        <v>3238</v>
      </c>
      <c r="J93" s="252"/>
      <c r="K93" s="266"/>
    </row>
    <row r="94" s="1" customFormat="1" ht="15" customHeight="1">
      <c r="B94" s="277"/>
      <c r="C94" s="252" t="s">
        <v>3239</v>
      </c>
      <c r="D94" s="252"/>
      <c r="E94" s="252"/>
      <c r="F94" s="275" t="s">
        <v>3206</v>
      </c>
      <c r="G94" s="276"/>
      <c r="H94" s="252" t="s">
        <v>3240</v>
      </c>
      <c r="I94" s="252" t="s">
        <v>3241</v>
      </c>
      <c r="J94" s="252"/>
      <c r="K94" s="266"/>
    </row>
    <row r="95" s="1" customFormat="1" ht="15" customHeight="1">
      <c r="B95" s="277"/>
      <c r="C95" s="252" t="s">
        <v>3242</v>
      </c>
      <c r="D95" s="252"/>
      <c r="E95" s="252"/>
      <c r="F95" s="275" t="s">
        <v>3206</v>
      </c>
      <c r="G95" s="276"/>
      <c r="H95" s="252" t="s">
        <v>3242</v>
      </c>
      <c r="I95" s="252" t="s">
        <v>3241</v>
      </c>
      <c r="J95" s="252"/>
      <c r="K95" s="266"/>
    </row>
    <row r="96" s="1" customFormat="1" ht="15" customHeight="1">
      <c r="B96" s="277"/>
      <c r="C96" s="252" t="s">
        <v>41</v>
      </c>
      <c r="D96" s="252"/>
      <c r="E96" s="252"/>
      <c r="F96" s="275" t="s">
        <v>3206</v>
      </c>
      <c r="G96" s="276"/>
      <c r="H96" s="252" t="s">
        <v>3243</v>
      </c>
      <c r="I96" s="252" t="s">
        <v>3241</v>
      </c>
      <c r="J96" s="252"/>
      <c r="K96" s="266"/>
    </row>
    <row r="97" s="1" customFormat="1" ht="15" customHeight="1">
      <c r="B97" s="277"/>
      <c r="C97" s="252" t="s">
        <v>51</v>
      </c>
      <c r="D97" s="252"/>
      <c r="E97" s="252"/>
      <c r="F97" s="275" t="s">
        <v>3206</v>
      </c>
      <c r="G97" s="276"/>
      <c r="H97" s="252" t="s">
        <v>3244</v>
      </c>
      <c r="I97" s="252" t="s">
        <v>3241</v>
      </c>
      <c r="J97" s="252"/>
      <c r="K97" s="266"/>
    </row>
    <row r="98" s="1" customFormat="1" ht="15" customHeight="1">
      <c r="B98" s="280"/>
      <c r="C98" s="281"/>
      <c r="D98" s="281"/>
      <c r="E98" s="281"/>
      <c r="F98" s="281"/>
      <c r="G98" s="281"/>
      <c r="H98" s="281"/>
      <c r="I98" s="281"/>
      <c r="J98" s="281"/>
      <c r="K98" s="282"/>
    </row>
    <row r="99" s="1" customFormat="1" ht="18.75" customHeight="1">
      <c r="B99" s="283"/>
      <c r="C99" s="284"/>
      <c r="D99" s="284"/>
      <c r="E99" s="284"/>
      <c r="F99" s="284"/>
      <c r="G99" s="284"/>
      <c r="H99" s="284"/>
      <c r="I99" s="284"/>
      <c r="J99" s="284"/>
      <c r="K99" s="283"/>
    </row>
    <row r="100" s="1" customFormat="1" ht="18.75" customHeight="1">
      <c r="B100" s="260"/>
      <c r="C100" s="260"/>
      <c r="D100" s="260"/>
      <c r="E100" s="260"/>
      <c r="F100" s="260"/>
      <c r="G100" s="260"/>
      <c r="H100" s="260"/>
      <c r="I100" s="260"/>
      <c r="J100" s="260"/>
      <c r="K100" s="260"/>
    </row>
    <row r="101" s="1" customFormat="1" ht="7.5" customHeight="1">
      <c r="B101" s="261"/>
      <c r="C101" s="262"/>
      <c r="D101" s="262"/>
      <c r="E101" s="262"/>
      <c r="F101" s="262"/>
      <c r="G101" s="262"/>
      <c r="H101" s="262"/>
      <c r="I101" s="262"/>
      <c r="J101" s="262"/>
      <c r="K101" s="263"/>
    </row>
    <row r="102" s="1" customFormat="1" ht="45" customHeight="1">
      <c r="B102" s="264"/>
      <c r="C102" s="265" t="s">
        <v>3245</v>
      </c>
      <c r="D102" s="265"/>
      <c r="E102" s="265"/>
      <c r="F102" s="265"/>
      <c r="G102" s="265"/>
      <c r="H102" s="265"/>
      <c r="I102" s="265"/>
      <c r="J102" s="265"/>
      <c r="K102" s="266"/>
    </row>
    <row r="103" s="1" customFormat="1" ht="17.25" customHeight="1">
      <c r="B103" s="264"/>
      <c r="C103" s="267" t="s">
        <v>3200</v>
      </c>
      <c r="D103" s="267"/>
      <c r="E103" s="267"/>
      <c r="F103" s="267" t="s">
        <v>3201</v>
      </c>
      <c r="G103" s="268"/>
      <c r="H103" s="267" t="s">
        <v>57</v>
      </c>
      <c r="I103" s="267" t="s">
        <v>60</v>
      </c>
      <c r="J103" s="267" t="s">
        <v>3202</v>
      </c>
      <c r="K103" s="266"/>
    </row>
    <row r="104" s="1" customFormat="1" ht="17.25" customHeight="1">
      <c r="B104" s="264"/>
      <c r="C104" s="269" t="s">
        <v>3203</v>
      </c>
      <c r="D104" s="269"/>
      <c r="E104" s="269"/>
      <c r="F104" s="270" t="s">
        <v>3204</v>
      </c>
      <c r="G104" s="271"/>
      <c r="H104" s="269"/>
      <c r="I104" s="269"/>
      <c r="J104" s="269" t="s">
        <v>3205</v>
      </c>
      <c r="K104" s="266"/>
    </row>
    <row r="105" s="1" customFormat="1" ht="5.25" customHeight="1">
      <c r="B105" s="264"/>
      <c r="C105" s="267"/>
      <c r="D105" s="267"/>
      <c r="E105" s="267"/>
      <c r="F105" s="267"/>
      <c r="G105" s="285"/>
      <c r="H105" s="267"/>
      <c r="I105" s="267"/>
      <c r="J105" s="267"/>
      <c r="K105" s="266"/>
    </row>
    <row r="106" s="1" customFormat="1" ht="15" customHeight="1">
      <c r="B106" s="264"/>
      <c r="C106" s="252" t="s">
        <v>56</v>
      </c>
      <c r="D106" s="274"/>
      <c r="E106" s="274"/>
      <c r="F106" s="275" t="s">
        <v>3206</v>
      </c>
      <c r="G106" s="252"/>
      <c r="H106" s="252" t="s">
        <v>3246</v>
      </c>
      <c r="I106" s="252" t="s">
        <v>3208</v>
      </c>
      <c r="J106" s="252">
        <v>20</v>
      </c>
      <c r="K106" s="266"/>
    </row>
    <row r="107" s="1" customFormat="1" ht="15" customHeight="1">
      <c r="B107" s="264"/>
      <c r="C107" s="252" t="s">
        <v>3209</v>
      </c>
      <c r="D107" s="252"/>
      <c r="E107" s="252"/>
      <c r="F107" s="275" t="s">
        <v>3206</v>
      </c>
      <c r="G107" s="252"/>
      <c r="H107" s="252" t="s">
        <v>3246</v>
      </c>
      <c r="I107" s="252" t="s">
        <v>3208</v>
      </c>
      <c r="J107" s="252">
        <v>120</v>
      </c>
      <c r="K107" s="266"/>
    </row>
    <row r="108" s="1" customFormat="1" ht="15" customHeight="1">
      <c r="B108" s="277"/>
      <c r="C108" s="252" t="s">
        <v>3211</v>
      </c>
      <c r="D108" s="252"/>
      <c r="E108" s="252"/>
      <c r="F108" s="275" t="s">
        <v>3212</v>
      </c>
      <c r="G108" s="252"/>
      <c r="H108" s="252" t="s">
        <v>3246</v>
      </c>
      <c r="I108" s="252" t="s">
        <v>3208</v>
      </c>
      <c r="J108" s="252">
        <v>50</v>
      </c>
      <c r="K108" s="266"/>
    </row>
    <row r="109" s="1" customFormat="1" ht="15" customHeight="1">
      <c r="B109" s="277"/>
      <c r="C109" s="252" t="s">
        <v>3214</v>
      </c>
      <c r="D109" s="252"/>
      <c r="E109" s="252"/>
      <c r="F109" s="275" t="s">
        <v>3206</v>
      </c>
      <c r="G109" s="252"/>
      <c r="H109" s="252" t="s">
        <v>3246</v>
      </c>
      <c r="I109" s="252" t="s">
        <v>3216</v>
      </c>
      <c r="J109" s="252"/>
      <c r="K109" s="266"/>
    </row>
    <row r="110" s="1" customFormat="1" ht="15" customHeight="1">
      <c r="B110" s="277"/>
      <c r="C110" s="252" t="s">
        <v>3225</v>
      </c>
      <c r="D110" s="252"/>
      <c r="E110" s="252"/>
      <c r="F110" s="275" t="s">
        <v>3212</v>
      </c>
      <c r="G110" s="252"/>
      <c r="H110" s="252" t="s">
        <v>3246</v>
      </c>
      <c r="I110" s="252" t="s">
        <v>3208</v>
      </c>
      <c r="J110" s="252">
        <v>50</v>
      </c>
      <c r="K110" s="266"/>
    </row>
    <row r="111" s="1" customFormat="1" ht="15" customHeight="1">
      <c r="B111" s="277"/>
      <c r="C111" s="252" t="s">
        <v>3233</v>
      </c>
      <c r="D111" s="252"/>
      <c r="E111" s="252"/>
      <c r="F111" s="275" t="s">
        <v>3212</v>
      </c>
      <c r="G111" s="252"/>
      <c r="H111" s="252" t="s">
        <v>3246</v>
      </c>
      <c r="I111" s="252" t="s">
        <v>3208</v>
      </c>
      <c r="J111" s="252">
        <v>50</v>
      </c>
      <c r="K111" s="266"/>
    </row>
    <row r="112" s="1" customFormat="1" ht="15" customHeight="1">
      <c r="B112" s="277"/>
      <c r="C112" s="252" t="s">
        <v>3231</v>
      </c>
      <c r="D112" s="252"/>
      <c r="E112" s="252"/>
      <c r="F112" s="275" t="s">
        <v>3212</v>
      </c>
      <c r="G112" s="252"/>
      <c r="H112" s="252" t="s">
        <v>3246</v>
      </c>
      <c r="I112" s="252" t="s">
        <v>3208</v>
      </c>
      <c r="J112" s="252">
        <v>50</v>
      </c>
      <c r="K112" s="266"/>
    </row>
    <row r="113" s="1" customFormat="1" ht="15" customHeight="1">
      <c r="B113" s="277"/>
      <c r="C113" s="252" t="s">
        <v>56</v>
      </c>
      <c r="D113" s="252"/>
      <c r="E113" s="252"/>
      <c r="F113" s="275" t="s">
        <v>3206</v>
      </c>
      <c r="G113" s="252"/>
      <c r="H113" s="252" t="s">
        <v>3247</v>
      </c>
      <c r="I113" s="252" t="s">
        <v>3208</v>
      </c>
      <c r="J113" s="252">
        <v>20</v>
      </c>
      <c r="K113" s="266"/>
    </row>
    <row r="114" s="1" customFormat="1" ht="15" customHeight="1">
      <c r="B114" s="277"/>
      <c r="C114" s="252" t="s">
        <v>3248</v>
      </c>
      <c r="D114" s="252"/>
      <c r="E114" s="252"/>
      <c r="F114" s="275" t="s">
        <v>3206</v>
      </c>
      <c r="G114" s="252"/>
      <c r="H114" s="252" t="s">
        <v>3249</v>
      </c>
      <c r="I114" s="252" t="s">
        <v>3208</v>
      </c>
      <c r="J114" s="252">
        <v>120</v>
      </c>
      <c r="K114" s="266"/>
    </row>
    <row r="115" s="1" customFormat="1" ht="15" customHeight="1">
      <c r="B115" s="277"/>
      <c r="C115" s="252" t="s">
        <v>41</v>
      </c>
      <c r="D115" s="252"/>
      <c r="E115" s="252"/>
      <c r="F115" s="275" t="s">
        <v>3206</v>
      </c>
      <c r="G115" s="252"/>
      <c r="H115" s="252" t="s">
        <v>3250</v>
      </c>
      <c r="I115" s="252" t="s">
        <v>3241</v>
      </c>
      <c r="J115" s="252"/>
      <c r="K115" s="266"/>
    </row>
    <row r="116" s="1" customFormat="1" ht="15" customHeight="1">
      <c r="B116" s="277"/>
      <c r="C116" s="252" t="s">
        <v>51</v>
      </c>
      <c r="D116" s="252"/>
      <c r="E116" s="252"/>
      <c r="F116" s="275" t="s">
        <v>3206</v>
      </c>
      <c r="G116" s="252"/>
      <c r="H116" s="252" t="s">
        <v>3251</v>
      </c>
      <c r="I116" s="252" t="s">
        <v>3241</v>
      </c>
      <c r="J116" s="252"/>
      <c r="K116" s="266"/>
    </row>
    <row r="117" s="1" customFormat="1" ht="15" customHeight="1">
      <c r="B117" s="277"/>
      <c r="C117" s="252" t="s">
        <v>60</v>
      </c>
      <c r="D117" s="252"/>
      <c r="E117" s="252"/>
      <c r="F117" s="275" t="s">
        <v>3206</v>
      </c>
      <c r="G117" s="252"/>
      <c r="H117" s="252" t="s">
        <v>3252</v>
      </c>
      <c r="I117" s="252" t="s">
        <v>3253</v>
      </c>
      <c r="J117" s="252"/>
      <c r="K117" s="266"/>
    </row>
    <row r="118" s="1" customFormat="1" ht="15" customHeight="1">
      <c r="B118" s="280"/>
      <c r="C118" s="286"/>
      <c r="D118" s="286"/>
      <c r="E118" s="286"/>
      <c r="F118" s="286"/>
      <c r="G118" s="286"/>
      <c r="H118" s="286"/>
      <c r="I118" s="286"/>
      <c r="J118" s="286"/>
      <c r="K118" s="282"/>
    </row>
    <row r="119" s="1" customFormat="1" ht="18.75" customHeight="1">
      <c r="B119" s="287"/>
      <c r="C119" s="288"/>
      <c r="D119" s="288"/>
      <c r="E119" s="288"/>
      <c r="F119" s="289"/>
      <c r="G119" s="288"/>
      <c r="H119" s="288"/>
      <c r="I119" s="288"/>
      <c r="J119" s="288"/>
      <c r="K119" s="287"/>
    </row>
    <row r="120" s="1" customFormat="1" ht="18.75" customHeight="1">
      <c r="B120" s="260"/>
      <c r="C120" s="260"/>
      <c r="D120" s="260"/>
      <c r="E120" s="260"/>
      <c r="F120" s="260"/>
      <c r="G120" s="260"/>
      <c r="H120" s="260"/>
      <c r="I120" s="260"/>
      <c r="J120" s="260"/>
      <c r="K120" s="260"/>
    </row>
    <row r="121" s="1" customFormat="1" ht="7.5" customHeight="1">
      <c r="B121" s="290"/>
      <c r="C121" s="291"/>
      <c r="D121" s="291"/>
      <c r="E121" s="291"/>
      <c r="F121" s="291"/>
      <c r="G121" s="291"/>
      <c r="H121" s="291"/>
      <c r="I121" s="291"/>
      <c r="J121" s="291"/>
      <c r="K121" s="292"/>
    </row>
    <row r="122" s="1" customFormat="1" ht="45" customHeight="1">
      <c r="B122" s="293"/>
      <c r="C122" s="243" t="s">
        <v>3254</v>
      </c>
      <c r="D122" s="243"/>
      <c r="E122" s="243"/>
      <c r="F122" s="243"/>
      <c r="G122" s="243"/>
      <c r="H122" s="243"/>
      <c r="I122" s="243"/>
      <c r="J122" s="243"/>
      <c r="K122" s="294"/>
    </row>
    <row r="123" s="1" customFormat="1" ht="17.25" customHeight="1">
      <c r="B123" s="295"/>
      <c r="C123" s="267" t="s">
        <v>3200</v>
      </c>
      <c r="D123" s="267"/>
      <c r="E123" s="267"/>
      <c r="F123" s="267" t="s">
        <v>3201</v>
      </c>
      <c r="G123" s="268"/>
      <c r="H123" s="267" t="s">
        <v>57</v>
      </c>
      <c r="I123" s="267" t="s">
        <v>60</v>
      </c>
      <c r="J123" s="267" t="s">
        <v>3202</v>
      </c>
      <c r="K123" s="296"/>
    </row>
    <row r="124" s="1" customFormat="1" ht="17.25" customHeight="1">
      <c r="B124" s="295"/>
      <c r="C124" s="269" t="s">
        <v>3203</v>
      </c>
      <c r="D124" s="269"/>
      <c r="E124" s="269"/>
      <c r="F124" s="270" t="s">
        <v>3204</v>
      </c>
      <c r="G124" s="271"/>
      <c r="H124" s="269"/>
      <c r="I124" s="269"/>
      <c r="J124" s="269" t="s">
        <v>3205</v>
      </c>
      <c r="K124" s="296"/>
    </row>
    <row r="125" s="1" customFormat="1" ht="5.25" customHeight="1">
      <c r="B125" s="297"/>
      <c r="C125" s="272"/>
      <c r="D125" s="272"/>
      <c r="E125" s="272"/>
      <c r="F125" s="272"/>
      <c r="G125" s="298"/>
      <c r="H125" s="272"/>
      <c r="I125" s="272"/>
      <c r="J125" s="272"/>
      <c r="K125" s="299"/>
    </row>
    <row r="126" s="1" customFormat="1" ht="15" customHeight="1">
      <c r="B126" s="297"/>
      <c r="C126" s="252" t="s">
        <v>3209</v>
      </c>
      <c r="D126" s="274"/>
      <c r="E126" s="274"/>
      <c r="F126" s="275" t="s">
        <v>3206</v>
      </c>
      <c r="G126" s="252"/>
      <c r="H126" s="252" t="s">
        <v>3246</v>
      </c>
      <c r="I126" s="252" t="s">
        <v>3208</v>
      </c>
      <c r="J126" s="252">
        <v>120</v>
      </c>
      <c r="K126" s="300"/>
    </row>
    <row r="127" s="1" customFormat="1" ht="15" customHeight="1">
      <c r="B127" s="297"/>
      <c r="C127" s="252" t="s">
        <v>3255</v>
      </c>
      <c r="D127" s="252"/>
      <c r="E127" s="252"/>
      <c r="F127" s="275" t="s">
        <v>3206</v>
      </c>
      <c r="G127" s="252"/>
      <c r="H127" s="252" t="s">
        <v>3256</v>
      </c>
      <c r="I127" s="252" t="s">
        <v>3208</v>
      </c>
      <c r="J127" s="252" t="s">
        <v>3257</v>
      </c>
      <c r="K127" s="300"/>
    </row>
    <row r="128" s="1" customFormat="1" ht="15" customHeight="1">
      <c r="B128" s="297"/>
      <c r="C128" s="252" t="s">
        <v>3154</v>
      </c>
      <c r="D128" s="252"/>
      <c r="E128" s="252"/>
      <c r="F128" s="275" t="s">
        <v>3206</v>
      </c>
      <c r="G128" s="252"/>
      <c r="H128" s="252" t="s">
        <v>3258</v>
      </c>
      <c r="I128" s="252" t="s">
        <v>3208</v>
      </c>
      <c r="J128" s="252" t="s">
        <v>3257</v>
      </c>
      <c r="K128" s="300"/>
    </row>
    <row r="129" s="1" customFormat="1" ht="15" customHeight="1">
      <c r="B129" s="297"/>
      <c r="C129" s="252" t="s">
        <v>3217</v>
      </c>
      <c r="D129" s="252"/>
      <c r="E129" s="252"/>
      <c r="F129" s="275" t="s">
        <v>3212</v>
      </c>
      <c r="G129" s="252"/>
      <c r="H129" s="252" t="s">
        <v>3218</v>
      </c>
      <c r="I129" s="252" t="s">
        <v>3208</v>
      </c>
      <c r="J129" s="252">
        <v>15</v>
      </c>
      <c r="K129" s="300"/>
    </row>
    <row r="130" s="1" customFormat="1" ht="15" customHeight="1">
      <c r="B130" s="297"/>
      <c r="C130" s="278" t="s">
        <v>3219</v>
      </c>
      <c r="D130" s="278"/>
      <c r="E130" s="278"/>
      <c r="F130" s="279" t="s">
        <v>3212</v>
      </c>
      <c r="G130" s="278"/>
      <c r="H130" s="278" t="s">
        <v>3220</v>
      </c>
      <c r="I130" s="278" t="s">
        <v>3208</v>
      </c>
      <c r="J130" s="278">
        <v>15</v>
      </c>
      <c r="K130" s="300"/>
    </row>
    <row r="131" s="1" customFormat="1" ht="15" customHeight="1">
      <c r="B131" s="297"/>
      <c r="C131" s="278" t="s">
        <v>3221</v>
      </c>
      <c r="D131" s="278"/>
      <c r="E131" s="278"/>
      <c r="F131" s="279" t="s">
        <v>3212</v>
      </c>
      <c r="G131" s="278"/>
      <c r="H131" s="278" t="s">
        <v>3222</v>
      </c>
      <c r="I131" s="278" t="s">
        <v>3208</v>
      </c>
      <c r="J131" s="278">
        <v>20</v>
      </c>
      <c r="K131" s="300"/>
    </row>
    <row r="132" s="1" customFormat="1" ht="15" customHeight="1">
      <c r="B132" s="297"/>
      <c r="C132" s="278" t="s">
        <v>3223</v>
      </c>
      <c r="D132" s="278"/>
      <c r="E132" s="278"/>
      <c r="F132" s="279" t="s">
        <v>3212</v>
      </c>
      <c r="G132" s="278"/>
      <c r="H132" s="278" t="s">
        <v>3224</v>
      </c>
      <c r="I132" s="278" t="s">
        <v>3208</v>
      </c>
      <c r="J132" s="278">
        <v>20</v>
      </c>
      <c r="K132" s="300"/>
    </row>
    <row r="133" s="1" customFormat="1" ht="15" customHeight="1">
      <c r="B133" s="297"/>
      <c r="C133" s="252" t="s">
        <v>3211</v>
      </c>
      <c r="D133" s="252"/>
      <c r="E133" s="252"/>
      <c r="F133" s="275" t="s">
        <v>3212</v>
      </c>
      <c r="G133" s="252"/>
      <c r="H133" s="252" t="s">
        <v>3246</v>
      </c>
      <c r="I133" s="252" t="s">
        <v>3208</v>
      </c>
      <c r="J133" s="252">
        <v>50</v>
      </c>
      <c r="K133" s="300"/>
    </row>
    <row r="134" s="1" customFormat="1" ht="15" customHeight="1">
      <c r="B134" s="297"/>
      <c r="C134" s="252" t="s">
        <v>3225</v>
      </c>
      <c r="D134" s="252"/>
      <c r="E134" s="252"/>
      <c r="F134" s="275" t="s">
        <v>3212</v>
      </c>
      <c r="G134" s="252"/>
      <c r="H134" s="252" t="s">
        <v>3246</v>
      </c>
      <c r="I134" s="252" t="s">
        <v>3208</v>
      </c>
      <c r="J134" s="252">
        <v>50</v>
      </c>
      <c r="K134" s="300"/>
    </row>
    <row r="135" s="1" customFormat="1" ht="15" customHeight="1">
      <c r="B135" s="297"/>
      <c r="C135" s="252" t="s">
        <v>3231</v>
      </c>
      <c r="D135" s="252"/>
      <c r="E135" s="252"/>
      <c r="F135" s="275" t="s">
        <v>3212</v>
      </c>
      <c r="G135" s="252"/>
      <c r="H135" s="252" t="s">
        <v>3246</v>
      </c>
      <c r="I135" s="252" t="s">
        <v>3208</v>
      </c>
      <c r="J135" s="252">
        <v>50</v>
      </c>
      <c r="K135" s="300"/>
    </row>
    <row r="136" s="1" customFormat="1" ht="15" customHeight="1">
      <c r="B136" s="297"/>
      <c r="C136" s="252" t="s">
        <v>3233</v>
      </c>
      <c r="D136" s="252"/>
      <c r="E136" s="252"/>
      <c r="F136" s="275" t="s">
        <v>3212</v>
      </c>
      <c r="G136" s="252"/>
      <c r="H136" s="252" t="s">
        <v>3246</v>
      </c>
      <c r="I136" s="252" t="s">
        <v>3208</v>
      </c>
      <c r="J136" s="252">
        <v>50</v>
      </c>
      <c r="K136" s="300"/>
    </row>
    <row r="137" s="1" customFormat="1" ht="15" customHeight="1">
      <c r="B137" s="297"/>
      <c r="C137" s="252" t="s">
        <v>3234</v>
      </c>
      <c r="D137" s="252"/>
      <c r="E137" s="252"/>
      <c r="F137" s="275" t="s">
        <v>3212</v>
      </c>
      <c r="G137" s="252"/>
      <c r="H137" s="252" t="s">
        <v>3259</v>
      </c>
      <c r="I137" s="252" t="s">
        <v>3208</v>
      </c>
      <c r="J137" s="252">
        <v>255</v>
      </c>
      <c r="K137" s="300"/>
    </row>
    <row r="138" s="1" customFormat="1" ht="15" customHeight="1">
      <c r="B138" s="297"/>
      <c r="C138" s="252" t="s">
        <v>3236</v>
      </c>
      <c r="D138" s="252"/>
      <c r="E138" s="252"/>
      <c r="F138" s="275" t="s">
        <v>3206</v>
      </c>
      <c r="G138" s="252"/>
      <c r="H138" s="252" t="s">
        <v>3260</v>
      </c>
      <c r="I138" s="252" t="s">
        <v>3238</v>
      </c>
      <c r="J138" s="252"/>
      <c r="K138" s="300"/>
    </row>
    <row r="139" s="1" customFormat="1" ht="15" customHeight="1">
      <c r="B139" s="297"/>
      <c r="C139" s="252" t="s">
        <v>3239</v>
      </c>
      <c r="D139" s="252"/>
      <c r="E139" s="252"/>
      <c r="F139" s="275" t="s">
        <v>3206</v>
      </c>
      <c r="G139" s="252"/>
      <c r="H139" s="252" t="s">
        <v>3261</v>
      </c>
      <c r="I139" s="252" t="s">
        <v>3241</v>
      </c>
      <c r="J139" s="252"/>
      <c r="K139" s="300"/>
    </row>
    <row r="140" s="1" customFormat="1" ht="15" customHeight="1">
      <c r="B140" s="297"/>
      <c r="C140" s="252" t="s">
        <v>3242</v>
      </c>
      <c r="D140" s="252"/>
      <c r="E140" s="252"/>
      <c r="F140" s="275" t="s">
        <v>3206</v>
      </c>
      <c r="G140" s="252"/>
      <c r="H140" s="252" t="s">
        <v>3242</v>
      </c>
      <c r="I140" s="252" t="s">
        <v>3241</v>
      </c>
      <c r="J140" s="252"/>
      <c r="K140" s="300"/>
    </row>
    <row r="141" s="1" customFormat="1" ht="15" customHeight="1">
      <c r="B141" s="297"/>
      <c r="C141" s="252" t="s">
        <v>41</v>
      </c>
      <c r="D141" s="252"/>
      <c r="E141" s="252"/>
      <c r="F141" s="275" t="s">
        <v>3206</v>
      </c>
      <c r="G141" s="252"/>
      <c r="H141" s="252" t="s">
        <v>3262</v>
      </c>
      <c r="I141" s="252" t="s">
        <v>3241</v>
      </c>
      <c r="J141" s="252"/>
      <c r="K141" s="300"/>
    </row>
    <row r="142" s="1" customFormat="1" ht="15" customHeight="1">
      <c r="B142" s="297"/>
      <c r="C142" s="252" t="s">
        <v>3263</v>
      </c>
      <c r="D142" s="252"/>
      <c r="E142" s="252"/>
      <c r="F142" s="275" t="s">
        <v>3206</v>
      </c>
      <c r="G142" s="252"/>
      <c r="H142" s="252" t="s">
        <v>3264</v>
      </c>
      <c r="I142" s="252" t="s">
        <v>3241</v>
      </c>
      <c r="J142" s="252"/>
      <c r="K142" s="300"/>
    </row>
    <row r="143" s="1" customFormat="1" ht="15" customHeight="1">
      <c r="B143" s="301"/>
      <c r="C143" s="302"/>
      <c r="D143" s="302"/>
      <c r="E143" s="302"/>
      <c r="F143" s="302"/>
      <c r="G143" s="302"/>
      <c r="H143" s="302"/>
      <c r="I143" s="302"/>
      <c r="J143" s="302"/>
      <c r="K143" s="303"/>
    </row>
    <row r="144" s="1" customFormat="1" ht="18.75" customHeight="1">
      <c r="B144" s="288"/>
      <c r="C144" s="288"/>
      <c r="D144" s="288"/>
      <c r="E144" s="288"/>
      <c r="F144" s="289"/>
      <c r="G144" s="288"/>
      <c r="H144" s="288"/>
      <c r="I144" s="288"/>
      <c r="J144" s="288"/>
      <c r="K144" s="288"/>
    </row>
    <row r="145" s="1" customFormat="1" ht="18.75" customHeight="1">
      <c r="B145" s="260"/>
      <c r="C145" s="260"/>
      <c r="D145" s="260"/>
      <c r="E145" s="260"/>
      <c r="F145" s="260"/>
      <c r="G145" s="260"/>
      <c r="H145" s="260"/>
      <c r="I145" s="260"/>
      <c r="J145" s="260"/>
      <c r="K145" s="260"/>
    </row>
    <row r="146" s="1" customFormat="1" ht="7.5" customHeight="1">
      <c r="B146" s="261"/>
      <c r="C146" s="262"/>
      <c r="D146" s="262"/>
      <c r="E146" s="262"/>
      <c r="F146" s="262"/>
      <c r="G146" s="262"/>
      <c r="H146" s="262"/>
      <c r="I146" s="262"/>
      <c r="J146" s="262"/>
      <c r="K146" s="263"/>
    </row>
    <row r="147" s="1" customFormat="1" ht="45" customHeight="1">
      <c r="B147" s="264"/>
      <c r="C147" s="265" t="s">
        <v>3265</v>
      </c>
      <c r="D147" s="265"/>
      <c r="E147" s="265"/>
      <c r="F147" s="265"/>
      <c r="G147" s="265"/>
      <c r="H147" s="265"/>
      <c r="I147" s="265"/>
      <c r="J147" s="265"/>
      <c r="K147" s="266"/>
    </row>
    <row r="148" s="1" customFormat="1" ht="17.25" customHeight="1">
      <c r="B148" s="264"/>
      <c r="C148" s="267" t="s">
        <v>3200</v>
      </c>
      <c r="D148" s="267"/>
      <c r="E148" s="267"/>
      <c r="F148" s="267" t="s">
        <v>3201</v>
      </c>
      <c r="G148" s="268"/>
      <c r="H148" s="267" t="s">
        <v>57</v>
      </c>
      <c r="I148" s="267" t="s">
        <v>60</v>
      </c>
      <c r="J148" s="267" t="s">
        <v>3202</v>
      </c>
      <c r="K148" s="266"/>
    </row>
    <row r="149" s="1" customFormat="1" ht="17.25" customHeight="1">
      <c r="B149" s="264"/>
      <c r="C149" s="269" t="s">
        <v>3203</v>
      </c>
      <c r="D149" s="269"/>
      <c r="E149" s="269"/>
      <c r="F149" s="270" t="s">
        <v>3204</v>
      </c>
      <c r="G149" s="271"/>
      <c r="H149" s="269"/>
      <c r="I149" s="269"/>
      <c r="J149" s="269" t="s">
        <v>3205</v>
      </c>
      <c r="K149" s="266"/>
    </row>
    <row r="150" s="1" customFormat="1" ht="5.25" customHeight="1">
      <c r="B150" s="277"/>
      <c r="C150" s="272"/>
      <c r="D150" s="272"/>
      <c r="E150" s="272"/>
      <c r="F150" s="272"/>
      <c r="G150" s="273"/>
      <c r="H150" s="272"/>
      <c r="I150" s="272"/>
      <c r="J150" s="272"/>
      <c r="K150" s="300"/>
    </row>
    <row r="151" s="1" customFormat="1" ht="15" customHeight="1">
      <c r="B151" s="277"/>
      <c r="C151" s="304" t="s">
        <v>3209</v>
      </c>
      <c r="D151" s="252"/>
      <c r="E151" s="252"/>
      <c r="F151" s="305" t="s">
        <v>3206</v>
      </c>
      <c r="G151" s="252"/>
      <c r="H151" s="304" t="s">
        <v>3246</v>
      </c>
      <c r="I151" s="304" t="s">
        <v>3208</v>
      </c>
      <c r="J151" s="304">
        <v>120</v>
      </c>
      <c r="K151" s="300"/>
    </row>
    <row r="152" s="1" customFormat="1" ht="15" customHeight="1">
      <c r="B152" s="277"/>
      <c r="C152" s="304" t="s">
        <v>3255</v>
      </c>
      <c r="D152" s="252"/>
      <c r="E152" s="252"/>
      <c r="F152" s="305" t="s">
        <v>3206</v>
      </c>
      <c r="G152" s="252"/>
      <c r="H152" s="304" t="s">
        <v>3266</v>
      </c>
      <c r="I152" s="304" t="s">
        <v>3208</v>
      </c>
      <c r="J152" s="304" t="s">
        <v>3257</v>
      </c>
      <c r="K152" s="300"/>
    </row>
    <row r="153" s="1" customFormat="1" ht="15" customHeight="1">
      <c r="B153" s="277"/>
      <c r="C153" s="304" t="s">
        <v>3154</v>
      </c>
      <c r="D153" s="252"/>
      <c r="E153" s="252"/>
      <c r="F153" s="305" t="s">
        <v>3206</v>
      </c>
      <c r="G153" s="252"/>
      <c r="H153" s="304" t="s">
        <v>3267</v>
      </c>
      <c r="I153" s="304" t="s">
        <v>3208</v>
      </c>
      <c r="J153" s="304" t="s">
        <v>3257</v>
      </c>
      <c r="K153" s="300"/>
    </row>
    <row r="154" s="1" customFormat="1" ht="15" customHeight="1">
      <c r="B154" s="277"/>
      <c r="C154" s="304" t="s">
        <v>3211</v>
      </c>
      <c r="D154" s="252"/>
      <c r="E154" s="252"/>
      <c r="F154" s="305" t="s">
        <v>3212</v>
      </c>
      <c r="G154" s="252"/>
      <c r="H154" s="304" t="s">
        <v>3246</v>
      </c>
      <c r="I154" s="304" t="s">
        <v>3208</v>
      </c>
      <c r="J154" s="304">
        <v>50</v>
      </c>
      <c r="K154" s="300"/>
    </row>
    <row r="155" s="1" customFormat="1" ht="15" customHeight="1">
      <c r="B155" s="277"/>
      <c r="C155" s="304" t="s">
        <v>3214</v>
      </c>
      <c r="D155" s="252"/>
      <c r="E155" s="252"/>
      <c r="F155" s="305" t="s">
        <v>3206</v>
      </c>
      <c r="G155" s="252"/>
      <c r="H155" s="304" t="s">
        <v>3246</v>
      </c>
      <c r="I155" s="304" t="s">
        <v>3216</v>
      </c>
      <c r="J155" s="304"/>
      <c r="K155" s="300"/>
    </row>
    <row r="156" s="1" customFormat="1" ht="15" customHeight="1">
      <c r="B156" s="277"/>
      <c r="C156" s="304" t="s">
        <v>3225</v>
      </c>
      <c r="D156" s="252"/>
      <c r="E156" s="252"/>
      <c r="F156" s="305" t="s">
        <v>3212</v>
      </c>
      <c r="G156" s="252"/>
      <c r="H156" s="304" t="s">
        <v>3246</v>
      </c>
      <c r="I156" s="304" t="s">
        <v>3208</v>
      </c>
      <c r="J156" s="304">
        <v>50</v>
      </c>
      <c r="K156" s="300"/>
    </row>
    <row r="157" s="1" customFormat="1" ht="15" customHeight="1">
      <c r="B157" s="277"/>
      <c r="C157" s="304" t="s">
        <v>3233</v>
      </c>
      <c r="D157" s="252"/>
      <c r="E157" s="252"/>
      <c r="F157" s="305" t="s">
        <v>3212</v>
      </c>
      <c r="G157" s="252"/>
      <c r="H157" s="304" t="s">
        <v>3246</v>
      </c>
      <c r="I157" s="304" t="s">
        <v>3208</v>
      </c>
      <c r="J157" s="304">
        <v>50</v>
      </c>
      <c r="K157" s="300"/>
    </row>
    <row r="158" s="1" customFormat="1" ht="15" customHeight="1">
      <c r="B158" s="277"/>
      <c r="C158" s="304" t="s">
        <v>3231</v>
      </c>
      <c r="D158" s="252"/>
      <c r="E158" s="252"/>
      <c r="F158" s="305" t="s">
        <v>3212</v>
      </c>
      <c r="G158" s="252"/>
      <c r="H158" s="304" t="s">
        <v>3246</v>
      </c>
      <c r="I158" s="304" t="s">
        <v>3208</v>
      </c>
      <c r="J158" s="304">
        <v>50</v>
      </c>
      <c r="K158" s="300"/>
    </row>
    <row r="159" s="1" customFormat="1" ht="15" customHeight="1">
      <c r="B159" s="277"/>
      <c r="C159" s="304" t="s">
        <v>102</v>
      </c>
      <c r="D159" s="252"/>
      <c r="E159" s="252"/>
      <c r="F159" s="305" t="s">
        <v>3206</v>
      </c>
      <c r="G159" s="252"/>
      <c r="H159" s="304" t="s">
        <v>3268</v>
      </c>
      <c r="I159" s="304" t="s">
        <v>3208</v>
      </c>
      <c r="J159" s="304" t="s">
        <v>3269</v>
      </c>
      <c r="K159" s="300"/>
    </row>
    <row r="160" s="1" customFormat="1" ht="15" customHeight="1">
      <c r="B160" s="277"/>
      <c r="C160" s="304" t="s">
        <v>3270</v>
      </c>
      <c r="D160" s="252"/>
      <c r="E160" s="252"/>
      <c r="F160" s="305" t="s">
        <v>3206</v>
      </c>
      <c r="G160" s="252"/>
      <c r="H160" s="304" t="s">
        <v>3271</v>
      </c>
      <c r="I160" s="304" t="s">
        <v>3241</v>
      </c>
      <c r="J160" s="304"/>
      <c r="K160" s="300"/>
    </row>
    <row r="161" s="1" customFormat="1" ht="15" customHeight="1">
      <c r="B161" s="306"/>
      <c r="C161" s="286"/>
      <c r="D161" s="286"/>
      <c r="E161" s="286"/>
      <c r="F161" s="286"/>
      <c r="G161" s="286"/>
      <c r="H161" s="286"/>
      <c r="I161" s="286"/>
      <c r="J161" s="286"/>
      <c r="K161" s="307"/>
    </row>
    <row r="162" s="1" customFormat="1" ht="18.75" customHeight="1">
      <c r="B162" s="288"/>
      <c r="C162" s="298"/>
      <c r="D162" s="298"/>
      <c r="E162" s="298"/>
      <c r="F162" s="308"/>
      <c r="G162" s="298"/>
      <c r="H162" s="298"/>
      <c r="I162" s="298"/>
      <c r="J162" s="298"/>
      <c r="K162" s="288"/>
    </row>
    <row r="163" s="1" customFormat="1" ht="18.75" customHeight="1">
      <c r="B163" s="260"/>
      <c r="C163" s="260"/>
      <c r="D163" s="260"/>
      <c r="E163" s="260"/>
      <c r="F163" s="260"/>
      <c r="G163" s="260"/>
      <c r="H163" s="260"/>
      <c r="I163" s="260"/>
      <c r="J163" s="260"/>
      <c r="K163" s="260"/>
    </row>
    <row r="164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="1" customFormat="1" ht="45" customHeight="1">
      <c r="B165" s="242"/>
      <c r="C165" s="243" t="s">
        <v>3272</v>
      </c>
      <c r="D165" s="243"/>
      <c r="E165" s="243"/>
      <c r="F165" s="243"/>
      <c r="G165" s="243"/>
      <c r="H165" s="243"/>
      <c r="I165" s="243"/>
      <c r="J165" s="243"/>
      <c r="K165" s="244"/>
    </row>
    <row r="166" s="1" customFormat="1" ht="17.25" customHeight="1">
      <c r="B166" s="242"/>
      <c r="C166" s="267" t="s">
        <v>3200</v>
      </c>
      <c r="D166" s="267"/>
      <c r="E166" s="267"/>
      <c r="F166" s="267" t="s">
        <v>3201</v>
      </c>
      <c r="G166" s="309"/>
      <c r="H166" s="310" t="s">
        <v>57</v>
      </c>
      <c r="I166" s="310" t="s">
        <v>60</v>
      </c>
      <c r="J166" s="267" t="s">
        <v>3202</v>
      </c>
      <c r="K166" s="244"/>
    </row>
    <row r="167" s="1" customFormat="1" ht="17.25" customHeight="1">
      <c r="B167" s="245"/>
      <c r="C167" s="269" t="s">
        <v>3203</v>
      </c>
      <c r="D167" s="269"/>
      <c r="E167" s="269"/>
      <c r="F167" s="270" t="s">
        <v>3204</v>
      </c>
      <c r="G167" s="311"/>
      <c r="H167" s="312"/>
      <c r="I167" s="312"/>
      <c r="J167" s="269" t="s">
        <v>3205</v>
      </c>
      <c r="K167" s="247"/>
    </row>
    <row r="168" s="1" customFormat="1" ht="5.25" customHeight="1">
      <c r="B168" s="277"/>
      <c r="C168" s="272"/>
      <c r="D168" s="272"/>
      <c r="E168" s="272"/>
      <c r="F168" s="272"/>
      <c r="G168" s="273"/>
      <c r="H168" s="272"/>
      <c r="I168" s="272"/>
      <c r="J168" s="272"/>
      <c r="K168" s="300"/>
    </row>
    <row r="169" s="1" customFormat="1" ht="15" customHeight="1">
      <c r="B169" s="277"/>
      <c r="C169" s="252" t="s">
        <v>3209</v>
      </c>
      <c r="D169" s="252"/>
      <c r="E169" s="252"/>
      <c r="F169" s="275" t="s">
        <v>3206</v>
      </c>
      <c r="G169" s="252"/>
      <c r="H169" s="252" t="s">
        <v>3246</v>
      </c>
      <c r="I169" s="252" t="s">
        <v>3208</v>
      </c>
      <c r="J169" s="252">
        <v>120</v>
      </c>
      <c r="K169" s="300"/>
    </row>
    <row r="170" s="1" customFormat="1" ht="15" customHeight="1">
      <c r="B170" s="277"/>
      <c r="C170" s="252" t="s">
        <v>3255</v>
      </c>
      <c r="D170" s="252"/>
      <c r="E170" s="252"/>
      <c r="F170" s="275" t="s">
        <v>3206</v>
      </c>
      <c r="G170" s="252"/>
      <c r="H170" s="252" t="s">
        <v>3256</v>
      </c>
      <c r="I170" s="252" t="s">
        <v>3208</v>
      </c>
      <c r="J170" s="252" t="s">
        <v>3257</v>
      </c>
      <c r="K170" s="300"/>
    </row>
    <row r="171" s="1" customFormat="1" ht="15" customHeight="1">
      <c r="B171" s="277"/>
      <c r="C171" s="252" t="s">
        <v>3154</v>
      </c>
      <c r="D171" s="252"/>
      <c r="E171" s="252"/>
      <c r="F171" s="275" t="s">
        <v>3206</v>
      </c>
      <c r="G171" s="252"/>
      <c r="H171" s="252" t="s">
        <v>3273</v>
      </c>
      <c r="I171" s="252" t="s">
        <v>3208</v>
      </c>
      <c r="J171" s="252" t="s">
        <v>3257</v>
      </c>
      <c r="K171" s="300"/>
    </row>
    <row r="172" s="1" customFormat="1" ht="15" customHeight="1">
      <c r="B172" s="277"/>
      <c r="C172" s="252" t="s">
        <v>3211</v>
      </c>
      <c r="D172" s="252"/>
      <c r="E172" s="252"/>
      <c r="F172" s="275" t="s">
        <v>3212</v>
      </c>
      <c r="G172" s="252"/>
      <c r="H172" s="252" t="s">
        <v>3273</v>
      </c>
      <c r="I172" s="252" t="s">
        <v>3208</v>
      </c>
      <c r="J172" s="252">
        <v>50</v>
      </c>
      <c r="K172" s="300"/>
    </row>
    <row r="173" s="1" customFormat="1" ht="15" customHeight="1">
      <c r="B173" s="277"/>
      <c r="C173" s="252" t="s">
        <v>3214</v>
      </c>
      <c r="D173" s="252"/>
      <c r="E173" s="252"/>
      <c r="F173" s="275" t="s">
        <v>3206</v>
      </c>
      <c r="G173" s="252"/>
      <c r="H173" s="252" t="s">
        <v>3273</v>
      </c>
      <c r="I173" s="252" t="s">
        <v>3216</v>
      </c>
      <c r="J173" s="252"/>
      <c r="K173" s="300"/>
    </row>
    <row r="174" s="1" customFormat="1" ht="15" customHeight="1">
      <c r="B174" s="277"/>
      <c r="C174" s="252" t="s">
        <v>3225</v>
      </c>
      <c r="D174" s="252"/>
      <c r="E174" s="252"/>
      <c r="F174" s="275" t="s">
        <v>3212</v>
      </c>
      <c r="G174" s="252"/>
      <c r="H174" s="252" t="s">
        <v>3273</v>
      </c>
      <c r="I174" s="252" t="s">
        <v>3208</v>
      </c>
      <c r="J174" s="252">
        <v>50</v>
      </c>
      <c r="K174" s="300"/>
    </row>
    <row r="175" s="1" customFormat="1" ht="15" customHeight="1">
      <c r="B175" s="277"/>
      <c r="C175" s="252" t="s">
        <v>3233</v>
      </c>
      <c r="D175" s="252"/>
      <c r="E175" s="252"/>
      <c r="F175" s="275" t="s">
        <v>3212</v>
      </c>
      <c r="G175" s="252"/>
      <c r="H175" s="252" t="s">
        <v>3273</v>
      </c>
      <c r="I175" s="252" t="s">
        <v>3208</v>
      </c>
      <c r="J175" s="252">
        <v>50</v>
      </c>
      <c r="K175" s="300"/>
    </row>
    <row r="176" s="1" customFormat="1" ht="15" customHeight="1">
      <c r="B176" s="277"/>
      <c r="C176" s="252" t="s">
        <v>3231</v>
      </c>
      <c r="D176" s="252"/>
      <c r="E176" s="252"/>
      <c r="F176" s="275" t="s">
        <v>3212</v>
      </c>
      <c r="G176" s="252"/>
      <c r="H176" s="252" t="s">
        <v>3273</v>
      </c>
      <c r="I176" s="252" t="s">
        <v>3208</v>
      </c>
      <c r="J176" s="252">
        <v>50</v>
      </c>
      <c r="K176" s="300"/>
    </row>
    <row r="177" s="1" customFormat="1" ht="15" customHeight="1">
      <c r="B177" s="277"/>
      <c r="C177" s="252" t="s">
        <v>131</v>
      </c>
      <c r="D177" s="252"/>
      <c r="E177" s="252"/>
      <c r="F177" s="275" t="s">
        <v>3206</v>
      </c>
      <c r="G177" s="252"/>
      <c r="H177" s="252" t="s">
        <v>3274</v>
      </c>
      <c r="I177" s="252" t="s">
        <v>3275</v>
      </c>
      <c r="J177" s="252"/>
      <c r="K177" s="300"/>
    </row>
    <row r="178" s="1" customFormat="1" ht="15" customHeight="1">
      <c r="B178" s="277"/>
      <c r="C178" s="252" t="s">
        <v>60</v>
      </c>
      <c r="D178" s="252"/>
      <c r="E178" s="252"/>
      <c r="F178" s="275" t="s">
        <v>3206</v>
      </c>
      <c r="G178" s="252"/>
      <c r="H178" s="252" t="s">
        <v>3276</v>
      </c>
      <c r="I178" s="252" t="s">
        <v>3277</v>
      </c>
      <c r="J178" s="252">
        <v>1</v>
      </c>
      <c r="K178" s="300"/>
    </row>
    <row r="179" s="1" customFormat="1" ht="15" customHeight="1">
      <c r="B179" s="277"/>
      <c r="C179" s="252" t="s">
        <v>56</v>
      </c>
      <c r="D179" s="252"/>
      <c r="E179" s="252"/>
      <c r="F179" s="275" t="s">
        <v>3206</v>
      </c>
      <c r="G179" s="252"/>
      <c r="H179" s="252" t="s">
        <v>3278</v>
      </c>
      <c r="I179" s="252" t="s">
        <v>3208</v>
      </c>
      <c r="J179" s="252">
        <v>20</v>
      </c>
      <c r="K179" s="300"/>
    </row>
    <row r="180" s="1" customFormat="1" ht="15" customHeight="1">
      <c r="B180" s="277"/>
      <c r="C180" s="252" t="s">
        <v>57</v>
      </c>
      <c r="D180" s="252"/>
      <c r="E180" s="252"/>
      <c r="F180" s="275" t="s">
        <v>3206</v>
      </c>
      <c r="G180" s="252"/>
      <c r="H180" s="252" t="s">
        <v>3279</v>
      </c>
      <c r="I180" s="252" t="s">
        <v>3208</v>
      </c>
      <c r="J180" s="252">
        <v>255</v>
      </c>
      <c r="K180" s="300"/>
    </row>
    <row r="181" s="1" customFormat="1" ht="15" customHeight="1">
      <c r="B181" s="277"/>
      <c r="C181" s="252" t="s">
        <v>132</v>
      </c>
      <c r="D181" s="252"/>
      <c r="E181" s="252"/>
      <c r="F181" s="275" t="s">
        <v>3206</v>
      </c>
      <c r="G181" s="252"/>
      <c r="H181" s="252" t="s">
        <v>3170</v>
      </c>
      <c r="I181" s="252" t="s">
        <v>3208</v>
      </c>
      <c r="J181" s="252">
        <v>10</v>
      </c>
      <c r="K181" s="300"/>
    </row>
    <row r="182" s="1" customFormat="1" ht="15" customHeight="1">
      <c r="B182" s="277"/>
      <c r="C182" s="252" t="s">
        <v>133</v>
      </c>
      <c r="D182" s="252"/>
      <c r="E182" s="252"/>
      <c r="F182" s="275" t="s">
        <v>3206</v>
      </c>
      <c r="G182" s="252"/>
      <c r="H182" s="252" t="s">
        <v>3280</v>
      </c>
      <c r="I182" s="252" t="s">
        <v>3241</v>
      </c>
      <c r="J182" s="252"/>
      <c r="K182" s="300"/>
    </row>
    <row r="183" s="1" customFormat="1" ht="15" customHeight="1">
      <c r="B183" s="277"/>
      <c r="C183" s="252" t="s">
        <v>3281</v>
      </c>
      <c r="D183" s="252"/>
      <c r="E183" s="252"/>
      <c r="F183" s="275" t="s">
        <v>3206</v>
      </c>
      <c r="G183" s="252"/>
      <c r="H183" s="252" t="s">
        <v>3282</v>
      </c>
      <c r="I183" s="252" t="s">
        <v>3241</v>
      </c>
      <c r="J183" s="252"/>
      <c r="K183" s="300"/>
    </row>
    <row r="184" s="1" customFormat="1" ht="15" customHeight="1">
      <c r="B184" s="277"/>
      <c r="C184" s="252" t="s">
        <v>3270</v>
      </c>
      <c r="D184" s="252"/>
      <c r="E184" s="252"/>
      <c r="F184" s="275" t="s">
        <v>3206</v>
      </c>
      <c r="G184" s="252"/>
      <c r="H184" s="252" t="s">
        <v>3283</v>
      </c>
      <c r="I184" s="252" t="s">
        <v>3241</v>
      </c>
      <c r="J184" s="252"/>
      <c r="K184" s="300"/>
    </row>
    <row r="185" s="1" customFormat="1" ht="15" customHeight="1">
      <c r="B185" s="277"/>
      <c r="C185" s="252" t="s">
        <v>135</v>
      </c>
      <c r="D185" s="252"/>
      <c r="E185" s="252"/>
      <c r="F185" s="275" t="s">
        <v>3212</v>
      </c>
      <c r="G185" s="252"/>
      <c r="H185" s="252" t="s">
        <v>3284</v>
      </c>
      <c r="I185" s="252" t="s">
        <v>3208</v>
      </c>
      <c r="J185" s="252">
        <v>50</v>
      </c>
      <c r="K185" s="300"/>
    </row>
    <row r="186" s="1" customFormat="1" ht="15" customHeight="1">
      <c r="B186" s="277"/>
      <c r="C186" s="252" t="s">
        <v>3285</v>
      </c>
      <c r="D186" s="252"/>
      <c r="E186" s="252"/>
      <c r="F186" s="275" t="s">
        <v>3212</v>
      </c>
      <c r="G186" s="252"/>
      <c r="H186" s="252" t="s">
        <v>3286</v>
      </c>
      <c r="I186" s="252" t="s">
        <v>3287</v>
      </c>
      <c r="J186" s="252"/>
      <c r="K186" s="300"/>
    </row>
    <row r="187" s="1" customFormat="1" ht="15" customHeight="1">
      <c r="B187" s="277"/>
      <c r="C187" s="252" t="s">
        <v>3288</v>
      </c>
      <c r="D187" s="252"/>
      <c r="E187" s="252"/>
      <c r="F187" s="275" t="s">
        <v>3212</v>
      </c>
      <c r="G187" s="252"/>
      <c r="H187" s="252" t="s">
        <v>3289</v>
      </c>
      <c r="I187" s="252" t="s">
        <v>3287</v>
      </c>
      <c r="J187" s="252"/>
      <c r="K187" s="300"/>
    </row>
    <row r="188" s="1" customFormat="1" ht="15" customHeight="1">
      <c r="B188" s="277"/>
      <c r="C188" s="252" t="s">
        <v>3290</v>
      </c>
      <c r="D188" s="252"/>
      <c r="E188" s="252"/>
      <c r="F188" s="275" t="s">
        <v>3212</v>
      </c>
      <c r="G188" s="252"/>
      <c r="H188" s="252" t="s">
        <v>3291</v>
      </c>
      <c r="I188" s="252" t="s">
        <v>3287</v>
      </c>
      <c r="J188" s="252"/>
      <c r="K188" s="300"/>
    </row>
    <row r="189" s="1" customFormat="1" ht="15" customHeight="1">
      <c r="B189" s="277"/>
      <c r="C189" s="313" t="s">
        <v>3292</v>
      </c>
      <c r="D189" s="252"/>
      <c r="E189" s="252"/>
      <c r="F189" s="275" t="s">
        <v>3212</v>
      </c>
      <c r="G189" s="252"/>
      <c r="H189" s="252" t="s">
        <v>3293</v>
      </c>
      <c r="I189" s="252" t="s">
        <v>3294</v>
      </c>
      <c r="J189" s="314" t="s">
        <v>3295</v>
      </c>
      <c r="K189" s="300"/>
    </row>
    <row r="190" s="14" customFormat="1" ht="15" customHeight="1">
      <c r="B190" s="315"/>
      <c r="C190" s="316" t="s">
        <v>3296</v>
      </c>
      <c r="D190" s="317"/>
      <c r="E190" s="317"/>
      <c r="F190" s="318" t="s">
        <v>3212</v>
      </c>
      <c r="G190" s="317"/>
      <c r="H190" s="317" t="s">
        <v>3297</v>
      </c>
      <c r="I190" s="317" t="s">
        <v>3294</v>
      </c>
      <c r="J190" s="319" t="s">
        <v>3295</v>
      </c>
      <c r="K190" s="320"/>
    </row>
    <row r="191" s="1" customFormat="1" ht="15" customHeight="1">
      <c r="B191" s="277"/>
      <c r="C191" s="313" t="s">
        <v>45</v>
      </c>
      <c r="D191" s="252"/>
      <c r="E191" s="252"/>
      <c r="F191" s="275" t="s">
        <v>3206</v>
      </c>
      <c r="G191" s="252"/>
      <c r="H191" s="249" t="s">
        <v>3298</v>
      </c>
      <c r="I191" s="252" t="s">
        <v>3299</v>
      </c>
      <c r="J191" s="252"/>
      <c r="K191" s="300"/>
    </row>
    <row r="192" s="1" customFormat="1" ht="15" customHeight="1">
      <c r="B192" s="277"/>
      <c r="C192" s="313" t="s">
        <v>3300</v>
      </c>
      <c r="D192" s="252"/>
      <c r="E192" s="252"/>
      <c r="F192" s="275" t="s">
        <v>3206</v>
      </c>
      <c r="G192" s="252"/>
      <c r="H192" s="252" t="s">
        <v>3301</v>
      </c>
      <c r="I192" s="252" t="s">
        <v>3241</v>
      </c>
      <c r="J192" s="252"/>
      <c r="K192" s="300"/>
    </row>
    <row r="193" s="1" customFormat="1" ht="15" customHeight="1">
      <c r="B193" s="277"/>
      <c r="C193" s="313" t="s">
        <v>3302</v>
      </c>
      <c r="D193" s="252"/>
      <c r="E193" s="252"/>
      <c r="F193" s="275" t="s">
        <v>3206</v>
      </c>
      <c r="G193" s="252"/>
      <c r="H193" s="252" t="s">
        <v>3303</v>
      </c>
      <c r="I193" s="252" t="s">
        <v>3241</v>
      </c>
      <c r="J193" s="252"/>
      <c r="K193" s="300"/>
    </row>
    <row r="194" s="1" customFormat="1" ht="15" customHeight="1">
      <c r="B194" s="277"/>
      <c r="C194" s="313" t="s">
        <v>3304</v>
      </c>
      <c r="D194" s="252"/>
      <c r="E194" s="252"/>
      <c r="F194" s="275" t="s">
        <v>3212</v>
      </c>
      <c r="G194" s="252"/>
      <c r="H194" s="252" t="s">
        <v>3305</v>
      </c>
      <c r="I194" s="252" t="s">
        <v>3241</v>
      </c>
      <c r="J194" s="252"/>
      <c r="K194" s="300"/>
    </row>
    <row r="195" s="1" customFormat="1" ht="15" customHeight="1">
      <c r="B195" s="306"/>
      <c r="C195" s="321"/>
      <c r="D195" s="286"/>
      <c r="E195" s="286"/>
      <c r="F195" s="286"/>
      <c r="G195" s="286"/>
      <c r="H195" s="286"/>
      <c r="I195" s="286"/>
      <c r="J195" s="286"/>
      <c r="K195" s="307"/>
    </row>
    <row r="196" s="1" customFormat="1" ht="18.75" customHeight="1">
      <c r="B196" s="288"/>
      <c r="C196" s="298"/>
      <c r="D196" s="298"/>
      <c r="E196" s="298"/>
      <c r="F196" s="308"/>
      <c r="G196" s="298"/>
      <c r="H196" s="298"/>
      <c r="I196" s="298"/>
      <c r="J196" s="298"/>
      <c r="K196" s="288"/>
    </row>
    <row r="197" s="1" customFormat="1" ht="18.75" customHeight="1">
      <c r="B197" s="288"/>
      <c r="C197" s="298"/>
      <c r="D197" s="298"/>
      <c r="E197" s="298"/>
      <c r="F197" s="308"/>
      <c r="G197" s="298"/>
      <c r="H197" s="298"/>
      <c r="I197" s="298"/>
      <c r="J197" s="298"/>
      <c r="K197" s="288"/>
    </row>
    <row r="198" s="1" customFormat="1" ht="18.75" customHeight="1">
      <c r="B198" s="260"/>
      <c r="C198" s="260"/>
      <c r="D198" s="260"/>
      <c r="E198" s="260"/>
      <c r="F198" s="260"/>
      <c r="G198" s="260"/>
      <c r="H198" s="260"/>
      <c r="I198" s="260"/>
      <c r="J198" s="260"/>
      <c r="K198" s="260"/>
    </row>
    <row r="199" s="1" customFormat="1" ht="13.5">
      <c r="B199" s="239"/>
      <c r="C199" s="240"/>
      <c r="D199" s="240"/>
      <c r="E199" s="240"/>
      <c r="F199" s="240"/>
      <c r="G199" s="240"/>
      <c r="H199" s="240"/>
      <c r="I199" s="240"/>
      <c r="J199" s="240"/>
      <c r="K199" s="241"/>
    </row>
    <row r="200" s="1" customFormat="1" ht="21">
      <c r="B200" s="242"/>
      <c r="C200" s="243" t="s">
        <v>3306</v>
      </c>
      <c r="D200" s="243"/>
      <c r="E200" s="243"/>
      <c r="F200" s="243"/>
      <c r="G200" s="243"/>
      <c r="H200" s="243"/>
      <c r="I200" s="243"/>
      <c r="J200" s="243"/>
      <c r="K200" s="244"/>
    </row>
    <row r="201" s="1" customFormat="1" ht="25.5" customHeight="1">
      <c r="B201" s="242"/>
      <c r="C201" s="322" t="s">
        <v>3307</v>
      </c>
      <c r="D201" s="322"/>
      <c r="E201" s="322"/>
      <c r="F201" s="322" t="s">
        <v>3308</v>
      </c>
      <c r="G201" s="323"/>
      <c r="H201" s="322" t="s">
        <v>3309</v>
      </c>
      <c r="I201" s="322"/>
      <c r="J201" s="322"/>
      <c r="K201" s="244"/>
    </row>
    <row r="202" s="1" customFormat="1" ht="5.25" customHeight="1">
      <c r="B202" s="277"/>
      <c r="C202" s="272"/>
      <c r="D202" s="272"/>
      <c r="E202" s="272"/>
      <c r="F202" s="272"/>
      <c r="G202" s="298"/>
      <c r="H202" s="272"/>
      <c r="I202" s="272"/>
      <c r="J202" s="272"/>
      <c r="K202" s="300"/>
    </row>
    <row r="203" s="1" customFormat="1" ht="15" customHeight="1">
      <c r="B203" s="277"/>
      <c r="C203" s="252" t="s">
        <v>3299</v>
      </c>
      <c r="D203" s="252"/>
      <c r="E203" s="252"/>
      <c r="F203" s="275" t="s">
        <v>46</v>
      </c>
      <c r="G203" s="252"/>
      <c r="H203" s="252" t="s">
        <v>3310</v>
      </c>
      <c r="I203" s="252"/>
      <c r="J203" s="252"/>
      <c r="K203" s="300"/>
    </row>
    <row r="204" s="1" customFormat="1" ht="15" customHeight="1">
      <c r="B204" s="277"/>
      <c r="C204" s="252"/>
      <c r="D204" s="252"/>
      <c r="E204" s="252"/>
      <c r="F204" s="275" t="s">
        <v>47</v>
      </c>
      <c r="G204" s="252"/>
      <c r="H204" s="252" t="s">
        <v>3311</v>
      </c>
      <c r="I204" s="252"/>
      <c r="J204" s="252"/>
      <c r="K204" s="300"/>
    </row>
    <row r="205" s="1" customFormat="1" ht="15" customHeight="1">
      <c r="B205" s="277"/>
      <c r="C205" s="252"/>
      <c r="D205" s="252"/>
      <c r="E205" s="252"/>
      <c r="F205" s="275" t="s">
        <v>50</v>
      </c>
      <c r="G205" s="252"/>
      <c r="H205" s="252" t="s">
        <v>3312</v>
      </c>
      <c r="I205" s="252"/>
      <c r="J205" s="252"/>
      <c r="K205" s="300"/>
    </row>
    <row r="206" s="1" customFormat="1" ht="15" customHeight="1">
      <c r="B206" s="277"/>
      <c r="C206" s="252"/>
      <c r="D206" s="252"/>
      <c r="E206" s="252"/>
      <c r="F206" s="275" t="s">
        <v>48</v>
      </c>
      <c r="G206" s="252"/>
      <c r="H206" s="252" t="s">
        <v>3313</v>
      </c>
      <c r="I206" s="252"/>
      <c r="J206" s="252"/>
      <c r="K206" s="300"/>
    </row>
    <row r="207" s="1" customFormat="1" ht="15" customHeight="1">
      <c r="B207" s="277"/>
      <c r="C207" s="252"/>
      <c r="D207" s="252"/>
      <c r="E207" s="252"/>
      <c r="F207" s="275" t="s">
        <v>49</v>
      </c>
      <c r="G207" s="252"/>
      <c r="H207" s="252" t="s">
        <v>3314</v>
      </c>
      <c r="I207" s="252"/>
      <c r="J207" s="252"/>
      <c r="K207" s="300"/>
    </row>
    <row r="208" s="1" customFormat="1" ht="15" customHeight="1">
      <c r="B208" s="277"/>
      <c r="C208" s="252"/>
      <c r="D208" s="252"/>
      <c r="E208" s="252"/>
      <c r="F208" s="275"/>
      <c r="G208" s="252"/>
      <c r="H208" s="252"/>
      <c r="I208" s="252"/>
      <c r="J208" s="252"/>
      <c r="K208" s="300"/>
    </row>
    <row r="209" s="1" customFormat="1" ht="15" customHeight="1">
      <c r="B209" s="277"/>
      <c r="C209" s="252" t="s">
        <v>3253</v>
      </c>
      <c r="D209" s="252"/>
      <c r="E209" s="252"/>
      <c r="F209" s="275" t="s">
        <v>82</v>
      </c>
      <c r="G209" s="252"/>
      <c r="H209" s="252" t="s">
        <v>3315</v>
      </c>
      <c r="I209" s="252"/>
      <c r="J209" s="252"/>
      <c r="K209" s="300"/>
    </row>
    <row r="210" s="1" customFormat="1" ht="15" customHeight="1">
      <c r="B210" s="277"/>
      <c r="C210" s="252"/>
      <c r="D210" s="252"/>
      <c r="E210" s="252"/>
      <c r="F210" s="275" t="s">
        <v>3148</v>
      </c>
      <c r="G210" s="252"/>
      <c r="H210" s="252" t="s">
        <v>3149</v>
      </c>
      <c r="I210" s="252"/>
      <c r="J210" s="252"/>
      <c r="K210" s="300"/>
    </row>
    <row r="211" s="1" customFormat="1" ht="15" customHeight="1">
      <c r="B211" s="277"/>
      <c r="C211" s="252"/>
      <c r="D211" s="252"/>
      <c r="E211" s="252"/>
      <c r="F211" s="275" t="s">
        <v>3146</v>
      </c>
      <c r="G211" s="252"/>
      <c r="H211" s="252" t="s">
        <v>3316</v>
      </c>
      <c r="I211" s="252"/>
      <c r="J211" s="252"/>
      <c r="K211" s="300"/>
    </row>
    <row r="212" s="1" customFormat="1" ht="15" customHeight="1">
      <c r="B212" s="324"/>
      <c r="C212" s="252"/>
      <c r="D212" s="252"/>
      <c r="E212" s="252"/>
      <c r="F212" s="275" t="s">
        <v>3150</v>
      </c>
      <c r="G212" s="313"/>
      <c r="H212" s="304" t="s">
        <v>3151</v>
      </c>
      <c r="I212" s="304"/>
      <c r="J212" s="304"/>
      <c r="K212" s="325"/>
    </row>
    <row r="213" s="1" customFormat="1" ht="15" customHeight="1">
      <c r="B213" s="324"/>
      <c r="C213" s="252"/>
      <c r="D213" s="252"/>
      <c r="E213" s="252"/>
      <c r="F213" s="275" t="s">
        <v>3152</v>
      </c>
      <c r="G213" s="313"/>
      <c r="H213" s="304" t="s">
        <v>1792</v>
      </c>
      <c r="I213" s="304"/>
      <c r="J213" s="304"/>
      <c r="K213" s="325"/>
    </row>
    <row r="214" s="1" customFormat="1" ht="15" customHeight="1">
      <c r="B214" s="324"/>
      <c r="C214" s="252"/>
      <c r="D214" s="252"/>
      <c r="E214" s="252"/>
      <c r="F214" s="275"/>
      <c r="G214" s="313"/>
      <c r="H214" s="304"/>
      <c r="I214" s="304"/>
      <c r="J214" s="304"/>
      <c r="K214" s="325"/>
    </row>
    <row r="215" s="1" customFormat="1" ht="15" customHeight="1">
      <c r="B215" s="324"/>
      <c r="C215" s="252" t="s">
        <v>3277</v>
      </c>
      <c r="D215" s="252"/>
      <c r="E215" s="252"/>
      <c r="F215" s="275">
        <v>1</v>
      </c>
      <c r="G215" s="313"/>
      <c r="H215" s="304" t="s">
        <v>3317</v>
      </c>
      <c r="I215" s="304"/>
      <c r="J215" s="304"/>
      <c r="K215" s="325"/>
    </row>
    <row r="216" s="1" customFormat="1" ht="15" customHeight="1">
      <c r="B216" s="324"/>
      <c r="C216" s="252"/>
      <c r="D216" s="252"/>
      <c r="E216" s="252"/>
      <c r="F216" s="275">
        <v>2</v>
      </c>
      <c r="G216" s="313"/>
      <c r="H216" s="304" t="s">
        <v>3318</v>
      </c>
      <c r="I216" s="304"/>
      <c r="J216" s="304"/>
      <c r="K216" s="325"/>
    </row>
    <row r="217" s="1" customFormat="1" ht="15" customHeight="1">
      <c r="B217" s="324"/>
      <c r="C217" s="252"/>
      <c r="D217" s="252"/>
      <c r="E217" s="252"/>
      <c r="F217" s="275">
        <v>3</v>
      </c>
      <c r="G217" s="313"/>
      <c r="H217" s="304" t="s">
        <v>3319</v>
      </c>
      <c r="I217" s="304"/>
      <c r="J217" s="304"/>
      <c r="K217" s="325"/>
    </row>
    <row r="218" s="1" customFormat="1" ht="15" customHeight="1">
      <c r="B218" s="324"/>
      <c r="C218" s="252"/>
      <c r="D218" s="252"/>
      <c r="E218" s="252"/>
      <c r="F218" s="275">
        <v>4</v>
      </c>
      <c r="G218" s="313"/>
      <c r="H218" s="304" t="s">
        <v>3320</v>
      </c>
      <c r="I218" s="304"/>
      <c r="J218" s="304"/>
      <c r="K218" s="325"/>
    </row>
    <row r="219" s="1" customFormat="1" ht="12.75" customHeight="1">
      <c r="B219" s="326"/>
      <c r="C219" s="327"/>
      <c r="D219" s="327"/>
      <c r="E219" s="327"/>
      <c r="F219" s="327"/>
      <c r="G219" s="327"/>
      <c r="H219" s="327"/>
      <c r="I219" s="327"/>
      <c r="J219" s="327"/>
      <c r="K219" s="32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Pospíšil</dc:creator>
  <cp:lastModifiedBy>Michal Pospíšil</cp:lastModifiedBy>
  <dcterms:created xsi:type="dcterms:W3CDTF">2025-12-30T07:20:57Z</dcterms:created>
  <dcterms:modified xsi:type="dcterms:W3CDTF">2025-12-30T07:21:10Z</dcterms:modified>
</cp:coreProperties>
</file>