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734-1 - Schodiště A - 2.N..." sheetId="2" r:id="rId2"/>
    <sheet name="734-2 - Schodiště A - 3.N..." sheetId="3" r:id="rId3"/>
    <sheet name="734-3 - Schodiště B - 2.N..." sheetId="4" r:id="rId4"/>
    <sheet name="734-4 - Schodiště C - 1.N..." sheetId="5" r:id="rId5"/>
    <sheet name="734-5 - Schodiště B -2.NP..." sheetId="6" r:id="rId6"/>
    <sheet name="734-6 - Schodiště C - 3.N..." sheetId="7" r:id="rId7"/>
    <sheet name="734-7 - Schodiště D - 2.N..." sheetId="8" r:id="rId8"/>
    <sheet name="734-8 - Schodiště D - 3.N..." sheetId="9" r:id="rId9"/>
    <sheet name="734-9 - Chodba - 1.PP " sheetId="10" r:id="rId10"/>
    <sheet name="734-10 - prostor pod scho..." sheetId="11" r:id="rId11"/>
    <sheet name="734-11 - vstup do šaten -..." sheetId="12" r:id="rId12"/>
    <sheet name="734-12 - Schodiště C - 1...." sheetId="13" r:id="rId13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'734-1 - Schodiště A - 2.N...'!$C$124:$K$251</definedName>
    <definedName name="_xlnm.Print_Area" localSheetId="1">'734-1 - Schodiště A - 2.N...'!$C$4:$J$76,'734-1 - Schodiště A - 2.N...'!$C$82:$J$106,'734-1 - Schodiště A - 2.N...'!$C$112:$K$251</definedName>
    <definedName name="_xlnm.Print_Titles" localSheetId="1">'734-1 - Schodiště A - 2.N...'!$124:$124</definedName>
    <definedName name="_xlnm._FilterDatabase" localSheetId="2" hidden="1">'734-2 - Schodiště A - 3.N...'!$C$124:$K$232</definedName>
    <definedName name="_xlnm.Print_Area" localSheetId="2">'734-2 - Schodiště A - 3.N...'!$C$4:$J$76,'734-2 - Schodiště A - 3.N...'!$C$82:$J$106,'734-2 - Schodiště A - 3.N...'!$C$112:$K$232</definedName>
    <definedName name="_xlnm.Print_Titles" localSheetId="2">'734-2 - Schodiště A - 3.N...'!$124:$124</definedName>
    <definedName name="_xlnm._FilterDatabase" localSheetId="3" hidden="1">'734-3 - Schodiště B - 2.N...'!$C$124:$K$251</definedName>
    <definedName name="_xlnm.Print_Area" localSheetId="3">'734-3 - Schodiště B - 2.N...'!$C$4:$J$76,'734-3 - Schodiště B - 2.N...'!$C$82:$J$106,'734-3 - Schodiště B - 2.N...'!$C$112:$K$251</definedName>
    <definedName name="_xlnm.Print_Titles" localSheetId="3">'734-3 - Schodiště B - 2.N...'!$124:$124</definedName>
    <definedName name="_xlnm._FilterDatabase" localSheetId="4" hidden="1">'734-4 - Schodiště C - 1.N...'!$C$124:$K$232</definedName>
    <definedName name="_xlnm.Print_Area" localSheetId="4">'734-4 - Schodiště C - 1.N...'!$C$4:$J$76,'734-4 - Schodiště C - 1.N...'!$C$82:$J$106,'734-4 - Schodiště C - 1.N...'!$C$112:$K$232</definedName>
    <definedName name="_xlnm.Print_Titles" localSheetId="4">'734-4 - Schodiště C - 1.N...'!$124:$124</definedName>
    <definedName name="_xlnm._FilterDatabase" localSheetId="5" hidden="1">'734-5 - Schodiště B -2.NP...'!$C$122:$K$238</definedName>
    <definedName name="_xlnm.Print_Area" localSheetId="5">'734-5 - Schodiště B -2.NP...'!$C$4:$J$76,'734-5 - Schodiště B -2.NP...'!$C$82:$J$104,'734-5 - Schodiště B -2.NP...'!$C$110:$K$238</definedName>
    <definedName name="_xlnm.Print_Titles" localSheetId="5">'734-5 - Schodiště B -2.NP...'!$122:$122</definedName>
    <definedName name="_xlnm._FilterDatabase" localSheetId="6" hidden="1">'734-6 - Schodiště C - 3.N...'!$C$124:$K$251</definedName>
    <definedName name="_xlnm.Print_Area" localSheetId="6">'734-6 - Schodiště C - 3.N...'!$C$4:$J$76,'734-6 - Schodiště C - 3.N...'!$C$82:$J$106,'734-6 - Schodiště C - 3.N...'!$C$112:$K$251</definedName>
    <definedName name="_xlnm.Print_Titles" localSheetId="6">'734-6 - Schodiště C - 3.N...'!$124:$124</definedName>
    <definedName name="_xlnm._FilterDatabase" localSheetId="7" hidden="1">'734-7 - Schodiště D - 2.N...'!$C$124:$K$251</definedName>
    <definedName name="_xlnm.Print_Area" localSheetId="7">'734-7 - Schodiště D - 2.N...'!$C$4:$J$76,'734-7 - Schodiště D - 2.N...'!$C$82:$J$106,'734-7 - Schodiště D - 2.N...'!$C$112:$K$251</definedName>
    <definedName name="_xlnm.Print_Titles" localSheetId="7">'734-7 - Schodiště D - 2.N...'!$124:$124</definedName>
    <definedName name="_xlnm._FilterDatabase" localSheetId="8" hidden="1">'734-8 - Schodiště D - 3.N...'!$C$124:$K$251</definedName>
    <definedName name="_xlnm.Print_Area" localSheetId="8">'734-8 - Schodiště D - 3.N...'!$C$4:$J$76,'734-8 - Schodiště D - 3.N...'!$C$82:$J$106,'734-8 - Schodiště D - 3.N...'!$C$112:$K$251</definedName>
    <definedName name="_xlnm.Print_Titles" localSheetId="8">'734-8 - Schodiště D - 3.N...'!$124:$124</definedName>
    <definedName name="_xlnm._FilterDatabase" localSheetId="9" hidden="1">'734-9 - Chodba - 1.PP '!$C$124:$K$251</definedName>
    <definedName name="_xlnm.Print_Area" localSheetId="9">'734-9 - Chodba - 1.PP '!$C$4:$J$76,'734-9 - Chodba - 1.PP '!$C$82:$J$106,'734-9 - Chodba - 1.PP '!$C$112:$K$251</definedName>
    <definedName name="_xlnm.Print_Titles" localSheetId="9">'734-9 - Chodba - 1.PP '!$124:$124</definedName>
    <definedName name="_xlnm._FilterDatabase" localSheetId="10" hidden="1">'734-10 - prostor pod scho...'!$C$123:$K$227</definedName>
    <definedName name="_xlnm.Print_Area" localSheetId="10">'734-10 - prostor pod scho...'!$C$4:$J$76,'734-10 - prostor pod scho...'!$C$82:$J$105,'734-10 - prostor pod scho...'!$C$111:$K$227</definedName>
    <definedName name="_xlnm.Print_Titles" localSheetId="10">'734-10 - prostor pod scho...'!$123:$123</definedName>
    <definedName name="_xlnm._FilterDatabase" localSheetId="11" hidden="1">'734-11 - vstup do šaten -...'!$C$124:$K$232</definedName>
    <definedName name="_xlnm.Print_Area" localSheetId="11">'734-11 - vstup do šaten -...'!$C$4:$J$76,'734-11 - vstup do šaten -...'!$C$82:$J$106,'734-11 - vstup do šaten -...'!$C$112:$K$232</definedName>
    <definedName name="_xlnm.Print_Titles" localSheetId="11">'734-11 - vstup do šaten -...'!$124:$124</definedName>
    <definedName name="_xlnm._FilterDatabase" localSheetId="12" hidden="1">'734-12 - Schodiště C - 1....'!$C$124:$K$251</definedName>
    <definedName name="_xlnm.Print_Area" localSheetId="12">'734-12 - Schodiště C - 1....'!$C$4:$J$76,'734-12 - Schodiště C - 1....'!$C$82:$J$106,'734-12 - Schodiště C - 1....'!$C$112:$K$251</definedName>
    <definedName name="_xlnm.Print_Titles" localSheetId="12">'734-12 - Schodiště C - 1....'!$124:$124</definedName>
  </definedNames>
  <calcPr/>
</workbook>
</file>

<file path=xl/calcChain.xml><?xml version="1.0" encoding="utf-8"?>
<calcChain xmlns="http://schemas.openxmlformats.org/spreadsheetml/2006/main">
  <c i="13" l="1" r="J37"/>
  <c r="J36"/>
  <c i="1" r="AY106"/>
  <c i="13" r="J35"/>
  <c i="1" r="AX106"/>
  <c i="13"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T168"/>
  <c r="R169"/>
  <c r="R168"/>
  <c r="P169"/>
  <c r="P168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T127"/>
  <c r="R128"/>
  <c r="R127"/>
  <c r="P128"/>
  <c r="P127"/>
  <c r="F119"/>
  <c r="E117"/>
  <c r="F89"/>
  <c r="E87"/>
  <c r="J24"/>
  <c r="E24"/>
  <c r="J122"/>
  <c r="J23"/>
  <c r="J21"/>
  <c r="E21"/>
  <c r="J91"/>
  <c r="J20"/>
  <c r="J18"/>
  <c r="E18"/>
  <c r="F122"/>
  <c r="J17"/>
  <c r="J15"/>
  <c r="E15"/>
  <c r="F91"/>
  <c r="J14"/>
  <c r="J12"/>
  <c r="J89"/>
  <c r="E7"/>
  <c r="E85"/>
  <c i="12" r="J37"/>
  <c r="J36"/>
  <c i="1" r="AY105"/>
  <c i="12" r="J35"/>
  <c i="1" r="AX105"/>
  <c i="12"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1"/>
  <c r="BH191"/>
  <c r="BG191"/>
  <c r="BF191"/>
  <c r="T191"/>
  <c r="R191"/>
  <c r="P191"/>
  <c r="BI187"/>
  <c r="BH187"/>
  <c r="BG187"/>
  <c r="BF187"/>
  <c r="T187"/>
  <c r="T186"/>
  <c r="R187"/>
  <c r="R186"/>
  <c r="P187"/>
  <c r="P186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91"/>
  <c r="J14"/>
  <c r="J12"/>
  <c r="J89"/>
  <c r="E7"/>
  <c r="E115"/>
  <c i="11" r="J37"/>
  <c r="J36"/>
  <c i="1" r="AY104"/>
  <c i="11" r="J35"/>
  <c i="1" r="AX104"/>
  <c i="11"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1"/>
  <c r="BH161"/>
  <c r="BG161"/>
  <c r="BF161"/>
  <c r="T161"/>
  <c r="T160"/>
  <c r="R161"/>
  <c r="R160"/>
  <c r="P161"/>
  <c r="P160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38"/>
  <c r="BH138"/>
  <c r="BG138"/>
  <c r="BF138"/>
  <c r="T138"/>
  <c r="T137"/>
  <c r="R138"/>
  <c r="R137"/>
  <c r="P138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F118"/>
  <c r="E116"/>
  <c r="F89"/>
  <c r="E87"/>
  <c r="J24"/>
  <c r="E24"/>
  <c r="J92"/>
  <c r="J23"/>
  <c r="J21"/>
  <c r="E21"/>
  <c r="J91"/>
  <c r="J20"/>
  <c r="J18"/>
  <c r="E18"/>
  <c r="F121"/>
  <c r="J17"/>
  <c r="J15"/>
  <c r="E15"/>
  <c r="F120"/>
  <c r="J14"/>
  <c r="J12"/>
  <c r="J89"/>
  <c r="E7"/>
  <c r="E114"/>
  <c i="10" r="J37"/>
  <c r="J36"/>
  <c i="1" r="AY103"/>
  <c i="10" r="J35"/>
  <c i="1" r="AX103"/>
  <c i="10"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08"/>
  <c r="BH208"/>
  <c r="BG208"/>
  <c r="BF208"/>
  <c r="T208"/>
  <c r="R208"/>
  <c r="P208"/>
  <c r="BI204"/>
  <c r="BH204"/>
  <c r="BG204"/>
  <c r="BF204"/>
  <c r="T204"/>
  <c r="T203"/>
  <c r="R204"/>
  <c r="R203"/>
  <c r="P204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F119"/>
  <c r="E117"/>
  <c r="F89"/>
  <c r="E87"/>
  <c r="J24"/>
  <c r="E24"/>
  <c r="J92"/>
  <c r="J23"/>
  <c r="J21"/>
  <c r="E21"/>
  <c r="J121"/>
  <c r="J20"/>
  <c r="J18"/>
  <c r="E18"/>
  <c r="F92"/>
  <c r="J17"/>
  <c r="J15"/>
  <c r="E15"/>
  <c r="F121"/>
  <c r="J14"/>
  <c r="J12"/>
  <c r="J119"/>
  <c r="E7"/>
  <c r="E115"/>
  <c i="9" r="J37"/>
  <c r="J36"/>
  <c i="1" r="AY102"/>
  <c i="9" r="J35"/>
  <c i="1" r="AX102"/>
  <c i="9"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T205"/>
  <c r="R206"/>
  <c r="R205"/>
  <c r="P206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91"/>
  <c r="J20"/>
  <c r="J18"/>
  <c r="E18"/>
  <c r="F122"/>
  <c r="J17"/>
  <c r="J15"/>
  <c r="E15"/>
  <c r="F121"/>
  <c r="J14"/>
  <c r="J12"/>
  <c r="J119"/>
  <c r="E7"/>
  <c r="E115"/>
  <c i="8" r="J37"/>
  <c r="J36"/>
  <c i="1" r="AY101"/>
  <c i="8" r="J35"/>
  <c i="1" r="AX101"/>
  <c i="8"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T205"/>
  <c r="R206"/>
  <c r="R205"/>
  <c r="P206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121"/>
  <c r="J14"/>
  <c r="J12"/>
  <c r="J119"/>
  <c r="E7"/>
  <c r="E115"/>
  <c i="7" r="J37"/>
  <c r="J36"/>
  <c i="1" r="AY100"/>
  <c i="7" r="J35"/>
  <c i="1" r="AX100"/>
  <c i="7"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T205"/>
  <c r="R206"/>
  <c r="R205"/>
  <c r="P206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91"/>
  <c r="J14"/>
  <c r="J12"/>
  <c r="J119"/>
  <c r="E7"/>
  <c r="E115"/>
  <c i="6" r="J37"/>
  <c r="J36"/>
  <c i="1" r="AY99"/>
  <c i="6" r="J35"/>
  <c i="1" r="AX99"/>
  <c i="6"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37"/>
  <c r="BH137"/>
  <c r="BG137"/>
  <c r="BF137"/>
  <c r="T137"/>
  <c r="T136"/>
  <c r="R137"/>
  <c r="R136"/>
  <c r="P137"/>
  <c r="P136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91"/>
  <c r="J20"/>
  <c r="J18"/>
  <c r="E18"/>
  <c r="F120"/>
  <c r="J17"/>
  <c r="J15"/>
  <c r="E15"/>
  <c r="F119"/>
  <c r="J14"/>
  <c r="J12"/>
  <c r="J117"/>
  <c r="E7"/>
  <c r="E85"/>
  <c i="5" r="J37"/>
  <c r="J36"/>
  <c i="1" r="AY98"/>
  <c i="5" r="J35"/>
  <c i="1" r="AX98"/>
  <c i="5"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1"/>
  <c r="BH191"/>
  <c r="BG191"/>
  <c r="BF191"/>
  <c r="T191"/>
  <c r="R191"/>
  <c r="P191"/>
  <c r="BI187"/>
  <c r="BH187"/>
  <c r="BG187"/>
  <c r="BF187"/>
  <c r="T187"/>
  <c r="T186"/>
  <c r="R187"/>
  <c r="R186"/>
  <c r="P187"/>
  <c r="P186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F119"/>
  <c r="E117"/>
  <c r="F89"/>
  <c r="E87"/>
  <c r="J24"/>
  <c r="E24"/>
  <c r="J92"/>
  <c r="J23"/>
  <c r="J21"/>
  <c r="E21"/>
  <c r="J121"/>
  <c r="J20"/>
  <c r="J18"/>
  <c r="E18"/>
  <c r="F122"/>
  <c r="J17"/>
  <c r="J15"/>
  <c r="E15"/>
  <c r="F91"/>
  <c r="J14"/>
  <c r="J12"/>
  <c r="J89"/>
  <c r="E7"/>
  <c r="E85"/>
  <c i="4" r="J37"/>
  <c r="J36"/>
  <c i="1" r="AY97"/>
  <c i="4" r="J35"/>
  <c i="1" r="AX97"/>
  <c i="4"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T205"/>
  <c r="R206"/>
  <c r="R205"/>
  <c r="P206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F119"/>
  <c r="E117"/>
  <c r="F89"/>
  <c r="E87"/>
  <c r="J24"/>
  <c r="E24"/>
  <c r="J92"/>
  <c r="J23"/>
  <c r="J21"/>
  <c r="E21"/>
  <c r="J121"/>
  <c r="J20"/>
  <c r="J18"/>
  <c r="E18"/>
  <c r="F122"/>
  <c r="J17"/>
  <c r="J15"/>
  <c r="E15"/>
  <c r="F121"/>
  <c r="J14"/>
  <c r="J12"/>
  <c r="J89"/>
  <c r="E7"/>
  <c r="E85"/>
  <c i="3" r="J37"/>
  <c r="J36"/>
  <c i="1" r="AY96"/>
  <c i="3" r="J35"/>
  <c i="1" r="AX96"/>
  <c i="3"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1"/>
  <c r="BH191"/>
  <c r="BG191"/>
  <c r="BF191"/>
  <c r="T191"/>
  <c r="R191"/>
  <c r="P191"/>
  <c r="BI187"/>
  <c r="BH187"/>
  <c r="BG187"/>
  <c r="BF187"/>
  <c r="T187"/>
  <c r="T186"/>
  <c r="R187"/>
  <c r="R186"/>
  <c r="P187"/>
  <c r="P186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91"/>
  <c r="J20"/>
  <c r="J18"/>
  <c r="E18"/>
  <c r="F122"/>
  <c r="J17"/>
  <c r="J15"/>
  <c r="E15"/>
  <c r="F121"/>
  <c r="J14"/>
  <c r="J12"/>
  <c r="J119"/>
  <c r="E7"/>
  <c r="E85"/>
  <c i="2" r="J37"/>
  <c r="J36"/>
  <c i="1" r="AY95"/>
  <c i="2" r="J35"/>
  <c i="1" r="AX95"/>
  <c i="2"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T205"/>
  <c r="R206"/>
  <c r="R205"/>
  <c r="P206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91"/>
  <c r="J20"/>
  <c r="J18"/>
  <c r="E18"/>
  <c r="F92"/>
  <c r="J17"/>
  <c r="J15"/>
  <c r="E15"/>
  <c r="F121"/>
  <c r="J14"/>
  <c r="J12"/>
  <c r="J119"/>
  <c r="E7"/>
  <c r="E115"/>
  <c i="1" r="L90"/>
  <c r="AM90"/>
  <c r="AM89"/>
  <c r="L89"/>
  <c r="AM87"/>
  <c r="L87"/>
  <c r="L85"/>
  <c r="L84"/>
  <c i="4" r="J240"/>
  <c i="5" r="J176"/>
  <c r="BK128"/>
  <c r="BK202"/>
  <c r="J180"/>
  <c r="BK173"/>
  <c r="BK139"/>
  <c r="J230"/>
  <c r="BK180"/>
  <c r="J162"/>
  <c r="BK154"/>
  <c r="BK144"/>
  <c r="J211"/>
  <c r="BK209"/>
  <c r="BK205"/>
  <c r="J191"/>
  <c r="J178"/>
  <c r="BK151"/>
  <c r="J202"/>
  <c r="J196"/>
  <c r="J170"/>
  <c r="BK158"/>
  <c i="6" r="BK236"/>
  <c r="BK233"/>
  <c r="BK227"/>
  <c r="BK223"/>
  <c r="BK208"/>
  <c r="J193"/>
  <c r="BK184"/>
  <c r="BK182"/>
  <c r="J165"/>
  <c r="BK158"/>
  <c r="J154"/>
  <c r="J142"/>
  <c r="J130"/>
  <c r="BK126"/>
  <c r="BK154"/>
  <c r="BK151"/>
  <c r="J217"/>
  <c r="J211"/>
  <c r="BK197"/>
  <c r="J184"/>
  <c r="BK175"/>
  <c r="J162"/>
  <c r="BK133"/>
  <c r="BK205"/>
  <c r="J177"/>
  <c r="J227"/>
  <c r="BK217"/>
  <c r="J205"/>
  <c r="BK193"/>
  <c r="BK211"/>
  <c r="J236"/>
  <c r="J175"/>
  <c r="J133"/>
  <c i="7" r="BK228"/>
  <c r="BK215"/>
  <c r="J188"/>
  <c r="BK184"/>
  <c r="J230"/>
  <c r="BK162"/>
  <c r="BK132"/>
  <c r="BK128"/>
  <c r="BK218"/>
  <c r="J199"/>
  <c r="BK151"/>
  <c r="J151"/>
  <c r="J243"/>
  <c r="BK191"/>
  <c r="BK181"/>
  <c i="8" r="BK249"/>
  <c r="J230"/>
  <c r="J184"/>
  <c r="BK151"/>
  <c r="BK224"/>
  <c r="J233"/>
  <c r="BK202"/>
  <c r="BK218"/>
  <c i="10" r="J184"/>
  <c r="J158"/>
  <c r="J171"/>
  <c r="BK147"/>
  <c i="11" r="J194"/>
  <c r="J219"/>
  <c r="BK127"/>
  <c r="BK206"/>
  <c r="J175"/>
  <c i="12" r="J187"/>
  <c r="J158"/>
  <c r="BK180"/>
  <c r="J196"/>
  <c i="13" r="J221"/>
  <c r="BK187"/>
  <c r="BK218"/>
  <c r="J230"/>
  <c r="BK221"/>
  <c r="BK228"/>
  <c r="BK133"/>
  <c i="2" r="BK144"/>
  <c r="J162"/>
  <c r="BK179"/>
  <c r="J228"/>
  <c r="J174"/>
  <c i="3" r="J199"/>
  <c r="J224"/>
  <c r="J178"/>
  <c r="BK170"/>
  <c r="J196"/>
  <c r="BK227"/>
  <c r="J147"/>
  <c i="4" r="J147"/>
  <c r="J171"/>
  <c r="BK135"/>
  <c r="J202"/>
  <c r="BK132"/>
  <c r="J188"/>
  <c r="BK199"/>
  <c r="BK151"/>
  <c r="BK202"/>
  <c i="5" r="BK132"/>
  <c r="J214"/>
  <c r="J183"/>
  <c r="BK217"/>
  <c r="BK214"/>
  <c i="7" r="BK236"/>
  <c r="J144"/>
  <c r="BK249"/>
  <c r="BK186"/>
  <c r="J139"/>
  <c r="BK199"/>
  <c i="8" r="BK243"/>
  <c r="J154"/>
  <c r="BK132"/>
  <c r="BK154"/>
  <c i="9" r="J167"/>
  <c r="BK240"/>
  <c r="BK135"/>
  <c r="BK171"/>
  <c r="BK181"/>
  <c r="BK221"/>
  <c r="BK158"/>
  <c i="10" r="J186"/>
  <c r="J232"/>
  <c r="J249"/>
  <c r="J177"/>
  <c r="BK200"/>
  <c r="BK239"/>
  <c r="BK144"/>
  <c i="11" r="BK179"/>
  <c r="J204"/>
  <c r="BK175"/>
  <c r="BK157"/>
  <c r="J146"/>
  <c i="13" r="J177"/>
  <c r="BK197"/>
  <c r="J181"/>
  <c i="6" r="J168"/>
  <c i="7" r="J158"/>
  <c r="BK224"/>
  <c r="BK154"/>
  <c r="BK243"/>
  <c i="8" r="BK246"/>
  <c r="J215"/>
  <c r="J188"/>
  <c r="J177"/>
  <c r="J139"/>
  <c r="BK188"/>
  <c i="9" r="J188"/>
  <c r="BK147"/>
  <c r="J199"/>
  <c r="J246"/>
  <c r="J230"/>
  <c r="J224"/>
  <c r="BK188"/>
  <c r="J193"/>
  <c i="10" r="BK167"/>
  <c r="BK194"/>
  <c r="J235"/>
  <c r="J219"/>
  <c r="BK235"/>
  <c i="11" r="BK209"/>
  <c r="J138"/>
  <c r="J143"/>
  <c r="J191"/>
  <c r="BK161"/>
  <c i="12" r="J214"/>
  <c r="J202"/>
  <c r="J224"/>
  <c r="J154"/>
  <c r="J230"/>
  <c r="BK191"/>
  <c r="BK139"/>
  <c i="13" r="J154"/>
  <c r="BK179"/>
  <c r="BK165"/>
  <c r="J228"/>
  <c r="BK137"/>
  <c r="BK154"/>
  <c i="2" r="BK128"/>
  <c r="J151"/>
  <c r="J167"/>
  <c r="BK240"/>
  <c r="BK151"/>
  <c i="3" r="J180"/>
  <c r="BK217"/>
  <c r="J167"/>
  <c i="4" r="BK144"/>
  <c r="BK193"/>
  <c r="J177"/>
  <c r="J243"/>
  <c r="BK246"/>
  <c r="BK218"/>
  <c r="BK154"/>
  <c i="5" r="J173"/>
  <c r="BK167"/>
  <c r="J154"/>
  <c r="BK224"/>
  <c r="J205"/>
  <c i="6" r="J223"/>
  <c i="7" r="BK135"/>
  <c r="J135"/>
  <c r="J154"/>
  <c r="J246"/>
  <c r="J228"/>
  <c r="J240"/>
  <c r="J147"/>
  <c i="8" r="BK233"/>
  <c r="J249"/>
  <c r="J218"/>
  <c r="J236"/>
  <c r="J171"/>
  <c r="J193"/>
  <c r="J151"/>
  <c i="9" r="BK243"/>
  <c r="BK154"/>
  <c r="BK236"/>
  <c r="BK233"/>
  <c r="BK249"/>
  <c r="BK210"/>
  <c r="BK246"/>
  <c r="BK199"/>
  <c i="10" r="BK191"/>
  <c r="J222"/>
  <c r="BK219"/>
  <c r="BK226"/>
  <c r="BK216"/>
  <c r="J162"/>
  <c r="BK128"/>
  <c i="11" r="BK222"/>
  <c r="BK150"/>
  <c r="J177"/>
  <c i="12" r="J170"/>
  <c r="J183"/>
  <c r="BK151"/>
  <c r="BK214"/>
  <c r="BK173"/>
  <c r="J221"/>
  <c i="13" r="J233"/>
  <c r="BK240"/>
  <c r="BK190"/>
  <c r="BK194"/>
  <c r="BK151"/>
  <c i="2" r="BK135"/>
  <c r="BK228"/>
  <c i="3" r="BK224"/>
  <c r="J151"/>
  <c r="BK211"/>
  <c r="J187"/>
  <c r="J205"/>
  <c i="4" r="BK177"/>
  <c r="BK186"/>
  <c r="BK224"/>
  <c r="J249"/>
  <c i="5" r="BK211"/>
  <c r="BK196"/>
  <c r="BK170"/>
  <c r="J132"/>
  <c r="BK221"/>
  <c i="6" r="J187"/>
  <c i="7" r="J236"/>
  <c r="BK206"/>
  <c r="J193"/>
  <c i="8" r="J181"/>
  <c r="BK162"/>
  <c r="BK199"/>
  <c r="J243"/>
  <c r="BK193"/>
  <c r="J191"/>
  <c r="J128"/>
  <c i="9" r="J206"/>
  <c r="J151"/>
  <c r="J174"/>
  <c r="BK196"/>
  <c r="BK174"/>
  <c r="J154"/>
  <c i="10" r="J135"/>
  <c r="J208"/>
  <c r="BK174"/>
  <c r="J213"/>
  <c r="BK213"/>
  <c r="BK139"/>
  <c i="11" r="J169"/>
  <c r="J216"/>
  <c r="BK219"/>
  <c r="J197"/>
  <c r="J150"/>
  <c i="12" r="J176"/>
  <c r="J217"/>
  <c r="BK170"/>
  <c r="BK224"/>
  <c i="13" r="J249"/>
  <c r="BK203"/>
  <c r="J206"/>
  <c r="BK147"/>
  <c r="J243"/>
  <c r="J210"/>
  <c r="J174"/>
  <c i="2" r="J179"/>
  <c r="BK181"/>
  <c r="BK167"/>
  <c r="J128"/>
  <c r="BK186"/>
  <c r="J210"/>
  <c r="J188"/>
  <c r="J249"/>
  <c r="J240"/>
  <c r="BK233"/>
  <c r="J221"/>
  <c r="J199"/>
  <c r="BK249"/>
  <c r="BK191"/>
  <c r="J147"/>
  <c r="BK202"/>
  <c i="3" r="BK209"/>
  <c r="BK178"/>
  <c r="J227"/>
  <c r="J170"/>
  <c r="BK128"/>
  <c r="BK167"/>
  <c r="J209"/>
  <c r="J191"/>
  <c r="J128"/>
  <c r="BK221"/>
  <c r="BK199"/>
  <c r="BK180"/>
  <c i="6" r="J182"/>
  <c i="7" r="J167"/>
  <c i="8" r="J228"/>
  <c r="J135"/>
  <c r="J240"/>
  <c r="BK196"/>
  <c r="J202"/>
  <c r="BK174"/>
  <c r="J179"/>
  <c i="9" r="BK193"/>
  <c r="J135"/>
  <c r="J171"/>
  <c i="2" r="BK196"/>
  <c r="BK147"/>
  <c r="BK158"/>
  <c i="3" r="BK147"/>
  <c r="J139"/>
  <c r="J211"/>
  <c i="4" r="J162"/>
  <c r="J191"/>
  <c r="J151"/>
  <c r="J181"/>
  <c r="J167"/>
  <c r="J221"/>
  <c r="BK243"/>
  <c r="BK188"/>
  <c r="J224"/>
  <c i="5" r="J167"/>
  <c r="BK176"/>
  <c r="J128"/>
  <c r="J224"/>
  <c i="6" r="J172"/>
  <c r="BK177"/>
  <c r="J233"/>
  <c r="BK220"/>
  <c r="J208"/>
  <c r="BK190"/>
  <c r="BK172"/>
  <c r="J151"/>
  <c r="J197"/>
  <c r="J230"/>
  <c r="BK215"/>
  <c r="BK168"/>
  <c r="BK170"/>
  <c r="J137"/>
  <c i="7" r="BK240"/>
  <c r="J206"/>
  <c r="J171"/>
  <c r="J177"/>
  <c r="BK193"/>
  <c r="BK230"/>
  <c r="J179"/>
  <c r="BK188"/>
  <c r="J224"/>
  <c r="BK177"/>
  <c r="BK147"/>
  <c i="8" r="J246"/>
  <c r="BK171"/>
  <c r="BK210"/>
  <c r="BK228"/>
  <c r="BK128"/>
  <c r="J199"/>
  <c r="J144"/>
  <c r="J196"/>
  <c r="J162"/>
  <c r="BK181"/>
  <c i="9" r="J240"/>
  <c r="J179"/>
  <c r="J196"/>
  <c r="BK202"/>
  <c r="J158"/>
  <c r="BK218"/>
  <c r="J147"/>
  <c r="BK206"/>
  <c r="J221"/>
  <c r="J177"/>
  <c r="J162"/>
  <c r="BK177"/>
  <c r="BK191"/>
  <c i="10" r="J229"/>
  <c r="BK151"/>
  <c r="J200"/>
  <c r="J246"/>
  <c r="BK232"/>
  <c r="BK184"/>
  <c r="BK179"/>
  <c r="J147"/>
  <c i="11" r="J161"/>
  <c r="J179"/>
  <c r="J225"/>
  <c r="BK197"/>
  <c r="BK204"/>
  <c r="BK131"/>
  <c i="12" r="BK199"/>
  <c r="J135"/>
  <c r="BK144"/>
  <c r="J209"/>
  <c r="J139"/>
  <c r="J199"/>
  <c r="BK154"/>
  <c r="BK230"/>
  <c r="J180"/>
  <c i="13" r="J141"/>
  <c r="J169"/>
  <c r="J218"/>
  <c r="BK177"/>
  <c r="J215"/>
  <c r="J203"/>
  <c r="J224"/>
  <c r="BK200"/>
  <c r="J151"/>
  <c i="2" r="BK221"/>
  <c r="BK193"/>
  <c r="BK154"/>
  <c r="J224"/>
  <c r="J196"/>
  <c r="J206"/>
  <c r="J171"/>
  <c r="J158"/>
  <c r="BK236"/>
  <c r="BK230"/>
  <c r="BK215"/>
  <c r="J154"/>
  <c r="BK246"/>
  <c r="J230"/>
  <c r="J215"/>
  <c r="BK184"/>
  <c r="J218"/>
  <c r="BK174"/>
  <c i="3" r="J162"/>
  <c r="BK151"/>
  <c r="BK196"/>
  <c r="BK176"/>
  <c r="BK135"/>
  <c r="BK183"/>
  <c r="BK205"/>
  <c r="BK162"/>
  <c r="BK230"/>
  <c r="BK191"/>
  <c r="J176"/>
  <c r="J144"/>
  <c i="4" r="BK158"/>
  <c r="BK230"/>
  <c r="BK179"/>
  <c r="BK128"/>
  <c r="BK139"/>
  <c r="J228"/>
  <c r="J206"/>
  <c r="J179"/>
  <c r="J158"/>
  <c r="J246"/>
  <c r="BK240"/>
  <c r="J196"/>
  <c r="BK167"/>
  <c r="BK236"/>
  <c r="BK210"/>
  <c r="J186"/>
  <c r="BK171"/>
  <c r="BK221"/>
  <c i="5" r="J209"/>
  <c r="BK135"/>
  <c r="BK178"/>
  <c r="BK183"/>
  <c r="J139"/>
  <c r="J147"/>
  <c r="BK227"/>
  <c r="J217"/>
  <c i="6" r="J170"/>
  <c r="BK162"/>
  <c r="BK230"/>
  <c r="J215"/>
  <c r="BK202"/>
  <c r="BK187"/>
  <c r="BK165"/>
  <c r="BK137"/>
  <c r="BK179"/>
  <c r="J158"/>
  <c r="J220"/>
  <c r="J202"/>
  <c r="BK147"/>
  <c r="J190"/>
  <c r="J147"/>
  <c r="BK130"/>
  <c i="7" r="J218"/>
  <c r="BK210"/>
  <c r="BK167"/>
  <c r="BK179"/>
  <c r="BK221"/>
  <c r="BK233"/>
  <c r="J181"/>
  <c r="BK158"/>
  <c r="J162"/>
  <c i="8" r="J224"/>
  <c r="BK167"/>
  <c r="J210"/>
  <c r="J167"/>
  <c r="BK230"/>
  <c r="BK191"/>
  <c r="BK158"/>
  <c r="BK184"/>
  <c r="BK147"/>
  <c i="9" r="J233"/>
  <c r="J184"/>
  <c r="J139"/>
  <c r="J191"/>
  <c r="BK139"/>
  <c r="J228"/>
  <c r="BK132"/>
  <c r="J249"/>
  <c r="BK184"/>
  <c r="J132"/>
  <c r="BK230"/>
  <c r="J215"/>
  <c i="10" r="J179"/>
  <c r="J216"/>
  <c r="J191"/>
  <c r="BK162"/>
  <c r="J144"/>
  <c r="J197"/>
  <c r="BK182"/>
  <c r="J189"/>
  <c r="J128"/>
  <c i="11" r="J200"/>
  <c r="BK182"/>
  <c r="J206"/>
  <c r="J157"/>
  <c r="J212"/>
  <c r="BK200"/>
  <c r="J166"/>
  <c r="BK143"/>
  <c i="12" r="BK162"/>
  <c r="BK178"/>
  <c r="BK211"/>
  <c r="BK135"/>
  <c r="BK176"/>
  <c i="13" r="BK184"/>
  <c r="J197"/>
  <c i="2" r="BK224"/>
  <c r="J139"/>
  <c r="BK132"/>
  <c r="J193"/>
  <c r="J246"/>
  <c r="BK218"/>
  <c r="BK139"/>
  <c r="BK199"/>
  <c r="BK188"/>
  <c i="3" r="BK132"/>
  <c r="J221"/>
  <c r="BK154"/>
  <c i="4" r="BK147"/>
  <c r="BK206"/>
  <c r="BK181"/>
  <c r="J193"/>
  <c i="5" r="J227"/>
  <c r="BK199"/>
  <c i="7" r="J128"/>
  <c r="J184"/>
  <c r="BK196"/>
  <c r="J210"/>
  <c r="J249"/>
  <c r="J215"/>
  <c r="BK144"/>
  <c i="8" r="BK186"/>
  <c r="BK236"/>
  <c r="J206"/>
  <c r="J132"/>
  <c r="J174"/>
  <c r="BK135"/>
  <c i="9" r="J202"/>
  <c r="BK179"/>
  <c r="J210"/>
  <c r="BK228"/>
  <c r="BK162"/>
  <c r="J236"/>
  <c i="10" r="J154"/>
  <c r="BK171"/>
  <c r="BK132"/>
  <c i="11" r="BK166"/>
  <c r="BK194"/>
  <c r="BK225"/>
  <c r="J127"/>
  <c r="BK153"/>
  <c i="12" r="J178"/>
  <c r="J173"/>
  <c r="BK202"/>
  <c r="J147"/>
  <c r="J128"/>
  <c r="BK132"/>
  <c i="13" r="J200"/>
  <c r="BK236"/>
  <c r="BK206"/>
  <c r="J246"/>
  <c r="J179"/>
  <c r="J236"/>
  <c r="J187"/>
  <c i="2" r="BK171"/>
  <c r="BK206"/>
  <c r="J233"/>
  <c r="J181"/>
  <c r="J184"/>
  <c i="3" r="BK158"/>
  <c r="BK187"/>
  <c r="BK139"/>
  <c r="J217"/>
  <c r="BK173"/>
  <c i="4" r="J236"/>
  <c r="BK162"/>
  <c r="BK233"/>
  <c r="J199"/>
  <c r="BK249"/>
  <c r="BK191"/>
  <c r="BK196"/>
  <c r="J139"/>
  <c i="5" r="BK191"/>
  <c r="J158"/>
  <c r="J151"/>
  <c r="BK230"/>
  <c r="BK187"/>
  <c i="6" r="J179"/>
  <c i="7" r="BK174"/>
  <c r="J132"/>
  <c r="J233"/>
  <c r="BK202"/>
  <c r="BK246"/>
  <c r="J196"/>
  <c r="BK139"/>
  <c i="8" r="BK221"/>
  <c r="BK144"/>
  <c r="J186"/>
  <c r="BK215"/>
  <c r="J221"/>
  <c i="9" r="BK215"/>
  <c r="J144"/>
  <c r="BK167"/>
  <c r="BK186"/>
  <c i="10" r="J204"/>
  <c r="J182"/>
  <c r="J132"/>
  <c r="J243"/>
  <c r="J167"/>
  <c i="11" r="BK212"/>
  <c r="J153"/>
  <c r="J186"/>
  <c r="BK169"/>
  <c i="12" r="J144"/>
  <c r="BK217"/>
  <c r="J211"/>
  <c r="J227"/>
  <c r="BK227"/>
  <c i="13" r="BK210"/>
  <c r="BK243"/>
  <c r="BK181"/>
  <c r="J184"/>
  <c r="J137"/>
  <c r="J190"/>
  <c r="BK141"/>
  <c i="2" r="J177"/>
  <c r="J202"/>
  <c r="J236"/>
  <c r="BK162"/>
  <c i="3" r="J183"/>
  <c r="J154"/>
  <c r="J173"/>
  <c r="J214"/>
  <c r="J132"/>
  <c r="J158"/>
  <c i="4" r="BK228"/>
  <c r="J144"/>
  <c r="BK184"/>
  <c r="J128"/>
  <c r="J210"/>
  <c r="J233"/>
  <c r="BK174"/>
  <c r="J135"/>
  <c i="5" r="J144"/>
  <c r="J199"/>
  <c r="BK162"/>
  <c i="9" r="BK128"/>
  <c r="J218"/>
  <c i="10" r="BK229"/>
  <c r="J226"/>
  <c r="J139"/>
  <c r="BK197"/>
  <c r="BK186"/>
  <c r="J239"/>
  <c r="BK158"/>
  <c r="BK243"/>
  <c r="BK204"/>
  <c r="J174"/>
  <c r="BK222"/>
  <c r="J151"/>
  <c r="BK135"/>
  <c i="11" r="BK186"/>
  <c r="BK146"/>
  <c r="J209"/>
  <c r="BK191"/>
  <c r="BK138"/>
  <c r="J222"/>
  <c r="BK177"/>
  <c r="BK134"/>
  <c r="J134"/>
  <c i="12" r="BK183"/>
  <c r="BK209"/>
  <c r="BK147"/>
  <c r="J167"/>
  <c r="J191"/>
  <c r="BK196"/>
  <c r="BK158"/>
  <c r="J162"/>
  <c r="BK187"/>
  <c r="J205"/>
  <c i="13" r="BK246"/>
  <c r="J158"/>
  <c r="J133"/>
  <c r="J144"/>
  <c r="BK169"/>
  <c r="J161"/>
  <c r="BK215"/>
  <c r="BK249"/>
  <c r="BK230"/>
  <c r="J165"/>
  <c r="BK224"/>
  <c r="BK161"/>
  <c r="BK144"/>
  <c r="J128"/>
  <c i="1" r="AS94"/>
  <c i="2" r="J144"/>
  <c r="J135"/>
  <c r="J132"/>
  <c r="J191"/>
  <c r="BK243"/>
  <c r="BK210"/>
  <c r="J243"/>
  <c r="BK177"/>
  <c r="J186"/>
  <c i="3" r="J230"/>
  <c r="BK214"/>
  <c r="BK144"/>
  <c r="J202"/>
  <c r="BK202"/>
  <c r="J135"/>
  <c i="4" r="BK215"/>
  <c r="J154"/>
  <c r="J218"/>
  <c r="J174"/>
  <c r="J215"/>
  <c r="J230"/>
  <c r="J184"/>
  <c r="J132"/>
  <c i="5" r="BK147"/>
  <c r="J187"/>
  <c r="J135"/>
  <c r="J221"/>
  <c i="6" r="BK142"/>
  <c r="J126"/>
  <c i="7" r="J186"/>
  <c r="J221"/>
  <c r="J191"/>
  <c r="J174"/>
  <c r="J202"/>
  <c r="BK171"/>
  <c i="8" r="BK206"/>
  <c r="BK240"/>
  <c r="BK139"/>
  <c r="J158"/>
  <c r="J147"/>
  <c r="BK179"/>
  <c r="BK177"/>
  <c i="9" r="J186"/>
  <c r="J181"/>
  <c r="BK144"/>
  <c r="BK151"/>
  <c r="J243"/>
  <c r="J128"/>
  <c r="BK224"/>
  <c i="10" r="BK177"/>
  <c r="BK208"/>
  <c r="BK189"/>
  <c r="BK246"/>
  <c r="BK249"/>
  <c r="J194"/>
  <c r="BK154"/>
  <c i="11" r="J182"/>
  <c r="BK216"/>
  <c r="J131"/>
  <c r="J172"/>
  <c r="BK172"/>
  <c i="12" r="J151"/>
  <c r="J132"/>
  <c r="BK221"/>
  <c r="BK167"/>
  <c r="BK205"/>
  <c r="BK128"/>
  <c i="13" r="J147"/>
  <c r="J194"/>
  <c r="BK158"/>
  <c r="J240"/>
  <c r="BK174"/>
  <c r="BK233"/>
  <c r="BK128"/>
  <c i="2" l="1" r="P166"/>
  <c i="3" r="P143"/>
  <c r="BK166"/>
  <c r="J166"/>
  <c r="J103"/>
  <c i="4" r="BK127"/>
  <c r="P166"/>
  <c i="5" r="BK143"/>
  <c r="J143"/>
  <c r="J100"/>
  <c r="T166"/>
  <c i="6" r="T196"/>
  <c i="7" r="R127"/>
  <c r="P166"/>
  <c i="8" r="T127"/>
  <c r="R166"/>
  <c i="2" r="P127"/>
  <c r="R209"/>
  <c i="3" r="BK143"/>
  <c r="J143"/>
  <c r="J100"/>
  <c r="BK190"/>
  <c r="J190"/>
  <c r="J105"/>
  <c i="4" r="R209"/>
  <c i="5" r="BK127"/>
  <c r="J127"/>
  <c r="J98"/>
  <c r="R190"/>
  <c i="6" r="R196"/>
  <c i="7" r="BK127"/>
  <c r="J127"/>
  <c r="J98"/>
  <c r="P143"/>
  <c r="BK209"/>
  <c r="J209"/>
  <c r="J105"/>
  <c i="9" r="BK127"/>
  <c r="R209"/>
  <c i="10" r="BK143"/>
  <c r="J143"/>
  <c r="J100"/>
  <c r="R166"/>
  <c i="11" r="BK142"/>
  <c r="J142"/>
  <c r="J100"/>
  <c r="P165"/>
  <c i="12" r="R143"/>
  <c r="BK190"/>
  <c r="J190"/>
  <c r="J105"/>
  <c i="2" r="BK127"/>
  <c r="J127"/>
  <c r="J98"/>
  <c r="T209"/>
  <c i="3" r="T190"/>
  <c i="4" r="P209"/>
  <c i="5" r="P143"/>
  <c r="T190"/>
  <c i="6" r="T141"/>
  <c i="8" r="R143"/>
  <c r="P209"/>
  <c i="9" r="T166"/>
  <c i="10" r="T166"/>
  <c i="11" r="P142"/>
  <c r="T165"/>
  <c i="12" r="P127"/>
  <c r="R190"/>
  <c i="2" r="R166"/>
  <c r="R165"/>
  <c i="7" r="T127"/>
  <c r="BK166"/>
  <c r="R209"/>
  <c i="8" r="R127"/>
  <c r="R126"/>
  <c r="T143"/>
  <c r="R209"/>
  <c i="9" r="R127"/>
  <c r="P143"/>
  <c r="P166"/>
  <c r="P209"/>
  <c i="10" r="T127"/>
  <c r="T126"/>
  <c r="T143"/>
  <c r="P166"/>
  <c r="T207"/>
  <c r="T165"/>
  <c i="11" r="R126"/>
  <c r="R142"/>
  <c r="T185"/>
  <c i="12" r="T127"/>
  <c r="T190"/>
  <c i="6" r="T125"/>
  <c r="T124"/>
  <c r="P141"/>
  <c r="BK196"/>
  <c r="J196"/>
  <c r="J103"/>
  <c i="7" r="R143"/>
  <c r="T209"/>
  <c i="8" r="BK127"/>
  <c r="J127"/>
  <c r="J98"/>
  <c r="P143"/>
  <c r="BK209"/>
  <c r="J209"/>
  <c r="J105"/>
  <c i="9" r="P127"/>
  <c r="P126"/>
  <c r="BK143"/>
  <c r="J143"/>
  <c r="J100"/>
  <c r="BK166"/>
  <c r="J166"/>
  <c r="J103"/>
  <c r="BK209"/>
  <c r="J209"/>
  <c r="J105"/>
  <c i="10" r="R127"/>
  <c r="R143"/>
  <c r="BK166"/>
  <c r="R207"/>
  <c r="R165"/>
  <c i="11" r="T126"/>
  <c r="BK185"/>
  <c r="J185"/>
  <c r="J104"/>
  <c i="12" r="BK127"/>
  <c r="J127"/>
  <c r="J98"/>
  <c r="P190"/>
  <c i="2" r="BK166"/>
  <c r="J166"/>
  <c r="J103"/>
  <c i="3" r="P166"/>
  <c i="4" r="BK166"/>
  <c r="J166"/>
  <c r="J103"/>
  <c i="5" r="BK166"/>
  <c r="J166"/>
  <c r="J103"/>
  <c i="6" r="R157"/>
  <c i="7" r="R166"/>
  <c r="R165"/>
  <c i="8" r="BK143"/>
  <c r="J143"/>
  <c r="J100"/>
  <c r="T209"/>
  <c i="9" r="T143"/>
  <c r="T209"/>
  <c i="10" r="P127"/>
  <c r="P207"/>
  <c r="P165"/>
  <c i="11" r="P185"/>
  <c i="12" r="R127"/>
  <c r="R126"/>
  <c r="BK166"/>
  <c r="J166"/>
  <c r="J103"/>
  <c i="13" r="P132"/>
  <c r="P126"/>
  <c i="2" r="T127"/>
  <c r="T126"/>
  <c r="T143"/>
  <c r="BK209"/>
  <c r="J209"/>
  <c r="J105"/>
  <c i="3" r="T127"/>
  <c r="R143"/>
  <c r="R190"/>
  <c i="4" r="T127"/>
  <c r="T143"/>
  <c r="BK209"/>
  <c r="J209"/>
  <c r="J105"/>
  <c i="5" r="P127"/>
  <c r="P126"/>
  <c r="R143"/>
  <c r="BK190"/>
  <c r="J190"/>
  <c r="J105"/>
  <c i="6" r="BK125"/>
  <c r="BK141"/>
  <c r="R141"/>
  <c r="R140"/>
  <c r="P196"/>
  <c i="13" r="T150"/>
  <c r="P173"/>
  <c r="P193"/>
  <c r="R193"/>
  <c i="2" r="R143"/>
  <c i="3" r="P127"/>
  <c r="P126"/>
  <c r="R166"/>
  <c r="R165"/>
  <c i="4" r="BK143"/>
  <c r="J143"/>
  <c r="J100"/>
  <c r="T209"/>
  <c i="5" r="T143"/>
  <c r="P190"/>
  <c i="6" r="R125"/>
  <c r="R124"/>
  <c r="R123"/>
  <c r="P157"/>
  <c i="7" r="P127"/>
  <c r="P126"/>
  <c r="T143"/>
  <c r="P209"/>
  <c i="8" r="P166"/>
  <c r="P165"/>
  <c i="11" r="BK126"/>
  <c r="R185"/>
  <c i="12" r="T143"/>
  <c r="T166"/>
  <c r="T165"/>
  <c i="13" r="P150"/>
  <c r="BK193"/>
  <c r="J193"/>
  <c r="J104"/>
  <c r="T193"/>
  <c i="2" r="P143"/>
  <c i="3" r="T166"/>
  <c r="T165"/>
  <c i="4" r="P127"/>
  <c r="R166"/>
  <c r="R165"/>
  <c i="5" r="R166"/>
  <c r="R165"/>
  <c i="6" r="T157"/>
  <c i="7" r="T166"/>
  <c r="T165"/>
  <c i="8" r="P127"/>
  <c r="P126"/>
  <c r="P125"/>
  <c i="1" r="AU101"/>
  <c i="8" r="BK166"/>
  <c r="J166"/>
  <c r="J103"/>
  <c i="9" r="T127"/>
  <c r="T126"/>
  <c r="R166"/>
  <c r="R165"/>
  <c i="10" r="BK127"/>
  <c r="J127"/>
  <c r="J98"/>
  <c r="P143"/>
  <c i="11" r="T142"/>
  <c r="R165"/>
  <c r="R164"/>
  <c i="12" r="BK143"/>
  <c r="J143"/>
  <c r="J100"/>
  <c r="R166"/>
  <c r="R165"/>
  <c i="13" r="BK150"/>
  <c r="J150"/>
  <c r="J100"/>
  <c r="BK209"/>
  <c r="J209"/>
  <c r="J105"/>
  <c i="2" r="R127"/>
  <c r="R126"/>
  <c r="R125"/>
  <c r="BK143"/>
  <c r="J143"/>
  <c r="J100"/>
  <c r="T166"/>
  <c r="T165"/>
  <c i="3" r="R127"/>
  <c r="R126"/>
  <c r="R125"/>
  <c i="13" r="R132"/>
  <c r="R126"/>
  <c r="R173"/>
  <c r="P209"/>
  <c i="2" r="P209"/>
  <c i="3" r="BK127"/>
  <c r="J127"/>
  <c r="J98"/>
  <c r="T143"/>
  <c r="P190"/>
  <c i="4" r="P143"/>
  <c i="5" r="T127"/>
  <c r="T126"/>
  <c r="P166"/>
  <c r="P165"/>
  <c i="6" r="P125"/>
  <c r="P124"/>
  <c r="BK157"/>
  <c r="J157"/>
  <c r="J102"/>
  <c i="7" r="BK143"/>
  <c r="J143"/>
  <c r="J100"/>
  <c i="8" r="T166"/>
  <c r="T165"/>
  <c i="9" r="R143"/>
  <c i="10" r="BK207"/>
  <c r="J207"/>
  <c r="J105"/>
  <c i="11" r="P126"/>
  <c r="P125"/>
  <c r="BK165"/>
  <c r="J165"/>
  <c r="J103"/>
  <c i="12" r="P143"/>
  <c r="P166"/>
  <c r="P165"/>
  <c i="13" r="BK132"/>
  <c r="J132"/>
  <c r="J99"/>
  <c r="R150"/>
  <c r="T173"/>
  <c r="T172"/>
  <c r="T209"/>
  <c i="4" r="R127"/>
  <c r="R143"/>
  <c r="R126"/>
  <c r="R125"/>
  <c r="T166"/>
  <c r="T165"/>
  <c i="5" r="R127"/>
  <c r="R126"/>
  <c r="R125"/>
  <c i="13" r="T132"/>
  <c r="T126"/>
  <c r="T125"/>
  <c r="BK173"/>
  <c r="BK172"/>
  <c r="J172"/>
  <c r="J102"/>
  <c r="R209"/>
  <c i="3" r="BK186"/>
  <c r="J186"/>
  <c r="J104"/>
  <c i="6" r="BK136"/>
  <c r="J136"/>
  <c r="J99"/>
  <c i="9" r="BK161"/>
  <c r="J161"/>
  <c r="J101"/>
  <c i="3" r="BK138"/>
  <c r="J138"/>
  <c r="J99"/>
  <c r="BK161"/>
  <c r="J161"/>
  <c r="J101"/>
  <c i="12" r="BK138"/>
  <c r="J138"/>
  <c r="J99"/>
  <c r="BK161"/>
  <c r="J161"/>
  <c r="J101"/>
  <c i="10" r="BK138"/>
  <c r="J138"/>
  <c r="J99"/>
  <c i="11" r="BK137"/>
  <c r="J137"/>
  <c r="J99"/>
  <c r="BK160"/>
  <c r="J160"/>
  <c r="J101"/>
  <c i="5" r="BK186"/>
  <c r="J186"/>
  <c r="J104"/>
  <c i="7" r="BK138"/>
  <c r="J138"/>
  <c r="J99"/>
  <c i="8" r="BK161"/>
  <c r="J161"/>
  <c r="J101"/>
  <c i="12" r="BK186"/>
  <c r="J186"/>
  <c r="J104"/>
  <c i="13" r="BK127"/>
  <c i="8" r="BK138"/>
  <c r="J138"/>
  <c r="J99"/>
  <c i="9" r="BK138"/>
  <c r="J138"/>
  <c r="J99"/>
  <c i="2" r="BK205"/>
  <c r="J205"/>
  <c r="J104"/>
  <c i="8" r="BK205"/>
  <c r="J205"/>
  <c r="J104"/>
  <c i="10" r="BK203"/>
  <c r="J203"/>
  <c r="J104"/>
  <c i="2" r="BK161"/>
  <c r="J161"/>
  <c r="J101"/>
  <c i="13" r="BK168"/>
  <c r="J168"/>
  <c r="J101"/>
  <c i="2" r="BK138"/>
  <c r="J138"/>
  <c r="J99"/>
  <c i="4" r="BK161"/>
  <c r="J161"/>
  <c r="J101"/>
  <c r="BK205"/>
  <c r="J205"/>
  <c r="J104"/>
  <c i="7" r="BK161"/>
  <c r="J161"/>
  <c r="J101"/>
  <c r="BK205"/>
  <c r="J205"/>
  <c r="J104"/>
  <c i="9" r="BK205"/>
  <c r="J205"/>
  <c r="J104"/>
  <c i="10" r="BK161"/>
  <c r="J161"/>
  <c r="J101"/>
  <c i="4" r="BK138"/>
  <c r="J138"/>
  <c r="J99"/>
  <c i="5" r="BK138"/>
  <c r="J138"/>
  <c r="J99"/>
  <c r="BK161"/>
  <c r="J161"/>
  <c r="J101"/>
  <c i="13" r="J92"/>
  <c r="F92"/>
  <c r="F121"/>
  <c r="BE169"/>
  <c r="BE236"/>
  <c r="BE246"/>
  <c i="12" r="BK126"/>
  <c r="J126"/>
  <c r="J97"/>
  <c r="BK165"/>
  <c r="J165"/>
  <c r="J102"/>
  <c i="13" r="BE154"/>
  <c r="BE158"/>
  <c r="BE194"/>
  <c r="E115"/>
  <c r="J121"/>
  <c r="BE161"/>
  <c r="BE200"/>
  <c r="J119"/>
  <c r="BE137"/>
  <c r="BE141"/>
  <c r="BE151"/>
  <c r="BE179"/>
  <c r="BE190"/>
  <c r="BE243"/>
  <c r="BE187"/>
  <c r="BE203"/>
  <c r="BE224"/>
  <c r="BE144"/>
  <c r="BE165"/>
  <c r="BE218"/>
  <c r="BE128"/>
  <c r="BE184"/>
  <c r="BE197"/>
  <c r="BE210"/>
  <c r="BE221"/>
  <c r="BE233"/>
  <c r="BE181"/>
  <c r="BE228"/>
  <c r="BE133"/>
  <c r="BE147"/>
  <c r="BE240"/>
  <c r="BE174"/>
  <c r="BE206"/>
  <c r="BE230"/>
  <c r="BE177"/>
  <c r="BE215"/>
  <c r="BE249"/>
  <c i="12" r="J92"/>
  <c r="BE144"/>
  <c r="BE162"/>
  <c i="11" r="BK164"/>
  <c r="J164"/>
  <c r="J102"/>
  <c i="12" r="J91"/>
  <c r="F121"/>
  <c r="BE139"/>
  <c r="BE202"/>
  <c r="BE217"/>
  <c r="BE178"/>
  <c r="BE183"/>
  <c r="BE199"/>
  <c r="BE214"/>
  <c r="BE221"/>
  <c r="BE227"/>
  <c r="BE230"/>
  <c i="11" r="J126"/>
  <c r="J98"/>
  <c i="12" r="BE132"/>
  <c r="BE135"/>
  <c r="BE151"/>
  <c r="BE167"/>
  <c r="BE209"/>
  <c r="BE224"/>
  <c r="J119"/>
  <c r="BE128"/>
  <c r="BE176"/>
  <c r="BE196"/>
  <c r="BE154"/>
  <c r="BE170"/>
  <c r="BE187"/>
  <c r="BE205"/>
  <c r="E85"/>
  <c r="F92"/>
  <c r="BE147"/>
  <c r="BE173"/>
  <c r="BE191"/>
  <c r="BE158"/>
  <c r="BE180"/>
  <c r="BE211"/>
  <c i="10" r="J166"/>
  <c r="J103"/>
  <c i="11" r="F92"/>
  <c r="J121"/>
  <c r="BE127"/>
  <c r="BE166"/>
  <c r="BE186"/>
  <c r="BE182"/>
  <c i="10" r="BK126"/>
  <c r="J126"/>
  <c r="J97"/>
  <c i="11" r="BE143"/>
  <c r="BE157"/>
  <c r="BE175"/>
  <c r="BE179"/>
  <c r="BE209"/>
  <c r="BE212"/>
  <c r="E85"/>
  <c r="F91"/>
  <c r="BE138"/>
  <c r="BE222"/>
  <c r="J118"/>
  <c r="BE169"/>
  <c r="BE172"/>
  <c r="BE131"/>
  <c r="BE134"/>
  <c r="BE150"/>
  <c r="BE153"/>
  <c r="BE161"/>
  <c r="BE206"/>
  <c r="BE225"/>
  <c r="J120"/>
  <c r="BE146"/>
  <c r="BE177"/>
  <c r="BE200"/>
  <c r="BE194"/>
  <c r="BE216"/>
  <c r="BE219"/>
  <c r="BE191"/>
  <c r="BE197"/>
  <c r="BE204"/>
  <c i="10" r="J89"/>
  <c r="F122"/>
  <c r="BE128"/>
  <c r="BE147"/>
  <c r="BE162"/>
  <c i="9" r="J127"/>
  <c r="J98"/>
  <c i="10" r="E85"/>
  <c r="F91"/>
  <c r="BE158"/>
  <c r="BE194"/>
  <c r="BE179"/>
  <c r="BE186"/>
  <c r="BE229"/>
  <c r="BE232"/>
  <c r="J91"/>
  <c r="BE204"/>
  <c r="BE151"/>
  <c r="BE154"/>
  <c r="BE167"/>
  <c r="BE177"/>
  <c r="BE189"/>
  <c r="BE191"/>
  <c r="BE200"/>
  <c r="BE219"/>
  <c r="BE184"/>
  <c r="BE208"/>
  <c r="BE243"/>
  <c r="BE246"/>
  <c r="BE249"/>
  <c i="9" r="BK165"/>
  <c r="J165"/>
  <c r="J102"/>
  <c i="10" r="J122"/>
  <c r="BE132"/>
  <c r="BE171"/>
  <c r="BE226"/>
  <c r="BE239"/>
  <c r="BE213"/>
  <c r="BE222"/>
  <c r="BE135"/>
  <c r="BE139"/>
  <c r="BE144"/>
  <c r="BE216"/>
  <c r="BE182"/>
  <c r="BE235"/>
  <c r="BE174"/>
  <c r="BE197"/>
  <c i="9" r="F92"/>
  <c r="BE144"/>
  <c r="BE171"/>
  <c r="BE188"/>
  <c r="BE206"/>
  <c r="BE228"/>
  <c r="BE230"/>
  <c r="BE236"/>
  <c r="J121"/>
  <c r="BE135"/>
  <c i="8" r="BK126"/>
  <c i="9" r="E85"/>
  <c r="BE147"/>
  <c r="BE151"/>
  <c r="BE179"/>
  <c r="BE196"/>
  <c r="BE202"/>
  <c r="BE215"/>
  <c r="BE218"/>
  <c r="BE233"/>
  <c r="BE246"/>
  <c r="BE249"/>
  <c r="BE158"/>
  <c r="BE167"/>
  <c r="BE181"/>
  <c r="BE191"/>
  <c r="BE128"/>
  <c r="BE184"/>
  <c r="J92"/>
  <c r="BE162"/>
  <c r="BE177"/>
  <c r="BE174"/>
  <c r="BE186"/>
  <c r="BE221"/>
  <c r="BE240"/>
  <c i="8" r="BK165"/>
  <c r="J165"/>
  <c r="J102"/>
  <c i="9" r="F91"/>
  <c r="BE154"/>
  <c r="BE193"/>
  <c r="BE243"/>
  <c r="J89"/>
  <c r="BE132"/>
  <c r="BE139"/>
  <c r="BE199"/>
  <c r="BE210"/>
  <c r="BE224"/>
  <c i="8" r="E85"/>
  <c r="F92"/>
  <c r="J89"/>
  <c r="BE128"/>
  <c r="BE132"/>
  <c r="BE158"/>
  <c r="BE177"/>
  <c r="J92"/>
  <c r="BE162"/>
  <c r="BE188"/>
  <c r="J91"/>
  <c r="BE135"/>
  <c r="BE181"/>
  <c r="BE186"/>
  <c r="BE193"/>
  <c r="BE221"/>
  <c r="BE228"/>
  <c r="BE236"/>
  <c r="BE243"/>
  <c i="7" r="J166"/>
  <c r="J103"/>
  <c i="8" r="BE144"/>
  <c r="BE167"/>
  <c r="BE184"/>
  <c r="BE196"/>
  <c r="BE210"/>
  <c r="F91"/>
  <c r="BE174"/>
  <c r="BE154"/>
  <c r="BE171"/>
  <c r="BE179"/>
  <c r="BE202"/>
  <c r="BE224"/>
  <c r="BE230"/>
  <c r="BE246"/>
  <c r="BE249"/>
  <c r="BE151"/>
  <c r="BE206"/>
  <c r="BE215"/>
  <c r="BE233"/>
  <c r="BE139"/>
  <c r="BE147"/>
  <c r="BE191"/>
  <c r="BE199"/>
  <c r="BE218"/>
  <c r="BE240"/>
  <c i="7" r="J91"/>
  <c r="BE128"/>
  <c i="6" r="J125"/>
  <c r="J98"/>
  <c i="7" r="E85"/>
  <c r="BE132"/>
  <c r="BE151"/>
  <c r="BE188"/>
  <c r="BE193"/>
  <c r="BE228"/>
  <c r="F121"/>
  <c r="BE154"/>
  <c r="BE179"/>
  <c r="BE243"/>
  <c r="J89"/>
  <c r="J92"/>
  <c r="BE147"/>
  <c r="BE177"/>
  <c r="BE184"/>
  <c r="BE206"/>
  <c r="BE221"/>
  <c r="BE236"/>
  <c r="BE246"/>
  <c r="BE249"/>
  <c r="F92"/>
  <c r="BE144"/>
  <c r="BE181"/>
  <c r="BE210"/>
  <c i="6" r="J141"/>
  <c r="J101"/>
  <c i="7" r="BE199"/>
  <c r="BE135"/>
  <c r="BE167"/>
  <c r="BE171"/>
  <c r="BE186"/>
  <c r="BE202"/>
  <c r="BE224"/>
  <c r="BE230"/>
  <c r="BE233"/>
  <c r="BE158"/>
  <c r="BE162"/>
  <c r="BE174"/>
  <c r="BE191"/>
  <c r="BE215"/>
  <c r="BE218"/>
  <c r="BE240"/>
  <c r="BE139"/>
  <c r="BE196"/>
  <c i="6" r="J89"/>
  <c r="E113"/>
  <c r="BE151"/>
  <c r="BE158"/>
  <c r="BE162"/>
  <c r="BE165"/>
  <c r="BE211"/>
  <c r="BE217"/>
  <c r="BE223"/>
  <c r="BE230"/>
  <c r="J119"/>
  <c r="BE142"/>
  <c r="BE205"/>
  <c r="BE215"/>
  <c r="BE233"/>
  <c i="5" r="BK126"/>
  <c r="J126"/>
  <c r="J97"/>
  <c i="6" r="F91"/>
  <c r="F92"/>
  <c r="BE170"/>
  <c r="BE177"/>
  <c r="BE184"/>
  <c r="BE197"/>
  <c r="BE202"/>
  <c r="BE227"/>
  <c r="BE236"/>
  <c r="BE126"/>
  <c r="BE133"/>
  <c r="BE208"/>
  <c i="5" r="BK165"/>
  <c r="J165"/>
  <c r="J102"/>
  <c i="6" r="BE130"/>
  <c r="BE147"/>
  <c r="BE154"/>
  <c r="BE182"/>
  <c r="J92"/>
  <c r="BE172"/>
  <c r="BE187"/>
  <c r="BE193"/>
  <c r="BE137"/>
  <c r="BE168"/>
  <c r="BE175"/>
  <c r="BE179"/>
  <c r="BE190"/>
  <c r="BE220"/>
  <c i="5" r="F121"/>
  <c r="BE176"/>
  <c r="J91"/>
  <c r="J122"/>
  <c r="BE154"/>
  <c r="F92"/>
  <c r="J119"/>
  <c r="BE147"/>
  <c r="BE158"/>
  <c r="BE170"/>
  <c r="BE178"/>
  <c r="BE196"/>
  <c r="BE199"/>
  <c r="BE202"/>
  <c r="BE224"/>
  <c r="BE227"/>
  <c r="BE230"/>
  <c i="4" r="J127"/>
  <c r="J98"/>
  <c i="5" r="BE221"/>
  <c r="BE217"/>
  <c r="BE135"/>
  <c r="BE191"/>
  <c r="E115"/>
  <c r="BE128"/>
  <c r="BE132"/>
  <c r="BE151"/>
  <c r="BE167"/>
  <c r="BE173"/>
  <c r="BE144"/>
  <c r="BE162"/>
  <c r="BE209"/>
  <c r="BE211"/>
  <c r="BE139"/>
  <c i="4" r="BK165"/>
  <c r="J165"/>
  <c r="J102"/>
  <c i="5" r="BE214"/>
  <c r="BE180"/>
  <c r="BE183"/>
  <c r="BE187"/>
  <c r="BE205"/>
  <c i="3" r="BK126"/>
  <c r="J126"/>
  <c r="J97"/>
  <c i="4" r="J119"/>
  <c r="BE243"/>
  <c r="J91"/>
  <c r="BE144"/>
  <c r="BE188"/>
  <c r="BE193"/>
  <c r="BE206"/>
  <c r="BE215"/>
  <c r="BE224"/>
  <c r="BE228"/>
  <c r="BE236"/>
  <c r="BE246"/>
  <c r="BE249"/>
  <c r="BE171"/>
  <c i="3" r="BK165"/>
  <c r="J165"/>
  <c r="J102"/>
  <c i="4" r="BE158"/>
  <c r="BE162"/>
  <c r="BE240"/>
  <c r="E115"/>
  <c r="BE167"/>
  <c r="BE199"/>
  <c r="BE230"/>
  <c r="BE233"/>
  <c r="BE128"/>
  <c r="BE139"/>
  <c r="BE151"/>
  <c r="BE179"/>
  <c r="BE184"/>
  <c r="BE210"/>
  <c r="F92"/>
  <c r="BE132"/>
  <c r="BE186"/>
  <c r="BE191"/>
  <c r="BE196"/>
  <c r="BE202"/>
  <c r="F91"/>
  <c r="J122"/>
  <c r="BE135"/>
  <c r="BE147"/>
  <c r="BE154"/>
  <c r="BE174"/>
  <c r="BE177"/>
  <c r="BE218"/>
  <c r="BE181"/>
  <c r="BE221"/>
  <c i="2" r="BK165"/>
  <c r="J165"/>
  <c r="J102"/>
  <c i="3" r="J92"/>
  <c r="BE144"/>
  <c r="BE154"/>
  <c r="BE162"/>
  <c r="BE167"/>
  <c r="BE170"/>
  <c r="BE176"/>
  <c r="BE178"/>
  <c r="BE183"/>
  <c r="BE211"/>
  <c r="BE227"/>
  <c r="F92"/>
  <c r="BE128"/>
  <c r="BE135"/>
  <c r="BE139"/>
  <c r="BE173"/>
  <c r="BE187"/>
  <c r="BE196"/>
  <c r="BE199"/>
  <c r="BE158"/>
  <c r="BE202"/>
  <c r="BE205"/>
  <c r="BE217"/>
  <c r="F91"/>
  <c r="E115"/>
  <c r="J121"/>
  <c r="BE132"/>
  <c r="BE147"/>
  <c r="BE151"/>
  <c r="BE209"/>
  <c r="J89"/>
  <c r="BE180"/>
  <c r="BE191"/>
  <c r="BE221"/>
  <c r="BE230"/>
  <c r="BE214"/>
  <c r="BE224"/>
  <c i="2" r="J121"/>
  <c r="BE151"/>
  <c r="BE193"/>
  <c r="BE221"/>
  <c r="BE233"/>
  <c r="J92"/>
  <c r="BE139"/>
  <c r="BE154"/>
  <c r="BE188"/>
  <c r="BE196"/>
  <c r="BE202"/>
  <c r="BE218"/>
  <c r="BE224"/>
  <c r="BE228"/>
  <c r="BE230"/>
  <c r="BE236"/>
  <c r="BE249"/>
  <c r="E85"/>
  <c r="F91"/>
  <c r="BE162"/>
  <c r="BE206"/>
  <c r="BE210"/>
  <c r="BE215"/>
  <c r="BE240"/>
  <c r="BE243"/>
  <c r="BE246"/>
  <c r="BE181"/>
  <c r="BE135"/>
  <c r="J89"/>
  <c r="F122"/>
  <c r="BE144"/>
  <c r="BE167"/>
  <c r="BE177"/>
  <c r="BE184"/>
  <c r="BE186"/>
  <c r="BE191"/>
  <c r="BE171"/>
  <c r="BE199"/>
  <c r="BE128"/>
  <c r="BE132"/>
  <c r="BE158"/>
  <c r="BE179"/>
  <c r="BE147"/>
  <c r="BE174"/>
  <c r="J34"/>
  <c i="1" r="AW95"/>
  <c i="3" r="F35"/>
  <c i="1" r="BB96"/>
  <c i="5" r="F36"/>
  <c i="1" r="BC98"/>
  <c i="7" r="F34"/>
  <c i="1" r="BA100"/>
  <c i="9" r="F34"/>
  <c i="1" r="BA102"/>
  <c i="11" r="J34"/>
  <c i="1" r="AW104"/>
  <c i="12" r="F35"/>
  <c i="1" r="BB105"/>
  <c i="4" r="F35"/>
  <c i="1" r="BB97"/>
  <c i="7" r="J34"/>
  <c i="1" r="AW100"/>
  <c i="9" r="F37"/>
  <c i="1" r="BD102"/>
  <c i="13" r="J34"/>
  <c i="1" r="AW106"/>
  <c i="2" r="F36"/>
  <c i="1" r="BC95"/>
  <c i="6" r="F37"/>
  <c i="1" r="BD99"/>
  <c i="9" r="J34"/>
  <c i="1" r="AW102"/>
  <c i="13" r="F36"/>
  <c i="1" r="BC106"/>
  <c i="2" r="F34"/>
  <c i="1" r="BA95"/>
  <c i="3" r="F34"/>
  <c i="1" r="BA96"/>
  <c i="5" r="F35"/>
  <c i="1" r="BB98"/>
  <c i="6" r="J34"/>
  <c i="1" r="AW99"/>
  <c i="8" r="F37"/>
  <c i="1" r="BD101"/>
  <c i="10" r="F34"/>
  <c i="1" r="BA103"/>
  <c i="12" r="F34"/>
  <c i="1" r="BA105"/>
  <c i="4" r="F34"/>
  <c i="1" r="BA97"/>
  <c i="8" r="J34"/>
  <c i="1" r="AW101"/>
  <c i="11" r="F35"/>
  <c i="1" r="BB104"/>
  <c i="13" r="F37"/>
  <c i="1" r="BD106"/>
  <c i="4" r="F37"/>
  <c i="1" r="BD97"/>
  <c i="7" r="F35"/>
  <c i="1" r="BB100"/>
  <c i="10" r="F37"/>
  <c i="1" r="BD103"/>
  <c i="12" r="J34"/>
  <c i="1" r="AW105"/>
  <c i="4" r="F36"/>
  <c i="1" r="BC97"/>
  <c i="7" r="F36"/>
  <c i="1" r="BC100"/>
  <c i="11" r="F34"/>
  <c i="1" r="BA104"/>
  <c i="13" r="F35"/>
  <c i="1" r="BB106"/>
  <c i="2" r="F35"/>
  <c i="1" r="BB95"/>
  <c i="3" r="F36"/>
  <c i="1" r="BC96"/>
  <c i="5" r="F37"/>
  <c i="1" r="BD98"/>
  <c i="6" r="F36"/>
  <c i="1" r="BC99"/>
  <c i="8" r="F36"/>
  <c i="1" r="BC101"/>
  <c i="10" r="F35"/>
  <c i="1" r="BB103"/>
  <c i="11" r="F37"/>
  <c i="1" r="BD104"/>
  <c i="4" r="J34"/>
  <c i="1" r="AW97"/>
  <c i="8" r="F34"/>
  <c i="1" r="BA101"/>
  <c i="10" r="J34"/>
  <c i="1" r="AW103"/>
  <c i="12" r="F37"/>
  <c i="1" r="BD105"/>
  <c i="3" r="F37"/>
  <c i="1" r="BD96"/>
  <c i="6" r="F34"/>
  <c i="1" r="BA99"/>
  <c i="9" r="F35"/>
  <c i="1" r="BB102"/>
  <c i="11" r="F36"/>
  <c i="1" r="BC104"/>
  <c i="13" r="F34"/>
  <c i="1" r="BA106"/>
  <c i="2" r="F37"/>
  <c i="1" r="BD95"/>
  <c i="3" r="J34"/>
  <c i="1" r="AW96"/>
  <c i="5" r="J34"/>
  <c i="1" r="AW98"/>
  <c i="6" r="F35"/>
  <c i="1" r="BB99"/>
  <c i="8" r="F35"/>
  <c i="1" r="BB101"/>
  <c i="10" r="F36"/>
  <c i="1" r="BC103"/>
  <c i="12" r="F36"/>
  <c i="1" r="BC105"/>
  <c i="5" r="F34"/>
  <c i="1" r="BA98"/>
  <c i="7" r="F37"/>
  <c i="1" r="BD100"/>
  <c i="9" r="F36"/>
  <c i="1" r="BC102"/>
  <c i="13" l="1" r="P172"/>
  <c r="P125"/>
  <c i="1" r="AU106"/>
  <c i="3" r="T126"/>
  <c r="T125"/>
  <c i="13" r="R172"/>
  <c r="R125"/>
  <c i="10" r="P126"/>
  <c r="P125"/>
  <c i="1" r="AU103"/>
  <c i="9" r="P165"/>
  <c r="P125"/>
  <c i="1" r="AU102"/>
  <c i="11" r="T164"/>
  <c i="6" r="T140"/>
  <c r="T123"/>
  <c i="11" r="P164"/>
  <c r="P124"/>
  <c i="1" r="AU104"/>
  <c i="9" r="BK126"/>
  <c r="J126"/>
  <c r="J97"/>
  <c i="6" r="BK124"/>
  <c r="J124"/>
  <c r="J97"/>
  <c i="11" r="T125"/>
  <c r="T124"/>
  <c i="7" r="T126"/>
  <c r="T125"/>
  <c i="6" r="BK140"/>
  <c r="J140"/>
  <c r="J100"/>
  <c i="2" r="T125"/>
  <c i="10" r="BK165"/>
  <c r="J165"/>
  <c r="J102"/>
  <c i="4" r="T126"/>
  <c r="T125"/>
  <c i="10" r="T125"/>
  <c i="8" r="T126"/>
  <c r="T125"/>
  <c i="12" r="P126"/>
  <c r="P125"/>
  <c i="1" r="AU105"/>
  <c i="7" r="P165"/>
  <c r="P125"/>
  <c i="1" r="AU100"/>
  <c i="4" r="BK126"/>
  <c r="J126"/>
  <c r="J97"/>
  <c i="6" r="P140"/>
  <c r="P123"/>
  <c i="1" r="AU99"/>
  <c i="13" r="BK126"/>
  <c r="BK125"/>
  <c r="J125"/>
  <c r="J96"/>
  <c i="4" r="P126"/>
  <c i="7" r="BK165"/>
  <c r="J165"/>
  <c r="J102"/>
  <c i="2" r="P126"/>
  <c i="12" r="R125"/>
  <c i="3" r="P165"/>
  <c r="P125"/>
  <c i="1" r="AU96"/>
  <c i="11" r="R125"/>
  <c r="R124"/>
  <c i="5" r="T165"/>
  <c r="T125"/>
  <c i="11" r="BK125"/>
  <c r="J125"/>
  <c r="J97"/>
  <c i="5" r="P125"/>
  <c i="1" r="AU98"/>
  <c i="10" r="R126"/>
  <c r="R125"/>
  <c i="12" r="T126"/>
  <c r="T125"/>
  <c i="9" r="R126"/>
  <c r="R125"/>
  <c r="T165"/>
  <c r="T125"/>
  <c i="8" r="R165"/>
  <c r="R125"/>
  <c i="7" r="R126"/>
  <c r="R125"/>
  <c i="4" r="P165"/>
  <c i="2" r="P165"/>
  <c r="BK126"/>
  <c r="J126"/>
  <c r="J97"/>
  <c i="13" r="J173"/>
  <c r="J103"/>
  <c r="J127"/>
  <c r="J98"/>
  <c i="7" r="BK126"/>
  <c r="BK125"/>
  <c r="J125"/>
  <c i="12" r="BK125"/>
  <c r="J125"/>
  <c i="11" r="BK124"/>
  <c r="J124"/>
  <c i="10" r="BK125"/>
  <c r="J125"/>
  <c r="J96"/>
  <c i="9" r="BK125"/>
  <c r="J125"/>
  <c r="J96"/>
  <c i="8" r="BK125"/>
  <c r="J125"/>
  <c r="J96"/>
  <c r="J126"/>
  <c r="J97"/>
  <c i="5" r="BK125"/>
  <c r="J125"/>
  <c r="J96"/>
  <c i="4" r="BK125"/>
  <c r="J125"/>
  <c r="J96"/>
  <c i="3" r="BK125"/>
  <c r="J125"/>
  <c i="2" r="BK125"/>
  <c r="J125"/>
  <c r="J96"/>
  <c i="7" r="J30"/>
  <c i="1" r="AG100"/>
  <c i="4" r="F33"/>
  <c i="1" r="AZ97"/>
  <c i="7" r="F33"/>
  <c i="1" r="AZ100"/>
  <c i="13" r="F33"/>
  <c i="1" r="AZ106"/>
  <c i="4" r="J33"/>
  <c i="1" r="AV97"/>
  <c r="AT97"/>
  <c i="8" r="J33"/>
  <c i="1" r="AV101"/>
  <c r="AT101"/>
  <c i="12" r="F33"/>
  <c i="1" r="AZ105"/>
  <c r="BB94"/>
  <c r="AX94"/>
  <c i="3" r="J30"/>
  <c i="1" r="AG96"/>
  <c i="6" r="F33"/>
  <c i="1" r="AZ99"/>
  <c i="10" r="F33"/>
  <c i="1" r="AZ103"/>
  <c r="BA94"/>
  <c r="W30"/>
  <c i="6" r="J33"/>
  <c i="1" r="AV99"/>
  <c r="AT99"/>
  <c i="10" r="J33"/>
  <c i="1" r="AV103"/>
  <c r="AT103"/>
  <c i="5" r="F33"/>
  <c i="1" r="AZ98"/>
  <c i="7" r="J33"/>
  <c i="1" r="AV100"/>
  <c r="AT100"/>
  <c r="AN100"/>
  <c i="11" r="J30"/>
  <c i="1" r="AG104"/>
  <c i="12" r="J33"/>
  <c i="1" r="AV105"/>
  <c r="AT105"/>
  <c i="3" r="F33"/>
  <c i="1" r="AZ96"/>
  <c i="9" r="J33"/>
  <c i="1" r="AV102"/>
  <c r="AT102"/>
  <c r="BD94"/>
  <c r="W33"/>
  <c i="3" r="J33"/>
  <c i="1" r="AV96"/>
  <c r="AT96"/>
  <c i="9" r="F33"/>
  <c i="1" r="AZ102"/>
  <c i="2" r="F33"/>
  <c i="1" r="AZ95"/>
  <c i="11" r="J33"/>
  <c i="1" r="AV104"/>
  <c r="AT104"/>
  <c i="2" r="J33"/>
  <c i="1" r="AV95"/>
  <c r="AT95"/>
  <c i="11" r="F33"/>
  <c i="1" r="AZ104"/>
  <c i="5" r="J33"/>
  <c i="1" r="AV98"/>
  <c r="AT98"/>
  <c i="8" r="F33"/>
  <c i="1" r="AZ101"/>
  <c i="12" r="J30"/>
  <c i="1" r="AG105"/>
  <c i="13" r="J33"/>
  <c i="1" r="AV106"/>
  <c r="AT106"/>
  <c r="BC94"/>
  <c r="AY94"/>
  <c i="2" l="1" r="P125"/>
  <c i="1" r="AU95"/>
  <c i="4" r="P125"/>
  <c i="1" r="AU97"/>
  <c i="7" r="J96"/>
  <c i="13" r="J126"/>
  <c r="J97"/>
  <c i="7" r="J126"/>
  <c r="J97"/>
  <c i="6" r="BK123"/>
  <c r="J123"/>
  <c i="1" r="AN105"/>
  <c i="12" r="J96"/>
  <c i="1" r="AN104"/>
  <c i="11" r="J96"/>
  <c i="12" r="J39"/>
  <c i="11" r="J39"/>
  <c i="7" r="J39"/>
  <c i="1" r="AN96"/>
  <c i="3" r="J96"/>
  <c r="J39"/>
  <c i="1" r="AU94"/>
  <c i="4" r="J30"/>
  <c i="1" r="AG97"/>
  <c r="AN97"/>
  <c r="W31"/>
  <c i="13" r="J30"/>
  <c i="1" r="AG106"/>
  <c i="9" r="J30"/>
  <c i="1" r="AG102"/>
  <c r="AN102"/>
  <c i="6" r="J30"/>
  <c i="1" r="AG99"/>
  <c i="5" r="J30"/>
  <c i="1" r="AG98"/>
  <c r="AN98"/>
  <c r="AW94"/>
  <c r="AK30"/>
  <c i="8" r="J30"/>
  <c i="1" r="AG101"/>
  <c r="AN101"/>
  <c r="W32"/>
  <c r="AZ94"/>
  <c r="W29"/>
  <c i="2" r="J30"/>
  <c i="1" r="AG95"/>
  <c i="10" r="J30"/>
  <c i="1" r="AG103"/>
  <c r="AN103"/>
  <c i="13" l="1" r="J39"/>
  <c i="6" r="J39"/>
  <c r="J96"/>
  <c i="10" r="J39"/>
  <c i="9" r="J39"/>
  <c i="8" r="J39"/>
  <c i="5" r="J39"/>
  <c i="4" r="J39"/>
  <c i="2" r="J39"/>
  <c i="1" r="AN95"/>
  <c r="AN99"/>
  <c r="AN106"/>
  <c r="AV94"/>
  <c r="AK29"/>
  <c r="AG94"/>
  <c r="AK26"/>
  <c l="1"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<sst xmlns="http://schemas.openxmlformats.org/spreadsheetml/2006/main">
  <si>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</si>
  <si>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</si>
  <si>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</si>
  <si>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</si>
  <si>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</si>
  <si>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{0fab93f1-6d26-42a4-9f9a-5e6c61f3209b}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</si>
  <si>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</si>
  <si>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</si>
  <si>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</si>
  <si>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</si>
  <si>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</si>
  <si>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</si>
  <si>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</si>
  <si>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</si>
  <si>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734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</si>
  <si>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</si>
  <si>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</si>
  <si>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Dodávka a montáž protipožárních uzávěrů</t>
  </si>
  <si>
    <t>KSO:</t>
  </si>
  <si>
    <t>CC-CZ:</t>
  </si>
  <si>
    <t>Místo:</t>
  </si>
  <si>
    <t>Zimní stadión Ivana Hlinky</t>
  </si>
  <si>
    <t>Datum:</t>
  </si>
  <si>
    <t>13. 9. 2025</t>
  </si>
  <si>
    <t>Zadavatel:</t>
  </si>
  <si>
    <t>IČ:</t>
  </si>
  <si>
    <t>00266027</t>
  </si>
  <si>
    <t xml:space="preserve">Město Litvínov, náměstí Míru 11, 43601 Litvínov - </t>
  </si>
  <si>
    <t>DIČ:</t>
  </si>
  <si>
    <t>CZ00266027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</si>
  <si>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</si>
  <si>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</si>
  <si>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</si>
  <si>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</si>
  <si>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</si>
  <si>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</si>
  <si>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</si>
  <si>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</si>
  <si>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</si>
  <si>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</si>
  <si>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</si>
  <si>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</si>
  <si>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</si>
  <si>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</si>
  <si>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</si>
  <si>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</si>
  <si>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</si>
  <si>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</si>
  <si>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</si>
  <si>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</si>
  <si>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</si>
  <si>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</si>
  <si>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</si>
  <si>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</si>
  <si>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</si>
  <si>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</si>
  <si>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</si>
  <si>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</si>
  <si>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</si>
  <si>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</si>
  <si>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</si>
  <si>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</si>
  <si>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</si>
  <si>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</si>
  <si>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</si>
  <si>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</si>
  <si>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</si>
  <si>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</si>
  <si>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</si>
  <si>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</si>
  <si>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</si>
  <si>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</si>
  <si>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</si>
  <si>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</si>
  <si>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</si>
  <si>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</si>
  <si>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</si>
  <si>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</si>
  <si>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</si>
  <si>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</si>
  <si>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</si>
  <si>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</si>
  <si>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734-1</t>
  </si>
  <si>
    <t>Schodiště A - 2.NP vstup k vedení, VIP</t>
  </si>
  <si>
    <t>STA</t>
  </si>
  <si>
    <t>1</t>
  </si>
  <si>
    <t>{cb66b582-fdce-492a-b7dc-4b075935ba37}</t>
  </si>
  <si>
    <t>2</t>
  </si>
  <si>
    <t>734-2</t>
  </si>
  <si>
    <t>Schodiště A - 3.NP sklad</t>
  </si>
  <si>
    <t>{8245b4be-0b67-4e0d-acb0-b54145d24b3d}</t>
  </si>
  <si>
    <t>734-3</t>
  </si>
  <si>
    <t>Schodiště B - 2.NP vstup k vedení, VIP</t>
  </si>
  <si>
    <t>{b899c41c-de19-4854-a886-ca250f059111}</t>
  </si>
  <si>
    <t>734-4</t>
  </si>
  <si>
    <t>Schodiště C - 1.NP šatna kardio</t>
  </si>
  <si>
    <t>{7f7e204b-e8d3-44af-b919-a9a834696333}</t>
  </si>
  <si>
    <t>734-5</t>
  </si>
  <si>
    <t>Schodiště B -2.NP vstup do fitness</t>
  </si>
  <si>
    <t>{b2696edd-5472-4615-8cf6-51c6f9094ef6}</t>
  </si>
  <si>
    <t>734-6</t>
  </si>
  <si>
    <t>Schodiště C - 3.NP rozcvičovna</t>
  </si>
  <si>
    <t>{2eb4d26d-c326-4bde-ad1b-279e086abf81}</t>
  </si>
  <si>
    <t>734-7</t>
  </si>
  <si>
    <t>Schodiště D - 2.NP fitness</t>
  </si>
  <si>
    <t>{4563a69d-a42c-4c36-807a-9705a01ad1b5}</t>
  </si>
  <si>
    <t>734-8</t>
  </si>
  <si>
    <t>Schodiště D - 3.NP rozcvičovna</t>
  </si>
  <si>
    <t>{df809c8d-ea63-4bf7-9b20-abd4952c8e39}</t>
  </si>
  <si>
    <t>734-9</t>
  </si>
  <si>
    <t xml:space="preserve">Chodba - 1.PP </t>
  </si>
  <si>
    <t>{ef0d622d-897d-42fc-9ccf-89d25f2a8754}</t>
  </si>
  <si>
    <t>734-10</t>
  </si>
  <si>
    <t>prostor pod schodištěm - 2.PP</t>
  </si>
  <si>
    <t>{7ce06cf8-c431-4311-91fd-822b85cc3d1d}</t>
  </si>
  <si>
    <t>734-11</t>
  </si>
  <si>
    <t>vstup do šaten - 1.PP (ATYP)</t>
  </si>
  <si>
    <t>{af27d990-eaae-4830-8d2f-e42425ab63a3}</t>
  </si>
  <si>
    <t>734-12</t>
  </si>
  <si>
    <t>Schodiště C - 1.PP (trafostanice)</t>
  </si>
  <si>
    <t>{5fa1c786-e4eb-46e9-9495-d74790e8a6f1}</t>
  </si>
  <si>
    <t>KRYCÍ LIST SOUPISU PRACÍ</t>
  </si>
  <si>
    <t>Objekt:</t>
  </si>
  <si>
    <t>734-1 - Schodiště A - 2.NP vstup k vedení, VIP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</si>
  <si>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</si>
  <si>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</si>
  <si>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</si>
  <si>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</si>
  <si>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</si>
  <si>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</si>
  <si>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</si>
  <si>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</si>
  <si>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</si>
  <si>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</si>
  <si>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</si>
  <si>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</si>
  <si>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</si>
  <si>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</si>
  <si>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</si>
  <si>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</si>
  <si>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</si>
  <si>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</si>
  <si>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</si>
  <si>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</si>
  <si>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</si>
  <si>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</si>
  <si>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</si>
  <si>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</si>
  <si>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</si>
  <si>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</si>
  <si>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</si>
  <si>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</si>
  <si>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</si>
  <si>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</si>
  <si>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</si>
  <si>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</si>
  <si>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</si>
  <si>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619995001</t>
  </si>
  <si>
    <t>Začištění omítek kolem oken, dveří, podlah nebo obkladů</t>
  </si>
  <si>
    <t>m</t>
  </si>
  <si>
    <t>CS ÚRS 2025 02</t>
  </si>
  <si>
    <t>4</t>
  </si>
  <si>
    <t>974579723</t>
  </si>
  <si>
    <t>PP</t>
  </si>
  <si>
    <t>Začištění omítek (s dodáním hmot) kolem oken, dveří, podlah, obkladů apod.</t>
  </si>
  <si>
    <t>Online PSC</t>
  </si>
  <si>
    <t>https://podminky.urs.cz/item/CS_URS_2025_02/619995001</t>
  </si>
  <si>
    <t>VV</t>
  </si>
  <si>
    <t>(2,1+1,6+2,1)*2</t>
  </si>
  <si>
    <t>642944221</t>
  </si>
  <si>
    <t>Osazení ocelových dveřních protipožárních zárubní lisovaných nebo z úhelníků dodatečně s vybetonováním prahu, plochy přes 2,5 m2</t>
  </si>
  <si>
    <t>kus</t>
  </si>
  <si>
    <t>1530394585</t>
  </si>
  <si>
    <t>https://podminky.urs.cz/item/CS_URS_2025_02/642944221</t>
  </si>
  <si>
    <t>3</t>
  </si>
  <si>
    <t>M</t>
  </si>
  <si>
    <t>55331763.1</t>
  </si>
  <si>
    <t>zárubeň dvoukřídlá ocelová pro zdění s protipožární úpravou tl stěny 110-150mm rozměru 1600/1970, 2100mm</t>
  </si>
  <si>
    <t>8</t>
  </si>
  <si>
    <t>-269727988</t>
  </si>
  <si>
    <t>P</t>
  </si>
  <si>
    <t xml:space="preserve">Poznámka k položce:_x000d_
- YZP s PP ochranou_x000d_
- barva zárubně v odstínu šedé např. RAL 7047_x000d_
- kouřotěsná úprava_x000d_
</t>
  </si>
  <si>
    <t>9</t>
  </si>
  <si>
    <t>Ostatní konstrukce a práce, bourání</t>
  </si>
  <si>
    <t>968072456</t>
  </si>
  <si>
    <t>Vybourání kovových dveřních zárubní pl přes 2 m2</t>
  </si>
  <si>
    <t>m2</t>
  </si>
  <si>
    <t>1796608561</t>
  </si>
  <si>
    <t>Vybourání kovových rámů oken s křídly, dveřních zárubní, vrat, stěn, ostění nebo obkladů dveřních zárubní, plochy přes 2 m2</t>
  </si>
  <si>
    <t>https://podminky.urs.cz/item/CS_URS_2025_02/968072456</t>
  </si>
  <si>
    <t>1,6*2,1</t>
  </si>
  <si>
    <t>997</t>
  </si>
  <si>
    <t>Doprava suti a vybouraných hmot</t>
  </si>
  <si>
    <t>5</t>
  </si>
  <si>
    <t>997013212</t>
  </si>
  <si>
    <t>Vnitrostaveništní doprava suti a vybouraných hmot pro budovy v přes 6 do 9 m ručně</t>
  </si>
  <si>
    <t>t</t>
  </si>
  <si>
    <t>-953956582</t>
  </si>
  <si>
    <t>Vnitrostaveništní doprava suti a vybouraných hmot vodorovně do 50 m s naložením ručně pro budovy a haly výšky přes 6 do 9 m</t>
  </si>
  <si>
    <t>https://podminky.urs.cz/item/CS_URS_2025_02/997013212</t>
  </si>
  <si>
    <t>997013219</t>
  </si>
  <si>
    <t>Příplatek k vnitrostaveništní dopravě suti a vybouraných hmot za zvětšenou dopravu suti ZKD 10 m</t>
  </si>
  <si>
    <t>57055672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</si>
  <si>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</si>
  <si>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https://podminky.urs.cz/item/CS_URS_2025_02/997013219</t>
  </si>
  <si>
    <t>0,353*2 'Přepočtené koeficientem množství</t>
  </si>
  <si>
    <t>7</t>
  </si>
  <si>
    <t>997013501</t>
  </si>
  <si>
    <t>Odvoz suti a vybouraných hmot na skládku nebo meziskládku do 1 km se složením</t>
  </si>
  <si>
    <t>-871314495</t>
  </si>
  <si>
    <t>Odvoz suti a vybouraných hmot na skládku nebo meziskládku se složením, na vzdálenost do 1 km</t>
  </si>
  <si>
    <t>https://podminky.urs.cz/item/CS_URS_2025_02/997013501</t>
  </si>
  <si>
    <t>997013509</t>
  </si>
  <si>
    <t>Příplatek k odvozu suti a vybouraných hmot na skládku ZKD 1 km přes 1 km</t>
  </si>
  <si>
    <t>-1831089211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</si>
  <si>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</si>
  <si>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</si>
  <si>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0,353*15 'Přepočtené koeficientem množství</t>
  </si>
  <si>
    <t>997013631</t>
  </si>
  <si>
    <t>Poplatek za uložení na skládce (skládkovné) stavebního odpadu směsného kód odpadu 17 09 04</t>
  </si>
  <si>
    <t>-1130003320</t>
  </si>
  <si>
    <t>Poplatek za uložení stavebního odpadu na skládce (skládkovné) směsného stavebního a demoličního zatříděného do Katalogu odpadů pod kódem 17 09 04</t>
  </si>
  <si>
    <t>https://podminky.urs.cz/item/CS_URS_2025_02/997013631</t>
  </si>
  <si>
    <t>998</t>
  </si>
  <si>
    <t>Přesun hmot</t>
  </si>
  <si>
    <t>10</t>
  </si>
  <si>
    <t>998018002</t>
  </si>
  <si>
    <t>Přesun hmot pro budovy ruční pro budovy v přes 6 do 12 m</t>
  </si>
  <si>
    <t>-500656719</t>
  </si>
  <si>
    <t>Přesun hmot pro budovy občanské výstavby, bydlení, výrobu a služby ruční (bez užití mechanizace) vodorovná dopravní vzdálenost do 100 m pro budovy s jakoukoliv nosnou konstrukcí výšky přes 6 do 12 m</t>
  </si>
  <si>
    <t>https://podminky.urs.cz/item/CS_URS_2025_02/998018002</t>
  </si>
  <si>
    <t>PSV</t>
  </si>
  <si>
    <t>Práce a dodávky PSV</t>
  </si>
  <si>
    <t>766</t>
  </si>
  <si>
    <t>Konstrukce truhlářské</t>
  </si>
  <si>
    <t>11</t>
  </si>
  <si>
    <t>766660031</t>
  </si>
  <si>
    <t>Montáž dveřních křídel otvíravých dvoukřídlových požárních do ocelové zárubně</t>
  </si>
  <si>
    <t>16</t>
  </si>
  <si>
    <t>1453319879</t>
  </si>
  <si>
    <t>Montáž dveřních křídel dřevěných nebo plastových otevíravých do ocelové zárubně protipožárních dvoukřídlových jakékoliv šířky</t>
  </si>
  <si>
    <t>https://podminky.urs.cz/item/CS_URS_2025_02/766660031</t>
  </si>
  <si>
    <t>61161056</t>
  </si>
  <si>
    <t xml:space="preserve">dveře dvoukřídlé asymetrické dřevotřískové protipožární EI 30 DP3  C-S Částečně prosklené1600x1970-2100mm, vč. kování a vložky</t>
  </si>
  <si>
    <t>32</t>
  </si>
  <si>
    <t>-1174288972</t>
  </si>
  <si>
    <t>Poznámka k položce:_x000d_
- podrobný popis uveden v samostatném výpisu výplní otvorů</t>
  </si>
  <si>
    <t>13</t>
  </si>
  <si>
    <t>766660713</t>
  </si>
  <si>
    <t>Montáž okopového plechu dveřních křídel</t>
  </si>
  <si>
    <t>2071772238</t>
  </si>
  <si>
    <t>Montáž dveřních doplňků plechu okopového</t>
  </si>
  <si>
    <t>https://podminky.urs.cz/item/CS_URS_2025_02/766660713</t>
  </si>
  <si>
    <t>14</t>
  </si>
  <si>
    <t>54915213</t>
  </si>
  <si>
    <t>plech okopový nerez 915x250x0,6mm</t>
  </si>
  <si>
    <t>1505957341</t>
  </si>
  <si>
    <t>15</t>
  </si>
  <si>
    <t>54915210</t>
  </si>
  <si>
    <t>plech okopový nerez 615x250x0,6mm</t>
  </si>
  <si>
    <t>-425341890</t>
  </si>
  <si>
    <t>766660717</t>
  </si>
  <si>
    <t>Montáž samozavírače na ocelovou zárubeň a dveřní křídlo</t>
  </si>
  <si>
    <t>-666954229</t>
  </si>
  <si>
    <t>Montáž dveřních doplňků samozavírače na zárubeň ocelovou</t>
  </si>
  <si>
    <t>https://podminky.urs.cz/item/CS_URS_2025_02/766660717</t>
  </si>
  <si>
    <t>17</t>
  </si>
  <si>
    <t>54917250</t>
  </si>
  <si>
    <t>samozavírač dveří hydraulický</t>
  </si>
  <si>
    <t>-1472494464</t>
  </si>
  <si>
    <t>18</t>
  </si>
  <si>
    <t>766660734.1</t>
  </si>
  <si>
    <t>Montáž dveřního bezpečnostního kování - panikového - madlo</t>
  </si>
  <si>
    <t>514241181</t>
  </si>
  <si>
    <t>Montáž dveřních doplňků dveřního kování bezpečnostního panikového kování - madlo</t>
  </si>
  <si>
    <t>19</t>
  </si>
  <si>
    <t>54914136.1</t>
  </si>
  <si>
    <t>kování panikové madlo</t>
  </si>
  <si>
    <t>471065380</t>
  </si>
  <si>
    <t>Poznámka k položce:_x000d_
Na pasivním křídle bude paniková hrazda</t>
  </si>
  <si>
    <t>20</t>
  </si>
  <si>
    <t>766660734.2</t>
  </si>
  <si>
    <t>Montáž dveřního bezpečnostního kování - panikového - klika</t>
  </si>
  <si>
    <t>-362553864</t>
  </si>
  <si>
    <t>Montáž dveřních doplňků dveřního kování bezpečnostního panikového kování - klika</t>
  </si>
  <si>
    <t>54914136.2</t>
  </si>
  <si>
    <t>kování panikové klika</t>
  </si>
  <si>
    <t>-509475076</t>
  </si>
  <si>
    <t xml:space="preserve">Poznámka k položce:_x000d_
Na aktivním křídle bude paniková klika_x000d_
</t>
  </si>
  <si>
    <t>22</t>
  </si>
  <si>
    <t>742210241</t>
  </si>
  <si>
    <t>Montáž dveřního koordinátoru s postupným zavíráním dvoukřídlých dveří</t>
  </si>
  <si>
    <t>1494322508</t>
  </si>
  <si>
    <t>https://podminky.urs.cz/item/CS_URS_2025_02/742210241</t>
  </si>
  <si>
    <t>23</t>
  </si>
  <si>
    <t>59081303</t>
  </si>
  <si>
    <t>koordinátor dveřní, nastavitelný, dvoukřídlé dveře</t>
  </si>
  <si>
    <t>1032428594</t>
  </si>
  <si>
    <t xml:space="preserve">Poznámka k položce:_x000d_
Dveřní koordinátor zavírání dvoukřídlých dveří s požární odolností </t>
  </si>
  <si>
    <t>24</t>
  </si>
  <si>
    <t>998766122</t>
  </si>
  <si>
    <t>Přesun hmot tonážní pro kce truhlářské ruční v objektech v přes 6 do 12 m</t>
  </si>
  <si>
    <t>-801824861</t>
  </si>
  <si>
    <t>Přesun hmot pro konstrukce truhlářské stanovený z hmotnosti přesunovaného materiálu vodorovná dopravní vzdálenost do 50 m ruční (bez užití mechanizace) v objektech výšky přes 6 do 12 m</t>
  </si>
  <si>
    <t>https://podminky.urs.cz/item/CS_URS_2025_02/998766122</t>
  </si>
  <si>
    <t>767</t>
  </si>
  <si>
    <t>Konstrukce zámečnické</t>
  </si>
  <si>
    <t>25</t>
  </si>
  <si>
    <t>767691822</t>
  </si>
  <si>
    <t>Ostatní práce - vyvěšení nebo zavěšení kovových křídel dveří, plochy do 2 m2 do suti</t>
  </si>
  <si>
    <t>2140984669</t>
  </si>
  <si>
    <t>https://podminky.urs.cz/item/CS_URS_2025_02/767691822</t>
  </si>
  <si>
    <t>784</t>
  </si>
  <si>
    <t>Dokončovací práce - malby a tapety</t>
  </si>
  <si>
    <t>26</t>
  </si>
  <si>
    <t>784121001</t>
  </si>
  <si>
    <t>Oškrabání malby v místnostech v do 3,80 m</t>
  </si>
  <si>
    <t>-1540715321</t>
  </si>
  <si>
    <t>Oškrabání malby v místnostech výšky do 3,80 m</t>
  </si>
  <si>
    <t>https://podminky.urs.cz/item/CS_URS_2025_02/784121001</t>
  </si>
  <si>
    <t>Poznámka k položce:_x000d_
- obvod zárubně (oboustarnně)</t>
  </si>
  <si>
    <t>11,6*0,25</t>
  </si>
  <si>
    <t>27</t>
  </si>
  <si>
    <t>784161401</t>
  </si>
  <si>
    <t>Celoplošné vyhlazení podkladu sádrovou stěrkou v místnostech v do 3,80 m</t>
  </si>
  <si>
    <t>433122331</t>
  </si>
  <si>
    <t>Celoplošné vyrovnání podkladu sádrovou stěrkou, tloušťky do 3 mm vyhlazením v místnostech výšky do 3,80 m</t>
  </si>
  <si>
    <t>https://podminky.urs.cz/item/CS_URS_2025_02/784161401</t>
  </si>
  <si>
    <t>28</t>
  </si>
  <si>
    <t>784171001</t>
  </si>
  <si>
    <t>Olepování vnitřních ploch páskou v místnostech v do 3,80 m</t>
  </si>
  <si>
    <t>287362051</t>
  </si>
  <si>
    <t>Olepování vnitřních ploch (materiál ve specifikaci) včetně pozdějšího odlepení páskou nebo fólií v místnostech výšky do 3,80 m</t>
  </si>
  <si>
    <t>https://podminky.urs.cz/item/CS_URS_2025_02/784171001</t>
  </si>
  <si>
    <t>29</t>
  </si>
  <si>
    <t>HST.5907758511244</t>
  </si>
  <si>
    <t>fasádní páska 48 mm / 50 m oranžová</t>
  </si>
  <si>
    <t>907536577</t>
  </si>
  <si>
    <t>11,6*1,05 'Přepočtené koeficientem množství</t>
  </si>
  <si>
    <t>30</t>
  </si>
  <si>
    <t>784171101</t>
  </si>
  <si>
    <t>Zakrytí vnitřních podlah včetně pozdějšího odkrytí</t>
  </si>
  <si>
    <t>946340616</t>
  </si>
  <si>
    <t>Zakrytí nemalovaných ploch (materiál ve specifikaci) včetně pozdějšího odkrytí podlah</t>
  </si>
  <si>
    <t>https://podminky.urs.cz/item/CS_URS_2025_02/784171101</t>
  </si>
  <si>
    <t>1,6*4</t>
  </si>
  <si>
    <t>31</t>
  </si>
  <si>
    <t>HST.5907758504956</t>
  </si>
  <si>
    <t>zakrývací fólie 4 x 5 m extra silná 41 µm</t>
  </si>
  <si>
    <t>-373706285</t>
  </si>
  <si>
    <t>784181101</t>
  </si>
  <si>
    <t>Základní akrylátová jednonásobná bezbarvá penetrace podkladu v místnostech v do 3,80 m</t>
  </si>
  <si>
    <t>-2022564027</t>
  </si>
  <si>
    <t>Penetrace podkladu jednonásobná základní akrylátová bezbarvá v místnostech výšky do 3,80 m</t>
  </si>
  <si>
    <t>https://podminky.urs.cz/item/CS_URS_2025_02/784181101</t>
  </si>
  <si>
    <t>33</t>
  </si>
  <si>
    <t>784181111</t>
  </si>
  <si>
    <t>Základní silikátová jednonásobná bezbarvá penetrace podkladu v místnostech v do 3,80 m</t>
  </si>
  <si>
    <t>1250531676</t>
  </si>
  <si>
    <t>Penetrace podkladu jednonásobná základní silikátová bezbarvá v místnostech výšky do 3,80 m</t>
  </si>
  <si>
    <t>https://podminky.urs.cz/item/CS_URS_2025_02/784181111</t>
  </si>
  <si>
    <t>34</t>
  </si>
  <si>
    <t>784191005</t>
  </si>
  <si>
    <t>Čištění vnitřních ploch dveří nebo vrat po provedení malířských prací</t>
  </si>
  <si>
    <t>-1114276573</t>
  </si>
  <si>
    <t>Čištění vnitřních ploch hrubý úklid po provedení malířských prací omytím dveří nebo vrat</t>
  </si>
  <si>
    <t>https://podminky.urs.cz/item/CS_URS_2025_02/784191005</t>
  </si>
  <si>
    <t>(1,6*2,1)*2</t>
  </si>
  <si>
    <t>35</t>
  </si>
  <si>
    <t>784191007</t>
  </si>
  <si>
    <t>Čištění vnitřních ploch podlah po provedení malířských prací</t>
  </si>
  <si>
    <t>-182957264</t>
  </si>
  <si>
    <t>Čištění vnitřních ploch hrubý úklid po provedení malířských prací omytím podlah</t>
  </si>
  <si>
    <t>https://podminky.urs.cz/item/CS_URS_2025_02/784191007</t>
  </si>
  <si>
    <t>36</t>
  </si>
  <si>
    <t>784211101</t>
  </si>
  <si>
    <t>Dvojnásobné bílé malby ze směsí za mokra výborně oděruvzdorných v místnostech v do 3,80 m</t>
  </si>
  <si>
    <t>413331627</t>
  </si>
  <si>
    <t>Malby z malířských směsí oděruvzdorných za mokra dvojnásobné, bílé za mokra oděruvzdorné výborně v místnostech výšky do 3,80 m</t>
  </si>
  <si>
    <t>https://podminky.urs.cz/item/CS_URS_2025_02/784211101</t>
  </si>
  <si>
    <t>37</t>
  </si>
  <si>
    <t>784211141</t>
  </si>
  <si>
    <t>Příplatek k cenám 2x maleb ze směsí za mokra oděruvzdorných za provádění pl do 5 m2</t>
  </si>
  <si>
    <t>-1833228760</t>
  </si>
  <si>
    <t>Malby z malířských směsí oděruvzdorných za mokra Příplatek k cenám dvojnásobných maleb za zvýšenou pracnost při provádění malého rozsahu plochy do 5 m2</t>
  </si>
  <si>
    <t>https://podminky.urs.cz/item/CS_URS_2025_02/784211141</t>
  </si>
  <si>
    <t>38</t>
  </si>
  <si>
    <t>784211143</t>
  </si>
  <si>
    <t>Příplatek k cenám 2x maleb ze směsí za mokra oděruvzdorných za provádění styku 2 barev</t>
  </si>
  <si>
    <t>1510749327</t>
  </si>
  <si>
    <t>Malby z malířských směsí oděruvzdorných za mokra Příplatek k cenám dvojnásobných maleb za zvýšenou pracnost při provádění styku 2 barev</t>
  </si>
  <si>
    <t>https://podminky.urs.cz/item/CS_URS_2025_02/784211143</t>
  </si>
  <si>
    <t>734-2 - Schodiště A - 3.NP sklad</t>
  </si>
  <si>
    <t>(2+0,8+2)*2</t>
  </si>
  <si>
    <t>642944121.1</t>
  </si>
  <si>
    <t>Osazení ocelových dveřních protipožárních zárubní lisovaných nebo z úhelníků dodatečně s vybetonováním prahu, plochy do 2,5 m2</t>
  </si>
  <si>
    <t>-644309077</t>
  </si>
  <si>
    <t xml:space="preserve">Poznámka k položce:_x000d_
- rozměr otvoru š.1600 x 2100 mm_x000d_
- barva zárubně v odstínu šedé např. RAL 7047_x000d_
</t>
  </si>
  <si>
    <t>55331561</t>
  </si>
  <si>
    <t>zárubeň jednokřídlá ocelová pro zdění s protipožární úpravou tl stěny 110-150mm rozměru 700/1970, 2100mm</t>
  </si>
  <si>
    <t>1585128109</t>
  </si>
  <si>
    <t>Poznámka k položce:_x000d_
YZP s PP ochranou</t>
  </si>
  <si>
    <t>0,8*2</t>
  </si>
  <si>
    <t>0,172*2 'Přepočtené koeficientem množství</t>
  </si>
  <si>
    <t>0,172*15 'Přepočtené koeficientem množství</t>
  </si>
  <si>
    <t>766660021</t>
  </si>
  <si>
    <t>Montáž dveřních křídel otvíravých jednokřídlových š do 0,8 m požárních do ocelové zárubně</t>
  </si>
  <si>
    <t>1380476714</t>
  </si>
  <si>
    <t>Montáž dveřních křídel dřevěných nebo plastových otevíravých do ocelové zárubně protipožárních jednokřídlových, šířky do 800 mm</t>
  </si>
  <si>
    <t>https://podminky.urs.cz/item/CS_URS_2025_02/766660021</t>
  </si>
  <si>
    <t>61162037</t>
  </si>
  <si>
    <t>dveře jednokřídlé dřevotřískové protipožární EI (EW) 30 D3 povrch fóliový plné 700x1970-2100mm</t>
  </si>
  <si>
    <t>-454999778</t>
  </si>
  <si>
    <t>9,6*0,25</t>
  </si>
  <si>
    <t>9,6*1,05 'Přepočtené koeficientem množství</t>
  </si>
  <si>
    <t>1*2</t>
  </si>
  <si>
    <t>(0,8*2)*2</t>
  </si>
  <si>
    <t>734-3 - Schodiště B - 2.NP vstup k vedení, VIP</t>
  </si>
  <si>
    <t>734-4 - Schodiště C - 1.NP šatna kardio</t>
  </si>
  <si>
    <t>(2+1+2)*2</t>
  </si>
  <si>
    <t>55331563</t>
  </si>
  <si>
    <t>zárubeň jednokřídlá ocelová pro zdění s protipožární úpravou tl stěny 110-150mm rozměru 900/1970, 2100mm</t>
  </si>
  <si>
    <t>985717045</t>
  </si>
  <si>
    <t>0,197*2 'Přepočtené koeficientem množství</t>
  </si>
  <si>
    <t>0,197*15 'Přepočtené koeficientem množství</t>
  </si>
  <si>
    <t>766660022</t>
  </si>
  <si>
    <t>Montáž dveřních křídel otvíravých jednokřídlových š přes 0,8 m požárních do ocelové zárubně</t>
  </si>
  <si>
    <t>583278936</t>
  </si>
  <si>
    <t>Montáž dveřních křídel dřevěných nebo plastových otevíravých do ocelové zárubně protipožárních jednokřídlových, šířky přes 800 mm</t>
  </si>
  <si>
    <t>https://podminky.urs.cz/item/CS_URS_2025_02/766660022</t>
  </si>
  <si>
    <t>61162039</t>
  </si>
  <si>
    <t>dveře jednokřídlé dřevotřískové protipožární EI (EW) 30 D3 povrch fóliový plné 900x1970-2100mm</t>
  </si>
  <si>
    <t>864026165</t>
  </si>
  <si>
    <t>10*0,25</t>
  </si>
  <si>
    <t>10*1,05 'Přepočtené koeficientem množství</t>
  </si>
  <si>
    <t>(1*2)*2</t>
  </si>
  <si>
    <t>734-5 - Schodiště B -2.NP vstup do fitness</t>
  </si>
  <si>
    <t xml:space="preserve">    763 - Konstrukce suché výstavby</t>
  </si>
  <si>
    <t>(2,1+1,8+2,1)*2</t>
  </si>
  <si>
    <t>55331763.2</t>
  </si>
  <si>
    <t>zárubeň dvoukřídlá ocelová pro zdění s protipožární úpravou tl stěny 110-150mm rozměru 1800/1970, 2100mm</t>
  </si>
  <si>
    <t xml:space="preserve">Poznámka k položce:_x000d_
- YZP s PP ochranou_x000d_
- barva zárubně v odstínu šedé např. RAL 7047_x000d_
- kouřotěsná úprava_x000d_
_x000d_
</t>
  </si>
  <si>
    <t>763</t>
  </si>
  <si>
    <t>Konstrukce suché výstavby</t>
  </si>
  <si>
    <t>763111338</t>
  </si>
  <si>
    <t>SDK příčka tl 100 mm profil CW+UW 75 desky s vysokou mechanickou odolností 1xDFRIH2 12,5 s izolací EI 45 Rw do 51 dB</t>
  </si>
  <si>
    <t>1738335735</t>
  </si>
  <si>
    <t>Příčka ze sádrokartonových desek s nosnou konstrukcí z jednoduchých ocelových profilů UW, CW jednoduše opláštěná deskou vysokopevnostní protipožární impregnovanou s vysokou mechanickou odolností DFRIH2 tl. 12,5 mm s izolací, EI 45, příčka tl. 100 mm, profil 75, Rw do 51 dB</t>
  </si>
  <si>
    <t>https://podminky.urs.cz/item/CS_URS_2025_02/763111338</t>
  </si>
  <si>
    <t>Poznámka k položce:_x000d_
- Do příčky budou osazeny dveře dle samostatné specifikace_x000d_
- Příplatkové práce nebudou dofatečně účtovány_x000d_
- Otvor pro dveře nebude odečítán</t>
  </si>
  <si>
    <t>2,2*3,2</t>
  </si>
  <si>
    <t>763132631</t>
  </si>
  <si>
    <t>Montáž zavěšené dvouvrstvé nosné konstrukce z profilů UA, CD SDK podhled samostatný požární předěl</t>
  </si>
  <si>
    <t>680111448</t>
  </si>
  <si>
    <t>Podhled ze sádrokartonových desek - samostatný požární předěl montáž nosné konstrukce z profilů UA, CD dvouvrstvé</t>
  </si>
  <si>
    <t>https://podminky.urs.cz/item/CS_URS_2025_02/763132631</t>
  </si>
  <si>
    <t>Poznámka k položce:_x000d_
- Příplatek za použití profilů UA</t>
  </si>
  <si>
    <t>59030618</t>
  </si>
  <si>
    <t>profil výztužný UA 75</t>
  </si>
  <si>
    <t>-591478603</t>
  </si>
  <si>
    <t>3*4</t>
  </si>
  <si>
    <t>998763332</t>
  </si>
  <si>
    <t>Přesun hmot tonážní pro konstrukce montované z desek ruční v objektech v přes 6 do 12 m</t>
  </si>
  <si>
    <t>-808863747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</si>
  <si>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</si>
  <si>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https://podminky.urs.cz/item/CS_URS_2025_02/998763332</t>
  </si>
  <si>
    <t xml:space="preserve">dveře dvoukřídlé asymetrické dřevotřískové protipožární EI 30 DP3  C-S Částečně prosklené1700x1970-2100mm, vč. kování a vložky</t>
  </si>
  <si>
    <t>54915211</t>
  </si>
  <si>
    <t>plech okopový nerez 715x250x0,6mm</t>
  </si>
  <si>
    <t>414329773</t>
  </si>
  <si>
    <t>12*0,25</t>
  </si>
  <si>
    <t>12*1,05 'Přepočtené koeficientem množství</t>
  </si>
  <si>
    <t>1,8*4</t>
  </si>
  <si>
    <t>(1,8*2,1)*2</t>
  </si>
  <si>
    <t>734-6 - Schodiště C - 3.NP rozcvičovna</t>
  </si>
  <si>
    <t>1,8*2,1</t>
  </si>
  <si>
    <t>0,379*2 'Přepočtené koeficientem množství</t>
  </si>
  <si>
    <t>0,379*15 'Přepočtené koeficientem množství</t>
  </si>
  <si>
    <t>734-7 - Schodiště D - 2.NP fitness</t>
  </si>
  <si>
    <t>734-8 - Schodiště D - 3.NP rozcvičovna</t>
  </si>
  <si>
    <t xml:space="preserve">734-9 - Chodba - 1.PP </t>
  </si>
  <si>
    <t>(2,1+1,9+2,1)*2</t>
  </si>
  <si>
    <t>55331763.3</t>
  </si>
  <si>
    <t>zárubeň dvoukřídlá ocelová pro zdění s protipožární úpravou tl stěny 110-150mm rozměru 1900/1970, 2100mm</t>
  </si>
  <si>
    <t>1,9*2,1</t>
  </si>
  <si>
    <t>0,393*2 'Přepočtené koeficientem množství</t>
  </si>
  <si>
    <t>0,393*15 'Přepočtené koeficientem množství</t>
  </si>
  <si>
    <t xml:space="preserve">dveře dvoukřídlé symetrické dřevotřískové protipožární EI 30 DP3  C-S Částečně prosklené1900x1970-2100mm, vč. kování a vložky</t>
  </si>
  <si>
    <t>12,2*0,25</t>
  </si>
  <si>
    <t>12,2*1,05 'Přepočtené koeficientem množství</t>
  </si>
  <si>
    <t>1,9*4</t>
  </si>
  <si>
    <t>0,909090909090909*1,1 'Přepočtené koeficientem množství</t>
  </si>
  <si>
    <t>(1,9*2,1)*2</t>
  </si>
  <si>
    <t>2*4</t>
  </si>
  <si>
    <t>734-10 - prostor pod schodištěm - 2.PP</t>
  </si>
  <si>
    <t>55331567</t>
  </si>
  <si>
    <t>zárubeň jednokřídlá ocelová pro zdění s protipožární úpravou tl stěny 160-200mm rozměru 800/1970, 2100mm</t>
  </si>
  <si>
    <t>701906022</t>
  </si>
  <si>
    <t>767640311</t>
  </si>
  <si>
    <t>Montáž dveří ocelových nebo hliníkových vnitřních jednokřídlových</t>
  </si>
  <si>
    <t>-1785568249</t>
  </si>
  <si>
    <t>https://podminky.urs.cz/item/CS_URS_2025_02/767640311</t>
  </si>
  <si>
    <t>55341193</t>
  </si>
  <si>
    <t>dveře jednokřídlé ocelové interiérové plné hladké s polodrážkou protipožární EI30 C DP1 800x2100mm</t>
  </si>
  <si>
    <t>258014378</t>
  </si>
  <si>
    <t>Poznámka k položce:_x000d_
rám/zárubeň, kování a zámek v ceně</t>
  </si>
  <si>
    <t>734-11 - vstup do šaten - 1.PP (ATYP)</t>
  </si>
  <si>
    <t>(2+0,9+2)*2</t>
  </si>
  <si>
    <t>-1486185937</t>
  </si>
  <si>
    <t>Poznámka k položce:_x000d_
YZP s PP ochranou_x000d_
Atipická výška otvoru jen 190 cm !!!</t>
  </si>
  <si>
    <t>0,9*2</t>
  </si>
  <si>
    <t>0,184*2 'Přepočtené koeficientem množství</t>
  </si>
  <si>
    <t>0,184*15 'Přepočtené koeficientem množství</t>
  </si>
  <si>
    <t>dveře jednokřídlé dřevotřískové protipožární EI (EW) 30 D3 povrch fóliový plné 900x1900-2100mm</t>
  </si>
  <si>
    <t>-2030374191</t>
  </si>
  <si>
    <t>Poznámka k položce:_x000d_
Atipycká výška dveří - 190 cm !!_x000d_
- podrobný popis uveden v samostatném výpisu výplní otvorů</t>
  </si>
  <si>
    <t>9,8*0,25</t>
  </si>
  <si>
    <t>9,8*1,05 'Přepočtené koeficientem množství</t>
  </si>
  <si>
    <t>734-12 - Schodiště C - 1.PP (trafostanice)</t>
  </si>
  <si>
    <t>(2,5+2,5+2,5)*2</t>
  </si>
  <si>
    <t>941211111</t>
  </si>
  <si>
    <t>Montáž lešení řadového rámového lehkého zatížení do 200 kg/m2 š od 0,6 do 0,9 m v do 10 m</t>
  </si>
  <si>
    <t>1364473681</t>
  </si>
  <si>
    <t>Lešení řadové rámové lehké pracovní s podlahami s provozním zatížením tř. 3 do 200 kg/m2 šířky tř. SW06 od 0,6 do 0,9 m výšky do 10 m montáž</t>
  </si>
  <si>
    <t>https://podminky.urs.cz/item/CS_URS_2025_02/941211111</t>
  </si>
  <si>
    <t>(2,5*2,5)*2</t>
  </si>
  <si>
    <t>941211211</t>
  </si>
  <si>
    <t>Příplatek k lešení řadovému rámovému lehkému do 200 kg/m2 š od 0,6 do 0,9 m v do 10 m za každý den použití</t>
  </si>
  <si>
    <t>-970073854</t>
  </si>
  <si>
    <t>Lešení řadové rámové lehké pracovní s podlahami s provozním zatížením tř. 3 do 200 kg/m2 šířky tř. SW06 od 0,6 do 0,9 m výšky do 10 m příplatek za každý den použití</t>
  </si>
  <si>
    <t>https://podminky.urs.cz/item/CS_URS_2025_02/941211211</t>
  </si>
  <si>
    <t>12,5*5</t>
  </si>
  <si>
    <t>941211811</t>
  </si>
  <si>
    <t>Demontáž lešení řadového rámového lehkého zatížení do 200 kg/m2 š od 0,6 do 0,9 m v do 10 m</t>
  </si>
  <si>
    <t>-1696352682</t>
  </si>
  <si>
    <t>Lešení řadové rámové lehké pracovní s podlahami s provozním zatížením tř. 3 do 200 kg/m2 šířky tř. SW06 od 0,6 do 0,9 m výšky do 10 m demontáž</t>
  </si>
  <si>
    <t>https://podminky.urs.cz/item/CS_URS_2025_02/941211811</t>
  </si>
  <si>
    <t>993111111</t>
  </si>
  <si>
    <t>Dovoz a odvoz lešení řadového do 10 km včetně naložení a složení</t>
  </si>
  <si>
    <t>-2063264043</t>
  </si>
  <si>
    <t>Dovoz a odvoz lešení včetně naložení a složení řadového, na vzdálenost do 10 km</t>
  </si>
  <si>
    <t>https://podminky.urs.cz/item/CS_URS_2025_02/993111111</t>
  </si>
  <si>
    <t>993111119</t>
  </si>
  <si>
    <t>Příplatek k ceně dovozu a odvozu lešení řadového ZKD 10 km přes 10 km</t>
  </si>
  <si>
    <t>-1744106303</t>
  </si>
  <si>
    <t>Dovoz a odvoz lešení včetně naložení a složení řadového, na vzdálenost Příplatek k ceně za každých dalších i započatých 10 km přes 10 km</t>
  </si>
  <si>
    <t>https://podminky.urs.cz/item/CS_URS_2025_02/993111119</t>
  </si>
  <si>
    <t>0,147*2 'Přepočtené koeficientem množství</t>
  </si>
  <si>
    <t>0,147*15 'Přepočtené koeficientem množství</t>
  </si>
  <si>
    <t>767651220</t>
  </si>
  <si>
    <t>Montáž vrat garážových otvíravých do ocelové zárubně pl přes 6 do 9 m2</t>
  </si>
  <si>
    <t>-2070906028</t>
  </si>
  <si>
    <t>Montáž vrat garážových nebo průmyslových otvíravých do ocelové zárubně z dílů, plochy přes 6 do 9 m2</t>
  </si>
  <si>
    <t>https://podminky.urs.cz/item/CS_URS_2025_02/767651220</t>
  </si>
  <si>
    <t>55344710.1</t>
  </si>
  <si>
    <t>vrata protipožární ocelová otočná s rámem 2,5x2,5m EW 15 DP1 C s koordinátorem a samouzavírači</t>
  </si>
  <si>
    <t>1590121272</t>
  </si>
  <si>
    <t>767651800</t>
  </si>
  <si>
    <t>Demontáž zárubní vrat odřezáním plochy přes 4,5 do 10,0 m2</t>
  </si>
  <si>
    <t>1499105702</t>
  </si>
  <si>
    <t>Demontáž vratových zárubní odřezáním od upevnění, plochy vrat přes 4,5 do 10 m2</t>
  </si>
  <si>
    <t>https://podminky.urs.cz/item/CS_URS_2025_02/767651800</t>
  </si>
  <si>
    <t>767651822</t>
  </si>
  <si>
    <t>Demontáž vrat garážových otvíravých pl přes 6 do 9 m2</t>
  </si>
  <si>
    <t>1479667766</t>
  </si>
  <si>
    <t>Demontáž garážových a průmyslových vrat otvíravých, plochy přes 6 do 9 m2</t>
  </si>
  <si>
    <t>https://podminky.urs.cz/item/CS_URS_2025_02/767651822</t>
  </si>
  <si>
    <t>998767121</t>
  </si>
  <si>
    <t>Přesun hmot tonážní pro zámečnické konstrukce ruční v objektech v do 6 m</t>
  </si>
  <si>
    <t>-1020679692</t>
  </si>
  <si>
    <t>Přesun hmot pro zámečnické konstrukce stanovený z hmotnosti přesunovaného materiálu vodorovná dopravní vzdálenost do 50 m ruční (bez užití mechanizace) v objektech výšky do 6 m</t>
  </si>
  <si>
    <t>https://podminky.urs.cz/item/CS_URS_2025_02/998767121</t>
  </si>
  <si>
    <t>15*0,25</t>
  </si>
  <si>
    <t>15*1,05 'Přepočtené koeficientem množství</t>
  </si>
  <si>
    <t>(2,5*2)*2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</si>
</sst>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642944221" TargetMode="External" /><Relationship Id="rId3" Type="http://schemas.openxmlformats.org/officeDocument/2006/relationships/hyperlink" Target="https://podminky.urs.cz/item/CS_URS_2025_02/968072456" TargetMode="External" /><Relationship Id="rId4" Type="http://schemas.openxmlformats.org/officeDocument/2006/relationships/hyperlink" Target="https://podminky.urs.cz/item/CS_URS_2025_02/997013212" TargetMode="External" /><Relationship Id="rId5" Type="http://schemas.openxmlformats.org/officeDocument/2006/relationships/hyperlink" Target="https://podminky.urs.cz/item/CS_URS_2025_02/997013219" TargetMode="External" /><Relationship Id="rId6" Type="http://schemas.openxmlformats.org/officeDocument/2006/relationships/hyperlink" Target="https://podminky.urs.cz/item/CS_URS_2025_02/997013501" TargetMode="External" /><Relationship Id="rId7" Type="http://schemas.openxmlformats.org/officeDocument/2006/relationships/hyperlink" Target="https://podminky.urs.cz/item/CS_URS_2025_02/997013509" TargetMode="External" /><Relationship Id="rId8" Type="http://schemas.openxmlformats.org/officeDocument/2006/relationships/hyperlink" Target="https://podminky.urs.cz/item/CS_URS_2025_02/997013631" TargetMode="External" /><Relationship Id="rId9" Type="http://schemas.openxmlformats.org/officeDocument/2006/relationships/hyperlink" Target="https://podminky.urs.cz/item/CS_URS_2025_02/998018002" TargetMode="External" /><Relationship Id="rId10" Type="http://schemas.openxmlformats.org/officeDocument/2006/relationships/hyperlink" Target="https://podminky.urs.cz/item/CS_URS_2025_02/766660031" TargetMode="External" /><Relationship Id="rId11" Type="http://schemas.openxmlformats.org/officeDocument/2006/relationships/hyperlink" Target="https://podminky.urs.cz/item/CS_URS_2025_02/766660713" TargetMode="External" /><Relationship Id="rId12" Type="http://schemas.openxmlformats.org/officeDocument/2006/relationships/hyperlink" Target="https://podminky.urs.cz/item/CS_URS_2025_02/766660717" TargetMode="External" /><Relationship Id="rId13" Type="http://schemas.openxmlformats.org/officeDocument/2006/relationships/hyperlink" Target="https://podminky.urs.cz/item/CS_URS_2025_02/742210241" TargetMode="External" /><Relationship Id="rId14" Type="http://schemas.openxmlformats.org/officeDocument/2006/relationships/hyperlink" Target="https://podminky.urs.cz/item/CS_URS_2025_02/998766122" TargetMode="External" /><Relationship Id="rId15" Type="http://schemas.openxmlformats.org/officeDocument/2006/relationships/hyperlink" Target="https://podminky.urs.cz/item/CS_URS_2025_02/767691822" TargetMode="External" /><Relationship Id="rId16" Type="http://schemas.openxmlformats.org/officeDocument/2006/relationships/hyperlink" Target="https://podminky.urs.cz/item/CS_URS_2025_02/784121001" TargetMode="External" /><Relationship Id="rId17" Type="http://schemas.openxmlformats.org/officeDocument/2006/relationships/hyperlink" Target="https://podminky.urs.cz/item/CS_URS_2025_02/784161401" TargetMode="External" /><Relationship Id="rId18" Type="http://schemas.openxmlformats.org/officeDocument/2006/relationships/hyperlink" Target="https://podminky.urs.cz/item/CS_URS_2025_02/784171001" TargetMode="External" /><Relationship Id="rId19" Type="http://schemas.openxmlformats.org/officeDocument/2006/relationships/hyperlink" Target="https://podminky.urs.cz/item/CS_URS_2025_02/784171101" TargetMode="External" /><Relationship Id="rId20" Type="http://schemas.openxmlformats.org/officeDocument/2006/relationships/hyperlink" Target="https://podminky.urs.cz/item/CS_URS_2025_02/784181101" TargetMode="External" /><Relationship Id="rId21" Type="http://schemas.openxmlformats.org/officeDocument/2006/relationships/hyperlink" Target="https://podminky.urs.cz/item/CS_URS_2025_02/784181111" TargetMode="External" /><Relationship Id="rId22" Type="http://schemas.openxmlformats.org/officeDocument/2006/relationships/hyperlink" Target="https://podminky.urs.cz/item/CS_URS_2025_02/784191005" TargetMode="External" /><Relationship Id="rId23" Type="http://schemas.openxmlformats.org/officeDocument/2006/relationships/hyperlink" Target="https://podminky.urs.cz/item/CS_URS_2025_02/784191007" TargetMode="External" /><Relationship Id="rId24" Type="http://schemas.openxmlformats.org/officeDocument/2006/relationships/hyperlink" Target="https://podminky.urs.cz/item/CS_URS_2025_02/784211101" TargetMode="External" /><Relationship Id="rId25" Type="http://schemas.openxmlformats.org/officeDocument/2006/relationships/hyperlink" Target="https://podminky.urs.cz/item/CS_URS_2025_02/784211141" TargetMode="External" /><Relationship Id="rId26" Type="http://schemas.openxmlformats.org/officeDocument/2006/relationships/hyperlink" Target="https://podminky.urs.cz/item/CS_URS_2025_02/784211143" TargetMode="External" /><Relationship Id="rId27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968072456" TargetMode="External" /><Relationship Id="rId3" Type="http://schemas.openxmlformats.org/officeDocument/2006/relationships/hyperlink" Target="https://podminky.urs.cz/item/CS_URS_2025_02/997013212" TargetMode="External" /><Relationship Id="rId4" Type="http://schemas.openxmlformats.org/officeDocument/2006/relationships/hyperlink" Target="https://podminky.urs.cz/item/CS_URS_2025_02/997013219" TargetMode="External" /><Relationship Id="rId5" Type="http://schemas.openxmlformats.org/officeDocument/2006/relationships/hyperlink" Target="https://podminky.urs.cz/item/CS_URS_2025_02/997013501" TargetMode="External" /><Relationship Id="rId6" Type="http://schemas.openxmlformats.org/officeDocument/2006/relationships/hyperlink" Target="https://podminky.urs.cz/item/CS_URS_2025_02/997013509" TargetMode="External" /><Relationship Id="rId7" Type="http://schemas.openxmlformats.org/officeDocument/2006/relationships/hyperlink" Target="https://podminky.urs.cz/item/CS_URS_2025_02/997013631" TargetMode="External" /><Relationship Id="rId8" Type="http://schemas.openxmlformats.org/officeDocument/2006/relationships/hyperlink" Target="https://podminky.urs.cz/item/CS_URS_2025_02/998018002" TargetMode="External" /><Relationship Id="rId9" Type="http://schemas.openxmlformats.org/officeDocument/2006/relationships/hyperlink" Target="https://podminky.urs.cz/item/CS_URS_2025_02/767640311" TargetMode="External" /><Relationship Id="rId10" Type="http://schemas.openxmlformats.org/officeDocument/2006/relationships/hyperlink" Target="https://podminky.urs.cz/item/CS_URS_2025_02/766660717" TargetMode="External" /><Relationship Id="rId11" Type="http://schemas.openxmlformats.org/officeDocument/2006/relationships/hyperlink" Target="https://podminky.urs.cz/item/CS_URS_2025_02/767691822" TargetMode="External" /><Relationship Id="rId12" Type="http://schemas.openxmlformats.org/officeDocument/2006/relationships/hyperlink" Target="https://podminky.urs.cz/item/CS_URS_2025_02/784121001" TargetMode="External" /><Relationship Id="rId13" Type="http://schemas.openxmlformats.org/officeDocument/2006/relationships/hyperlink" Target="https://podminky.urs.cz/item/CS_URS_2025_02/784161401" TargetMode="External" /><Relationship Id="rId14" Type="http://schemas.openxmlformats.org/officeDocument/2006/relationships/hyperlink" Target="https://podminky.urs.cz/item/CS_URS_2025_02/784171001" TargetMode="External" /><Relationship Id="rId15" Type="http://schemas.openxmlformats.org/officeDocument/2006/relationships/hyperlink" Target="https://podminky.urs.cz/item/CS_URS_2025_02/784171101" TargetMode="External" /><Relationship Id="rId16" Type="http://schemas.openxmlformats.org/officeDocument/2006/relationships/hyperlink" Target="https://podminky.urs.cz/item/CS_URS_2025_02/784181101" TargetMode="External" /><Relationship Id="rId17" Type="http://schemas.openxmlformats.org/officeDocument/2006/relationships/hyperlink" Target="https://podminky.urs.cz/item/CS_URS_2025_02/784181111" TargetMode="External" /><Relationship Id="rId18" Type="http://schemas.openxmlformats.org/officeDocument/2006/relationships/hyperlink" Target="https://podminky.urs.cz/item/CS_URS_2025_02/784191005" TargetMode="External" /><Relationship Id="rId19" Type="http://schemas.openxmlformats.org/officeDocument/2006/relationships/hyperlink" Target="https://podminky.urs.cz/item/CS_URS_2025_02/784191007" TargetMode="External" /><Relationship Id="rId20" Type="http://schemas.openxmlformats.org/officeDocument/2006/relationships/hyperlink" Target="https://podminky.urs.cz/item/CS_URS_2025_02/784211101" TargetMode="External" /><Relationship Id="rId21" Type="http://schemas.openxmlformats.org/officeDocument/2006/relationships/hyperlink" Target="https://podminky.urs.cz/item/CS_URS_2025_02/784211141" TargetMode="External" /><Relationship Id="rId22" Type="http://schemas.openxmlformats.org/officeDocument/2006/relationships/hyperlink" Target="https://podminky.urs.cz/item/CS_URS_2025_02/784211143" TargetMode="External" /><Relationship Id="rId23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968072456" TargetMode="External" /><Relationship Id="rId3" Type="http://schemas.openxmlformats.org/officeDocument/2006/relationships/hyperlink" Target="https://podminky.urs.cz/item/CS_URS_2025_02/997013212" TargetMode="External" /><Relationship Id="rId4" Type="http://schemas.openxmlformats.org/officeDocument/2006/relationships/hyperlink" Target="https://podminky.urs.cz/item/CS_URS_2025_02/997013219" TargetMode="External" /><Relationship Id="rId5" Type="http://schemas.openxmlformats.org/officeDocument/2006/relationships/hyperlink" Target="https://podminky.urs.cz/item/CS_URS_2025_02/997013501" TargetMode="External" /><Relationship Id="rId6" Type="http://schemas.openxmlformats.org/officeDocument/2006/relationships/hyperlink" Target="https://podminky.urs.cz/item/CS_URS_2025_02/997013509" TargetMode="External" /><Relationship Id="rId7" Type="http://schemas.openxmlformats.org/officeDocument/2006/relationships/hyperlink" Target="https://podminky.urs.cz/item/CS_URS_2025_02/997013631" TargetMode="External" /><Relationship Id="rId8" Type="http://schemas.openxmlformats.org/officeDocument/2006/relationships/hyperlink" Target="https://podminky.urs.cz/item/CS_URS_2025_02/998018002" TargetMode="External" /><Relationship Id="rId9" Type="http://schemas.openxmlformats.org/officeDocument/2006/relationships/hyperlink" Target="https://podminky.urs.cz/item/CS_URS_2025_02/766660021" TargetMode="External" /><Relationship Id="rId10" Type="http://schemas.openxmlformats.org/officeDocument/2006/relationships/hyperlink" Target="https://podminky.urs.cz/item/CS_URS_2025_02/766660717" TargetMode="External" /><Relationship Id="rId11" Type="http://schemas.openxmlformats.org/officeDocument/2006/relationships/hyperlink" Target="https://podminky.urs.cz/item/CS_URS_2025_02/998766122" TargetMode="External" /><Relationship Id="rId12" Type="http://schemas.openxmlformats.org/officeDocument/2006/relationships/hyperlink" Target="https://podminky.urs.cz/item/CS_URS_2025_02/767691822" TargetMode="External" /><Relationship Id="rId13" Type="http://schemas.openxmlformats.org/officeDocument/2006/relationships/hyperlink" Target="https://podminky.urs.cz/item/CS_URS_2025_02/784121001" TargetMode="External" /><Relationship Id="rId14" Type="http://schemas.openxmlformats.org/officeDocument/2006/relationships/hyperlink" Target="https://podminky.urs.cz/item/CS_URS_2025_02/784161401" TargetMode="External" /><Relationship Id="rId15" Type="http://schemas.openxmlformats.org/officeDocument/2006/relationships/hyperlink" Target="https://podminky.urs.cz/item/CS_URS_2025_02/784171001" TargetMode="External" /><Relationship Id="rId16" Type="http://schemas.openxmlformats.org/officeDocument/2006/relationships/hyperlink" Target="https://podminky.urs.cz/item/CS_URS_2025_02/784171101" TargetMode="External" /><Relationship Id="rId17" Type="http://schemas.openxmlformats.org/officeDocument/2006/relationships/hyperlink" Target="https://podminky.urs.cz/item/CS_URS_2025_02/784181101" TargetMode="External" /><Relationship Id="rId18" Type="http://schemas.openxmlformats.org/officeDocument/2006/relationships/hyperlink" Target="https://podminky.urs.cz/item/CS_URS_2025_02/784181111" TargetMode="External" /><Relationship Id="rId19" Type="http://schemas.openxmlformats.org/officeDocument/2006/relationships/hyperlink" Target="https://podminky.urs.cz/item/CS_URS_2025_02/784191005" TargetMode="External" /><Relationship Id="rId20" Type="http://schemas.openxmlformats.org/officeDocument/2006/relationships/hyperlink" Target="https://podminky.urs.cz/item/CS_URS_2025_02/784191007" TargetMode="External" /><Relationship Id="rId21" Type="http://schemas.openxmlformats.org/officeDocument/2006/relationships/hyperlink" Target="https://podminky.urs.cz/item/CS_URS_2025_02/784211101" TargetMode="External" /><Relationship Id="rId22" Type="http://schemas.openxmlformats.org/officeDocument/2006/relationships/hyperlink" Target="https://podminky.urs.cz/item/CS_URS_2025_02/784211141" TargetMode="External" /><Relationship Id="rId23" Type="http://schemas.openxmlformats.org/officeDocument/2006/relationships/hyperlink" Target="https://podminky.urs.cz/item/CS_URS_2025_02/784211143" TargetMode="External" /><Relationship Id="rId24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941211111" TargetMode="External" /><Relationship Id="rId3" Type="http://schemas.openxmlformats.org/officeDocument/2006/relationships/hyperlink" Target="https://podminky.urs.cz/item/CS_URS_2025_02/941211211" TargetMode="External" /><Relationship Id="rId4" Type="http://schemas.openxmlformats.org/officeDocument/2006/relationships/hyperlink" Target="https://podminky.urs.cz/item/CS_URS_2025_02/941211811" TargetMode="External" /><Relationship Id="rId5" Type="http://schemas.openxmlformats.org/officeDocument/2006/relationships/hyperlink" Target="https://podminky.urs.cz/item/CS_URS_2025_02/993111111" TargetMode="External" /><Relationship Id="rId6" Type="http://schemas.openxmlformats.org/officeDocument/2006/relationships/hyperlink" Target="https://podminky.urs.cz/item/CS_URS_2025_02/993111119" TargetMode="External" /><Relationship Id="rId7" Type="http://schemas.openxmlformats.org/officeDocument/2006/relationships/hyperlink" Target="https://podminky.urs.cz/item/CS_URS_2025_02/997013212" TargetMode="External" /><Relationship Id="rId8" Type="http://schemas.openxmlformats.org/officeDocument/2006/relationships/hyperlink" Target="https://podminky.urs.cz/item/CS_URS_2025_02/997013219" TargetMode="External" /><Relationship Id="rId9" Type="http://schemas.openxmlformats.org/officeDocument/2006/relationships/hyperlink" Target="https://podminky.urs.cz/item/CS_URS_2025_02/997013501" TargetMode="External" /><Relationship Id="rId10" Type="http://schemas.openxmlformats.org/officeDocument/2006/relationships/hyperlink" Target="https://podminky.urs.cz/item/CS_URS_2025_02/997013509" TargetMode="External" /><Relationship Id="rId11" Type="http://schemas.openxmlformats.org/officeDocument/2006/relationships/hyperlink" Target="https://podminky.urs.cz/item/CS_URS_2025_02/997013631" TargetMode="External" /><Relationship Id="rId12" Type="http://schemas.openxmlformats.org/officeDocument/2006/relationships/hyperlink" Target="https://podminky.urs.cz/item/CS_URS_2025_02/998018002" TargetMode="External" /><Relationship Id="rId13" Type="http://schemas.openxmlformats.org/officeDocument/2006/relationships/hyperlink" Target="https://podminky.urs.cz/item/CS_URS_2025_02/766660717" TargetMode="External" /><Relationship Id="rId14" Type="http://schemas.openxmlformats.org/officeDocument/2006/relationships/hyperlink" Target="https://podminky.urs.cz/item/CS_URS_2025_02/742210241" TargetMode="External" /><Relationship Id="rId15" Type="http://schemas.openxmlformats.org/officeDocument/2006/relationships/hyperlink" Target="https://podminky.urs.cz/item/CS_URS_2025_02/998766122" TargetMode="External" /><Relationship Id="rId16" Type="http://schemas.openxmlformats.org/officeDocument/2006/relationships/hyperlink" Target="https://podminky.urs.cz/item/CS_URS_2025_02/767651220" TargetMode="External" /><Relationship Id="rId17" Type="http://schemas.openxmlformats.org/officeDocument/2006/relationships/hyperlink" Target="https://podminky.urs.cz/item/CS_URS_2025_02/767651800" TargetMode="External" /><Relationship Id="rId18" Type="http://schemas.openxmlformats.org/officeDocument/2006/relationships/hyperlink" Target="https://podminky.urs.cz/item/CS_URS_2025_02/767651822" TargetMode="External" /><Relationship Id="rId19" Type="http://schemas.openxmlformats.org/officeDocument/2006/relationships/hyperlink" Target="https://podminky.urs.cz/item/CS_URS_2025_02/998767121" TargetMode="External" /><Relationship Id="rId20" Type="http://schemas.openxmlformats.org/officeDocument/2006/relationships/hyperlink" Target="https://podminky.urs.cz/item/CS_URS_2025_02/784121001" TargetMode="External" /><Relationship Id="rId21" Type="http://schemas.openxmlformats.org/officeDocument/2006/relationships/hyperlink" Target="https://podminky.urs.cz/item/CS_URS_2025_02/784161401" TargetMode="External" /><Relationship Id="rId22" Type="http://schemas.openxmlformats.org/officeDocument/2006/relationships/hyperlink" Target="https://podminky.urs.cz/item/CS_URS_2025_02/784171001" TargetMode="External" /><Relationship Id="rId23" Type="http://schemas.openxmlformats.org/officeDocument/2006/relationships/hyperlink" Target="https://podminky.urs.cz/item/CS_URS_2025_02/784171101" TargetMode="External" /><Relationship Id="rId24" Type="http://schemas.openxmlformats.org/officeDocument/2006/relationships/hyperlink" Target="https://podminky.urs.cz/item/CS_URS_2025_02/784181101" TargetMode="External" /><Relationship Id="rId25" Type="http://schemas.openxmlformats.org/officeDocument/2006/relationships/hyperlink" Target="https://podminky.urs.cz/item/CS_URS_2025_02/784181111" TargetMode="External" /><Relationship Id="rId26" Type="http://schemas.openxmlformats.org/officeDocument/2006/relationships/hyperlink" Target="https://podminky.urs.cz/item/CS_URS_2025_02/784191005" TargetMode="External" /><Relationship Id="rId27" Type="http://schemas.openxmlformats.org/officeDocument/2006/relationships/hyperlink" Target="https://podminky.urs.cz/item/CS_URS_2025_02/784191007" TargetMode="External" /><Relationship Id="rId28" Type="http://schemas.openxmlformats.org/officeDocument/2006/relationships/hyperlink" Target="https://podminky.urs.cz/item/CS_URS_2025_02/784211101" TargetMode="External" /><Relationship Id="rId29" Type="http://schemas.openxmlformats.org/officeDocument/2006/relationships/hyperlink" Target="https://podminky.urs.cz/item/CS_URS_2025_02/784211141" TargetMode="External" /><Relationship Id="rId30" Type="http://schemas.openxmlformats.org/officeDocument/2006/relationships/hyperlink" Target="https://podminky.urs.cz/item/CS_URS_2025_02/784211143" TargetMode="External" /><Relationship Id="rId31" Type="http://schemas.openxmlformats.org/officeDocument/2006/relationships/drawing" Target="../drawings/drawing13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642944221" TargetMode="External" /><Relationship Id="rId3" Type="http://schemas.openxmlformats.org/officeDocument/2006/relationships/hyperlink" Target="https://podminky.urs.cz/item/CS_URS_2025_02/968072456" TargetMode="External" /><Relationship Id="rId4" Type="http://schemas.openxmlformats.org/officeDocument/2006/relationships/hyperlink" Target="https://podminky.urs.cz/item/CS_URS_2025_02/997013212" TargetMode="External" /><Relationship Id="rId5" Type="http://schemas.openxmlformats.org/officeDocument/2006/relationships/hyperlink" Target="https://podminky.urs.cz/item/CS_URS_2025_02/997013219" TargetMode="External" /><Relationship Id="rId6" Type="http://schemas.openxmlformats.org/officeDocument/2006/relationships/hyperlink" Target="https://podminky.urs.cz/item/CS_URS_2025_02/997013501" TargetMode="External" /><Relationship Id="rId7" Type="http://schemas.openxmlformats.org/officeDocument/2006/relationships/hyperlink" Target="https://podminky.urs.cz/item/CS_URS_2025_02/997013509" TargetMode="External" /><Relationship Id="rId8" Type="http://schemas.openxmlformats.org/officeDocument/2006/relationships/hyperlink" Target="https://podminky.urs.cz/item/CS_URS_2025_02/997013631" TargetMode="External" /><Relationship Id="rId9" Type="http://schemas.openxmlformats.org/officeDocument/2006/relationships/hyperlink" Target="https://podminky.urs.cz/item/CS_URS_2025_02/998018002" TargetMode="External" /><Relationship Id="rId10" Type="http://schemas.openxmlformats.org/officeDocument/2006/relationships/hyperlink" Target="https://podminky.urs.cz/item/CS_URS_2025_02/766660031" TargetMode="External" /><Relationship Id="rId11" Type="http://schemas.openxmlformats.org/officeDocument/2006/relationships/hyperlink" Target="https://podminky.urs.cz/item/CS_URS_2025_02/766660713" TargetMode="External" /><Relationship Id="rId12" Type="http://schemas.openxmlformats.org/officeDocument/2006/relationships/hyperlink" Target="https://podminky.urs.cz/item/CS_URS_2025_02/766660717" TargetMode="External" /><Relationship Id="rId13" Type="http://schemas.openxmlformats.org/officeDocument/2006/relationships/hyperlink" Target="https://podminky.urs.cz/item/CS_URS_2025_02/742210241" TargetMode="External" /><Relationship Id="rId14" Type="http://schemas.openxmlformats.org/officeDocument/2006/relationships/hyperlink" Target="https://podminky.urs.cz/item/CS_URS_2025_02/998766122" TargetMode="External" /><Relationship Id="rId15" Type="http://schemas.openxmlformats.org/officeDocument/2006/relationships/hyperlink" Target="https://podminky.urs.cz/item/CS_URS_2025_02/767691822" TargetMode="External" /><Relationship Id="rId16" Type="http://schemas.openxmlformats.org/officeDocument/2006/relationships/hyperlink" Target="https://podminky.urs.cz/item/CS_URS_2025_02/784121001" TargetMode="External" /><Relationship Id="rId17" Type="http://schemas.openxmlformats.org/officeDocument/2006/relationships/hyperlink" Target="https://podminky.urs.cz/item/CS_URS_2025_02/784161401" TargetMode="External" /><Relationship Id="rId18" Type="http://schemas.openxmlformats.org/officeDocument/2006/relationships/hyperlink" Target="https://podminky.urs.cz/item/CS_URS_2025_02/784171001" TargetMode="External" /><Relationship Id="rId19" Type="http://schemas.openxmlformats.org/officeDocument/2006/relationships/hyperlink" Target="https://podminky.urs.cz/item/CS_URS_2025_02/784171101" TargetMode="External" /><Relationship Id="rId20" Type="http://schemas.openxmlformats.org/officeDocument/2006/relationships/hyperlink" Target="https://podminky.urs.cz/item/CS_URS_2025_02/784181101" TargetMode="External" /><Relationship Id="rId21" Type="http://schemas.openxmlformats.org/officeDocument/2006/relationships/hyperlink" Target="https://podminky.urs.cz/item/CS_URS_2025_02/784181111" TargetMode="External" /><Relationship Id="rId22" Type="http://schemas.openxmlformats.org/officeDocument/2006/relationships/hyperlink" Target="https://podminky.urs.cz/item/CS_URS_2025_02/784191005" TargetMode="External" /><Relationship Id="rId23" Type="http://schemas.openxmlformats.org/officeDocument/2006/relationships/hyperlink" Target="https://podminky.urs.cz/item/CS_URS_2025_02/784191007" TargetMode="External" /><Relationship Id="rId24" Type="http://schemas.openxmlformats.org/officeDocument/2006/relationships/hyperlink" Target="https://podminky.urs.cz/item/CS_URS_2025_02/784211101" TargetMode="External" /><Relationship Id="rId25" Type="http://schemas.openxmlformats.org/officeDocument/2006/relationships/hyperlink" Target="https://podminky.urs.cz/item/CS_URS_2025_02/784211141" TargetMode="External" /><Relationship Id="rId26" Type="http://schemas.openxmlformats.org/officeDocument/2006/relationships/hyperlink" Target="https://podminky.urs.cz/item/CS_URS_2025_02/784211143" TargetMode="External" /><Relationship Id="rId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968072456" TargetMode="External" /><Relationship Id="rId3" Type="http://schemas.openxmlformats.org/officeDocument/2006/relationships/hyperlink" Target="https://podminky.urs.cz/item/CS_URS_2025_02/997013212" TargetMode="External" /><Relationship Id="rId4" Type="http://schemas.openxmlformats.org/officeDocument/2006/relationships/hyperlink" Target="https://podminky.urs.cz/item/CS_URS_2025_02/997013219" TargetMode="External" /><Relationship Id="rId5" Type="http://schemas.openxmlformats.org/officeDocument/2006/relationships/hyperlink" Target="https://podminky.urs.cz/item/CS_URS_2025_02/997013501" TargetMode="External" /><Relationship Id="rId6" Type="http://schemas.openxmlformats.org/officeDocument/2006/relationships/hyperlink" Target="https://podminky.urs.cz/item/CS_URS_2025_02/997013509" TargetMode="External" /><Relationship Id="rId7" Type="http://schemas.openxmlformats.org/officeDocument/2006/relationships/hyperlink" Target="https://podminky.urs.cz/item/CS_URS_2025_02/997013631" TargetMode="External" /><Relationship Id="rId8" Type="http://schemas.openxmlformats.org/officeDocument/2006/relationships/hyperlink" Target="https://podminky.urs.cz/item/CS_URS_2025_02/998018002" TargetMode="External" /><Relationship Id="rId9" Type="http://schemas.openxmlformats.org/officeDocument/2006/relationships/hyperlink" Target="https://podminky.urs.cz/item/CS_URS_2025_02/766660021" TargetMode="External" /><Relationship Id="rId10" Type="http://schemas.openxmlformats.org/officeDocument/2006/relationships/hyperlink" Target="https://podminky.urs.cz/item/CS_URS_2025_02/766660717" TargetMode="External" /><Relationship Id="rId11" Type="http://schemas.openxmlformats.org/officeDocument/2006/relationships/hyperlink" Target="https://podminky.urs.cz/item/CS_URS_2025_02/998766122" TargetMode="External" /><Relationship Id="rId12" Type="http://schemas.openxmlformats.org/officeDocument/2006/relationships/hyperlink" Target="https://podminky.urs.cz/item/CS_URS_2025_02/767691822" TargetMode="External" /><Relationship Id="rId13" Type="http://schemas.openxmlformats.org/officeDocument/2006/relationships/hyperlink" Target="https://podminky.urs.cz/item/CS_URS_2025_02/784121001" TargetMode="External" /><Relationship Id="rId14" Type="http://schemas.openxmlformats.org/officeDocument/2006/relationships/hyperlink" Target="https://podminky.urs.cz/item/CS_URS_2025_02/784161401" TargetMode="External" /><Relationship Id="rId15" Type="http://schemas.openxmlformats.org/officeDocument/2006/relationships/hyperlink" Target="https://podminky.urs.cz/item/CS_URS_2025_02/784171001" TargetMode="External" /><Relationship Id="rId16" Type="http://schemas.openxmlformats.org/officeDocument/2006/relationships/hyperlink" Target="https://podminky.urs.cz/item/CS_URS_2025_02/784171101" TargetMode="External" /><Relationship Id="rId17" Type="http://schemas.openxmlformats.org/officeDocument/2006/relationships/hyperlink" Target="https://podminky.urs.cz/item/CS_URS_2025_02/784181101" TargetMode="External" /><Relationship Id="rId18" Type="http://schemas.openxmlformats.org/officeDocument/2006/relationships/hyperlink" Target="https://podminky.urs.cz/item/CS_URS_2025_02/784181111" TargetMode="External" /><Relationship Id="rId19" Type="http://schemas.openxmlformats.org/officeDocument/2006/relationships/hyperlink" Target="https://podminky.urs.cz/item/CS_URS_2025_02/784191005" TargetMode="External" /><Relationship Id="rId20" Type="http://schemas.openxmlformats.org/officeDocument/2006/relationships/hyperlink" Target="https://podminky.urs.cz/item/CS_URS_2025_02/784191007" TargetMode="External" /><Relationship Id="rId21" Type="http://schemas.openxmlformats.org/officeDocument/2006/relationships/hyperlink" Target="https://podminky.urs.cz/item/CS_URS_2025_02/784211101" TargetMode="External" /><Relationship Id="rId22" Type="http://schemas.openxmlformats.org/officeDocument/2006/relationships/hyperlink" Target="https://podminky.urs.cz/item/CS_URS_2025_02/784211141" TargetMode="External" /><Relationship Id="rId23" Type="http://schemas.openxmlformats.org/officeDocument/2006/relationships/hyperlink" Target="https://podminky.urs.cz/item/CS_URS_2025_02/784211143" TargetMode="External" /><Relationship Id="rId2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642944221" TargetMode="External" /><Relationship Id="rId3" Type="http://schemas.openxmlformats.org/officeDocument/2006/relationships/hyperlink" Target="https://podminky.urs.cz/item/CS_URS_2025_02/968072456" TargetMode="External" /><Relationship Id="rId4" Type="http://schemas.openxmlformats.org/officeDocument/2006/relationships/hyperlink" Target="https://podminky.urs.cz/item/CS_URS_2025_02/997013212" TargetMode="External" /><Relationship Id="rId5" Type="http://schemas.openxmlformats.org/officeDocument/2006/relationships/hyperlink" Target="https://podminky.urs.cz/item/CS_URS_2025_02/997013219" TargetMode="External" /><Relationship Id="rId6" Type="http://schemas.openxmlformats.org/officeDocument/2006/relationships/hyperlink" Target="https://podminky.urs.cz/item/CS_URS_2025_02/997013501" TargetMode="External" /><Relationship Id="rId7" Type="http://schemas.openxmlformats.org/officeDocument/2006/relationships/hyperlink" Target="https://podminky.urs.cz/item/CS_URS_2025_02/997013509" TargetMode="External" /><Relationship Id="rId8" Type="http://schemas.openxmlformats.org/officeDocument/2006/relationships/hyperlink" Target="https://podminky.urs.cz/item/CS_URS_2025_02/997013631" TargetMode="External" /><Relationship Id="rId9" Type="http://schemas.openxmlformats.org/officeDocument/2006/relationships/hyperlink" Target="https://podminky.urs.cz/item/CS_URS_2025_02/998018002" TargetMode="External" /><Relationship Id="rId10" Type="http://schemas.openxmlformats.org/officeDocument/2006/relationships/hyperlink" Target="https://podminky.urs.cz/item/CS_URS_2025_02/766660031" TargetMode="External" /><Relationship Id="rId11" Type="http://schemas.openxmlformats.org/officeDocument/2006/relationships/hyperlink" Target="https://podminky.urs.cz/item/CS_URS_2025_02/766660713" TargetMode="External" /><Relationship Id="rId12" Type="http://schemas.openxmlformats.org/officeDocument/2006/relationships/hyperlink" Target="https://podminky.urs.cz/item/CS_URS_2025_02/766660717" TargetMode="External" /><Relationship Id="rId13" Type="http://schemas.openxmlformats.org/officeDocument/2006/relationships/hyperlink" Target="https://podminky.urs.cz/item/CS_URS_2025_02/742210241" TargetMode="External" /><Relationship Id="rId14" Type="http://schemas.openxmlformats.org/officeDocument/2006/relationships/hyperlink" Target="https://podminky.urs.cz/item/CS_URS_2025_02/998766122" TargetMode="External" /><Relationship Id="rId15" Type="http://schemas.openxmlformats.org/officeDocument/2006/relationships/hyperlink" Target="https://podminky.urs.cz/item/CS_URS_2025_02/767691822" TargetMode="External" /><Relationship Id="rId16" Type="http://schemas.openxmlformats.org/officeDocument/2006/relationships/hyperlink" Target="https://podminky.urs.cz/item/CS_URS_2025_02/784121001" TargetMode="External" /><Relationship Id="rId17" Type="http://schemas.openxmlformats.org/officeDocument/2006/relationships/hyperlink" Target="https://podminky.urs.cz/item/CS_URS_2025_02/784161401" TargetMode="External" /><Relationship Id="rId18" Type="http://schemas.openxmlformats.org/officeDocument/2006/relationships/hyperlink" Target="https://podminky.urs.cz/item/CS_URS_2025_02/784171001" TargetMode="External" /><Relationship Id="rId19" Type="http://schemas.openxmlformats.org/officeDocument/2006/relationships/hyperlink" Target="https://podminky.urs.cz/item/CS_URS_2025_02/784171101" TargetMode="External" /><Relationship Id="rId20" Type="http://schemas.openxmlformats.org/officeDocument/2006/relationships/hyperlink" Target="https://podminky.urs.cz/item/CS_URS_2025_02/784181101" TargetMode="External" /><Relationship Id="rId21" Type="http://schemas.openxmlformats.org/officeDocument/2006/relationships/hyperlink" Target="https://podminky.urs.cz/item/CS_URS_2025_02/784181111" TargetMode="External" /><Relationship Id="rId22" Type="http://schemas.openxmlformats.org/officeDocument/2006/relationships/hyperlink" Target="https://podminky.urs.cz/item/CS_URS_2025_02/784191005" TargetMode="External" /><Relationship Id="rId23" Type="http://schemas.openxmlformats.org/officeDocument/2006/relationships/hyperlink" Target="https://podminky.urs.cz/item/CS_URS_2025_02/784191007" TargetMode="External" /><Relationship Id="rId24" Type="http://schemas.openxmlformats.org/officeDocument/2006/relationships/hyperlink" Target="https://podminky.urs.cz/item/CS_URS_2025_02/784211101" TargetMode="External" /><Relationship Id="rId25" Type="http://schemas.openxmlformats.org/officeDocument/2006/relationships/hyperlink" Target="https://podminky.urs.cz/item/CS_URS_2025_02/784211141" TargetMode="External" /><Relationship Id="rId26" Type="http://schemas.openxmlformats.org/officeDocument/2006/relationships/hyperlink" Target="https://podminky.urs.cz/item/CS_URS_2025_02/784211143" TargetMode="External" /><Relationship Id="rId2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968072456" TargetMode="External" /><Relationship Id="rId3" Type="http://schemas.openxmlformats.org/officeDocument/2006/relationships/hyperlink" Target="https://podminky.urs.cz/item/CS_URS_2025_02/997013212" TargetMode="External" /><Relationship Id="rId4" Type="http://schemas.openxmlformats.org/officeDocument/2006/relationships/hyperlink" Target="https://podminky.urs.cz/item/CS_URS_2025_02/997013219" TargetMode="External" /><Relationship Id="rId5" Type="http://schemas.openxmlformats.org/officeDocument/2006/relationships/hyperlink" Target="https://podminky.urs.cz/item/CS_URS_2025_02/997013501" TargetMode="External" /><Relationship Id="rId6" Type="http://schemas.openxmlformats.org/officeDocument/2006/relationships/hyperlink" Target="https://podminky.urs.cz/item/CS_URS_2025_02/997013509" TargetMode="External" /><Relationship Id="rId7" Type="http://schemas.openxmlformats.org/officeDocument/2006/relationships/hyperlink" Target="https://podminky.urs.cz/item/CS_URS_2025_02/997013631" TargetMode="External" /><Relationship Id="rId8" Type="http://schemas.openxmlformats.org/officeDocument/2006/relationships/hyperlink" Target="https://podminky.urs.cz/item/CS_URS_2025_02/998018002" TargetMode="External" /><Relationship Id="rId9" Type="http://schemas.openxmlformats.org/officeDocument/2006/relationships/hyperlink" Target="https://podminky.urs.cz/item/CS_URS_2025_02/766660022" TargetMode="External" /><Relationship Id="rId10" Type="http://schemas.openxmlformats.org/officeDocument/2006/relationships/hyperlink" Target="https://podminky.urs.cz/item/CS_URS_2025_02/766660717" TargetMode="External" /><Relationship Id="rId11" Type="http://schemas.openxmlformats.org/officeDocument/2006/relationships/hyperlink" Target="https://podminky.urs.cz/item/CS_URS_2025_02/998766122" TargetMode="External" /><Relationship Id="rId12" Type="http://schemas.openxmlformats.org/officeDocument/2006/relationships/hyperlink" Target="https://podminky.urs.cz/item/CS_URS_2025_02/767691822" TargetMode="External" /><Relationship Id="rId13" Type="http://schemas.openxmlformats.org/officeDocument/2006/relationships/hyperlink" Target="https://podminky.urs.cz/item/CS_URS_2025_02/784121001" TargetMode="External" /><Relationship Id="rId14" Type="http://schemas.openxmlformats.org/officeDocument/2006/relationships/hyperlink" Target="https://podminky.urs.cz/item/CS_URS_2025_02/784161401" TargetMode="External" /><Relationship Id="rId15" Type="http://schemas.openxmlformats.org/officeDocument/2006/relationships/hyperlink" Target="https://podminky.urs.cz/item/CS_URS_2025_02/784171001" TargetMode="External" /><Relationship Id="rId16" Type="http://schemas.openxmlformats.org/officeDocument/2006/relationships/hyperlink" Target="https://podminky.urs.cz/item/CS_URS_2025_02/784171101" TargetMode="External" /><Relationship Id="rId17" Type="http://schemas.openxmlformats.org/officeDocument/2006/relationships/hyperlink" Target="https://podminky.urs.cz/item/CS_URS_2025_02/784181101" TargetMode="External" /><Relationship Id="rId18" Type="http://schemas.openxmlformats.org/officeDocument/2006/relationships/hyperlink" Target="https://podminky.urs.cz/item/CS_URS_2025_02/784181111" TargetMode="External" /><Relationship Id="rId19" Type="http://schemas.openxmlformats.org/officeDocument/2006/relationships/hyperlink" Target="https://podminky.urs.cz/item/CS_URS_2025_02/784191005" TargetMode="External" /><Relationship Id="rId20" Type="http://schemas.openxmlformats.org/officeDocument/2006/relationships/hyperlink" Target="https://podminky.urs.cz/item/CS_URS_2025_02/784191007" TargetMode="External" /><Relationship Id="rId21" Type="http://schemas.openxmlformats.org/officeDocument/2006/relationships/hyperlink" Target="https://podminky.urs.cz/item/CS_URS_2025_02/784211101" TargetMode="External" /><Relationship Id="rId22" Type="http://schemas.openxmlformats.org/officeDocument/2006/relationships/hyperlink" Target="https://podminky.urs.cz/item/CS_URS_2025_02/784211141" TargetMode="External" /><Relationship Id="rId23" Type="http://schemas.openxmlformats.org/officeDocument/2006/relationships/hyperlink" Target="https://podminky.urs.cz/item/CS_URS_2025_02/784211143" TargetMode="External" /><Relationship Id="rId2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642944221" TargetMode="External" /><Relationship Id="rId3" Type="http://schemas.openxmlformats.org/officeDocument/2006/relationships/hyperlink" Target="https://podminky.urs.cz/item/CS_URS_2025_02/998018002" TargetMode="External" /><Relationship Id="rId4" Type="http://schemas.openxmlformats.org/officeDocument/2006/relationships/hyperlink" Target="https://podminky.urs.cz/item/CS_URS_2025_02/763111338" TargetMode="External" /><Relationship Id="rId5" Type="http://schemas.openxmlformats.org/officeDocument/2006/relationships/hyperlink" Target="https://podminky.urs.cz/item/CS_URS_2025_02/763132631" TargetMode="External" /><Relationship Id="rId6" Type="http://schemas.openxmlformats.org/officeDocument/2006/relationships/hyperlink" Target="https://podminky.urs.cz/item/CS_URS_2025_02/998763332" TargetMode="External" /><Relationship Id="rId7" Type="http://schemas.openxmlformats.org/officeDocument/2006/relationships/hyperlink" Target="https://podminky.urs.cz/item/CS_URS_2025_02/766660031" TargetMode="External" /><Relationship Id="rId8" Type="http://schemas.openxmlformats.org/officeDocument/2006/relationships/hyperlink" Target="https://podminky.urs.cz/item/CS_URS_2025_02/766660713" TargetMode="External" /><Relationship Id="rId9" Type="http://schemas.openxmlformats.org/officeDocument/2006/relationships/hyperlink" Target="https://podminky.urs.cz/item/CS_URS_2025_02/766660717" TargetMode="External" /><Relationship Id="rId10" Type="http://schemas.openxmlformats.org/officeDocument/2006/relationships/hyperlink" Target="https://podminky.urs.cz/item/CS_URS_2025_02/742210241" TargetMode="External" /><Relationship Id="rId11" Type="http://schemas.openxmlformats.org/officeDocument/2006/relationships/hyperlink" Target="https://podminky.urs.cz/item/CS_URS_2025_02/998766122" TargetMode="External" /><Relationship Id="rId12" Type="http://schemas.openxmlformats.org/officeDocument/2006/relationships/hyperlink" Target="https://podminky.urs.cz/item/CS_URS_2025_02/784121001" TargetMode="External" /><Relationship Id="rId13" Type="http://schemas.openxmlformats.org/officeDocument/2006/relationships/hyperlink" Target="https://podminky.urs.cz/item/CS_URS_2025_02/784161401" TargetMode="External" /><Relationship Id="rId14" Type="http://schemas.openxmlformats.org/officeDocument/2006/relationships/hyperlink" Target="https://podminky.urs.cz/item/CS_URS_2025_02/784171001" TargetMode="External" /><Relationship Id="rId15" Type="http://schemas.openxmlformats.org/officeDocument/2006/relationships/hyperlink" Target="https://podminky.urs.cz/item/CS_URS_2025_02/784171101" TargetMode="External" /><Relationship Id="rId16" Type="http://schemas.openxmlformats.org/officeDocument/2006/relationships/hyperlink" Target="https://podminky.urs.cz/item/CS_URS_2025_02/784181101" TargetMode="External" /><Relationship Id="rId17" Type="http://schemas.openxmlformats.org/officeDocument/2006/relationships/hyperlink" Target="https://podminky.urs.cz/item/CS_URS_2025_02/784181111" TargetMode="External" /><Relationship Id="rId18" Type="http://schemas.openxmlformats.org/officeDocument/2006/relationships/hyperlink" Target="https://podminky.urs.cz/item/CS_URS_2025_02/784191005" TargetMode="External" /><Relationship Id="rId19" Type="http://schemas.openxmlformats.org/officeDocument/2006/relationships/hyperlink" Target="https://podminky.urs.cz/item/CS_URS_2025_02/784191007" TargetMode="External" /><Relationship Id="rId20" Type="http://schemas.openxmlformats.org/officeDocument/2006/relationships/hyperlink" Target="https://podminky.urs.cz/item/CS_URS_2025_02/784211101" TargetMode="External" /><Relationship Id="rId21" Type="http://schemas.openxmlformats.org/officeDocument/2006/relationships/hyperlink" Target="https://podminky.urs.cz/item/CS_URS_2025_02/784211141" TargetMode="External" /><Relationship Id="rId22" Type="http://schemas.openxmlformats.org/officeDocument/2006/relationships/hyperlink" Target="https://podminky.urs.cz/item/CS_URS_2025_02/784211143" TargetMode="External" /><Relationship Id="rId23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642944221" TargetMode="External" /><Relationship Id="rId3" Type="http://schemas.openxmlformats.org/officeDocument/2006/relationships/hyperlink" Target="https://podminky.urs.cz/item/CS_URS_2025_02/968072456" TargetMode="External" /><Relationship Id="rId4" Type="http://schemas.openxmlformats.org/officeDocument/2006/relationships/hyperlink" Target="https://podminky.urs.cz/item/CS_URS_2025_02/997013212" TargetMode="External" /><Relationship Id="rId5" Type="http://schemas.openxmlformats.org/officeDocument/2006/relationships/hyperlink" Target="https://podminky.urs.cz/item/CS_URS_2025_02/997013219" TargetMode="External" /><Relationship Id="rId6" Type="http://schemas.openxmlformats.org/officeDocument/2006/relationships/hyperlink" Target="https://podminky.urs.cz/item/CS_URS_2025_02/997013501" TargetMode="External" /><Relationship Id="rId7" Type="http://schemas.openxmlformats.org/officeDocument/2006/relationships/hyperlink" Target="https://podminky.urs.cz/item/CS_URS_2025_02/997013509" TargetMode="External" /><Relationship Id="rId8" Type="http://schemas.openxmlformats.org/officeDocument/2006/relationships/hyperlink" Target="https://podminky.urs.cz/item/CS_URS_2025_02/997013631" TargetMode="External" /><Relationship Id="rId9" Type="http://schemas.openxmlformats.org/officeDocument/2006/relationships/hyperlink" Target="https://podminky.urs.cz/item/CS_URS_2025_02/998018002" TargetMode="External" /><Relationship Id="rId10" Type="http://schemas.openxmlformats.org/officeDocument/2006/relationships/hyperlink" Target="https://podminky.urs.cz/item/CS_URS_2025_02/766660031" TargetMode="External" /><Relationship Id="rId11" Type="http://schemas.openxmlformats.org/officeDocument/2006/relationships/hyperlink" Target="https://podminky.urs.cz/item/CS_URS_2025_02/766660713" TargetMode="External" /><Relationship Id="rId12" Type="http://schemas.openxmlformats.org/officeDocument/2006/relationships/hyperlink" Target="https://podminky.urs.cz/item/CS_URS_2025_02/766660717" TargetMode="External" /><Relationship Id="rId13" Type="http://schemas.openxmlformats.org/officeDocument/2006/relationships/hyperlink" Target="https://podminky.urs.cz/item/CS_URS_2025_02/742210241" TargetMode="External" /><Relationship Id="rId14" Type="http://schemas.openxmlformats.org/officeDocument/2006/relationships/hyperlink" Target="https://podminky.urs.cz/item/CS_URS_2025_02/998766122" TargetMode="External" /><Relationship Id="rId15" Type="http://schemas.openxmlformats.org/officeDocument/2006/relationships/hyperlink" Target="https://podminky.urs.cz/item/CS_URS_2025_02/767691822" TargetMode="External" /><Relationship Id="rId16" Type="http://schemas.openxmlformats.org/officeDocument/2006/relationships/hyperlink" Target="https://podminky.urs.cz/item/CS_URS_2025_02/784121001" TargetMode="External" /><Relationship Id="rId17" Type="http://schemas.openxmlformats.org/officeDocument/2006/relationships/hyperlink" Target="https://podminky.urs.cz/item/CS_URS_2025_02/784161401" TargetMode="External" /><Relationship Id="rId18" Type="http://schemas.openxmlformats.org/officeDocument/2006/relationships/hyperlink" Target="https://podminky.urs.cz/item/CS_URS_2025_02/784171001" TargetMode="External" /><Relationship Id="rId19" Type="http://schemas.openxmlformats.org/officeDocument/2006/relationships/hyperlink" Target="https://podminky.urs.cz/item/CS_URS_2025_02/784171101" TargetMode="External" /><Relationship Id="rId20" Type="http://schemas.openxmlformats.org/officeDocument/2006/relationships/hyperlink" Target="https://podminky.urs.cz/item/CS_URS_2025_02/784181101" TargetMode="External" /><Relationship Id="rId21" Type="http://schemas.openxmlformats.org/officeDocument/2006/relationships/hyperlink" Target="https://podminky.urs.cz/item/CS_URS_2025_02/784181111" TargetMode="External" /><Relationship Id="rId22" Type="http://schemas.openxmlformats.org/officeDocument/2006/relationships/hyperlink" Target="https://podminky.urs.cz/item/CS_URS_2025_02/784191005" TargetMode="External" /><Relationship Id="rId23" Type="http://schemas.openxmlformats.org/officeDocument/2006/relationships/hyperlink" Target="https://podminky.urs.cz/item/CS_URS_2025_02/784191007" TargetMode="External" /><Relationship Id="rId24" Type="http://schemas.openxmlformats.org/officeDocument/2006/relationships/hyperlink" Target="https://podminky.urs.cz/item/CS_URS_2025_02/784211101" TargetMode="External" /><Relationship Id="rId25" Type="http://schemas.openxmlformats.org/officeDocument/2006/relationships/hyperlink" Target="https://podminky.urs.cz/item/CS_URS_2025_02/784211141" TargetMode="External" /><Relationship Id="rId26" Type="http://schemas.openxmlformats.org/officeDocument/2006/relationships/hyperlink" Target="https://podminky.urs.cz/item/CS_URS_2025_02/784211143" TargetMode="External" /><Relationship Id="rId2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642944221" TargetMode="External" /><Relationship Id="rId3" Type="http://schemas.openxmlformats.org/officeDocument/2006/relationships/hyperlink" Target="https://podminky.urs.cz/item/CS_URS_2025_02/968072456" TargetMode="External" /><Relationship Id="rId4" Type="http://schemas.openxmlformats.org/officeDocument/2006/relationships/hyperlink" Target="https://podminky.urs.cz/item/CS_URS_2025_02/997013212" TargetMode="External" /><Relationship Id="rId5" Type="http://schemas.openxmlformats.org/officeDocument/2006/relationships/hyperlink" Target="https://podminky.urs.cz/item/CS_URS_2025_02/997013219" TargetMode="External" /><Relationship Id="rId6" Type="http://schemas.openxmlformats.org/officeDocument/2006/relationships/hyperlink" Target="https://podminky.urs.cz/item/CS_URS_2025_02/997013501" TargetMode="External" /><Relationship Id="rId7" Type="http://schemas.openxmlformats.org/officeDocument/2006/relationships/hyperlink" Target="https://podminky.urs.cz/item/CS_URS_2025_02/997013509" TargetMode="External" /><Relationship Id="rId8" Type="http://schemas.openxmlformats.org/officeDocument/2006/relationships/hyperlink" Target="https://podminky.urs.cz/item/CS_URS_2025_02/997013631" TargetMode="External" /><Relationship Id="rId9" Type="http://schemas.openxmlformats.org/officeDocument/2006/relationships/hyperlink" Target="https://podminky.urs.cz/item/CS_URS_2025_02/998018002" TargetMode="External" /><Relationship Id="rId10" Type="http://schemas.openxmlformats.org/officeDocument/2006/relationships/hyperlink" Target="https://podminky.urs.cz/item/CS_URS_2025_02/766660031" TargetMode="External" /><Relationship Id="rId11" Type="http://schemas.openxmlformats.org/officeDocument/2006/relationships/hyperlink" Target="https://podminky.urs.cz/item/CS_URS_2025_02/766660713" TargetMode="External" /><Relationship Id="rId12" Type="http://schemas.openxmlformats.org/officeDocument/2006/relationships/hyperlink" Target="https://podminky.urs.cz/item/CS_URS_2025_02/766660717" TargetMode="External" /><Relationship Id="rId13" Type="http://schemas.openxmlformats.org/officeDocument/2006/relationships/hyperlink" Target="https://podminky.urs.cz/item/CS_URS_2025_02/742210241" TargetMode="External" /><Relationship Id="rId14" Type="http://schemas.openxmlformats.org/officeDocument/2006/relationships/hyperlink" Target="https://podminky.urs.cz/item/CS_URS_2025_02/998766122" TargetMode="External" /><Relationship Id="rId15" Type="http://schemas.openxmlformats.org/officeDocument/2006/relationships/hyperlink" Target="https://podminky.urs.cz/item/CS_URS_2025_02/767691822" TargetMode="External" /><Relationship Id="rId16" Type="http://schemas.openxmlformats.org/officeDocument/2006/relationships/hyperlink" Target="https://podminky.urs.cz/item/CS_URS_2025_02/784121001" TargetMode="External" /><Relationship Id="rId17" Type="http://schemas.openxmlformats.org/officeDocument/2006/relationships/hyperlink" Target="https://podminky.urs.cz/item/CS_URS_2025_02/784161401" TargetMode="External" /><Relationship Id="rId18" Type="http://schemas.openxmlformats.org/officeDocument/2006/relationships/hyperlink" Target="https://podminky.urs.cz/item/CS_URS_2025_02/784171001" TargetMode="External" /><Relationship Id="rId19" Type="http://schemas.openxmlformats.org/officeDocument/2006/relationships/hyperlink" Target="https://podminky.urs.cz/item/CS_URS_2025_02/784171101" TargetMode="External" /><Relationship Id="rId20" Type="http://schemas.openxmlformats.org/officeDocument/2006/relationships/hyperlink" Target="https://podminky.urs.cz/item/CS_URS_2025_02/784181101" TargetMode="External" /><Relationship Id="rId21" Type="http://schemas.openxmlformats.org/officeDocument/2006/relationships/hyperlink" Target="https://podminky.urs.cz/item/CS_URS_2025_02/784181111" TargetMode="External" /><Relationship Id="rId22" Type="http://schemas.openxmlformats.org/officeDocument/2006/relationships/hyperlink" Target="https://podminky.urs.cz/item/CS_URS_2025_02/784191005" TargetMode="External" /><Relationship Id="rId23" Type="http://schemas.openxmlformats.org/officeDocument/2006/relationships/hyperlink" Target="https://podminky.urs.cz/item/CS_URS_2025_02/784191007" TargetMode="External" /><Relationship Id="rId24" Type="http://schemas.openxmlformats.org/officeDocument/2006/relationships/hyperlink" Target="https://podminky.urs.cz/item/CS_URS_2025_02/784211101" TargetMode="External" /><Relationship Id="rId25" Type="http://schemas.openxmlformats.org/officeDocument/2006/relationships/hyperlink" Target="https://podminky.urs.cz/item/CS_URS_2025_02/784211141" TargetMode="External" /><Relationship Id="rId26" Type="http://schemas.openxmlformats.org/officeDocument/2006/relationships/hyperlink" Target="https://podminky.urs.cz/item/CS_URS_2025_02/784211143" TargetMode="External" /><Relationship Id="rId27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9995001" TargetMode="External" /><Relationship Id="rId2" Type="http://schemas.openxmlformats.org/officeDocument/2006/relationships/hyperlink" Target="https://podminky.urs.cz/item/CS_URS_2025_02/642944221" TargetMode="External" /><Relationship Id="rId3" Type="http://schemas.openxmlformats.org/officeDocument/2006/relationships/hyperlink" Target="https://podminky.urs.cz/item/CS_URS_2025_02/968072456" TargetMode="External" /><Relationship Id="rId4" Type="http://schemas.openxmlformats.org/officeDocument/2006/relationships/hyperlink" Target="https://podminky.urs.cz/item/CS_URS_2025_02/997013212" TargetMode="External" /><Relationship Id="rId5" Type="http://schemas.openxmlformats.org/officeDocument/2006/relationships/hyperlink" Target="https://podminky.urs.cz/item/CS_URS_2025_02/997013219" TargetMode="External" /><Relationship Id="rId6" Type="http://schemas.openxmlformats.org/officeDocument/2006/relationships/hyperlink" Target="https://podminky.urs.cz/item/CS_URS_2025_02/997013501" TargetMode="External" /><Relationship Id="rId7" Type="http://schemas.openxmlformats.org/officeDocument/2006/relationships/hyperlink" Target="https://podminky.urs.cz/item/CS_URS_2025_02/997013509" TargetMode="External" /><Relationship Id="rId8" Type="http://schemas.openxmlformats.org/officeDocument/2006/relationships/hyperlink" Target="https://podminky.urs.cz/item/CS_URS_2025_02/997013631" TargetMode="External" /><Relationship Id="rId9" Type="http://schemas.openxmlformats.org/officeDocument/2006/relationships/hyperlink" Target="https://podminky.urs.cz/item/CS_URS_2025_02/998018002" TargetMode="External" /><Relationship Id="rId10" Type="http://schemas.openxmlformats.org/officeDocument/2006/relationships/hyperlink" Target="https://podminky.urs.cz/item/CS_URS_2025_02/766660031" TargetMode="External" /><Relationship Id="rId11" Type="http://schemas.openxmlformats.org/officeDocument/2006/relationships/hyperlink" Target="https://podminky.urs.cz/item/CS_URS_2025_02/766660713" TargetMode="External" /><Relationship Id="rId12" Type="http://schemas.openxmlformats.org/officeDocument/2006/relationships/hyperlink" Target="https://podminky.urs.cz/item/CS_URS_2025_02/766660717" TargetMode="External" /><Relationship Id="rId13" Type="http://schemas.openxmlformats.org/officeDocument/2006/relationships/hyperlink" Target="https://podminky.urs.cz/item/CS_URS_2025_02/742210241" TargetMode="External" /><Relationship Id="rId14" Type="http://schemas.openxmlformats.org/officeDocument/2006/relationships/hyperlink" Target="https://podminky.urs.cz/item/CS_URS_2025_02/998766122" TargetMode="External" /><Relationship Id="rId15" Type="http://schemas.openxmlformats.org/officeDocument/2006/relationships/hyperlink" Target="https://podminky.urs.cz/item/CS_URS_2025_02/767691822" TargetMode="External" /><Relationship Id="rId16" Type="http://schemas.openxmlformats.org/officeDocument/2006/relationships/hyperlink" Target="https://podminky.urs.cz/item/CS_URS_2025_02/784121001" TargetMode="External" /><Relationship Id="rId17" Type="http://schemas.openxmlformats.org/officeDocument/2006/relationships/hyperlink" Target="https://podminky.urs.cz/item/CS_URS_2025_02/784161401" TargetMode="External" /><Relationship Id="rId18" Type="http://schemas.openxmlformats.org/officeDocument/2006/relationships/hyperlink" Target="https://podminky.urs.cz/item/CS_URS_2025_02/784171001" TargetMode="External" /><Relationship Id="rId19" Type="http://schemas.openxmlformats.org/officeDocument/2006/relationships/hyperlink" Target="https://podminky.urs.cz/item/CS_URS_2025_02/784171101" TargetMode="External" /><Relationship Id="rId20" Type="http://schemas.openxmlformats.org/officeDocument/2006/relationships/hyperlink" Target="https://podminky.urs.cz/item/CS_URS_2025_02/784181101" TargetMode="External" /><Relationship Id="rId21" Type="http://schemas.openxmlformats.org/officeDocument/2006/relationships/hyperlink" Target="https://podminky.urs.cz/item/CS_URS_2025_02/784181111" TargetMode="External" /><Relationship Id="rId22" Type="http://schemas.openxmlformats.org/officeDocument/2006/relationships/hyperlink" Target="https://podminky.urs.cz/item/CS_URS_2025_02/784191005" TargetMode="External" /><Relationship Id="rId23" Type="http://schemas.openxmlformats.org/officeDocument/2006/relationships/hyperlink" Target="https://podminky.urs.cz/item/CS_URS_2025_02/784191007" TargetMode="External" /><Relationship Id="rId24" Type="http://schemas.openxmlformats.org/officeDocument/2006/relationships/hyperlink" Target="https://podminky.urs.cz/item/CS_URS_2025_02/784211101" TargetMode="External" /><Relationship Id="rId25" Type="http://schemas.openxmlformats.org/officeDocument/2006/relationships/hyperlink" Target="https://podminky.urs.cz/item/CS_URS_2025_02/784211141" TargetMode="External" /><Relationship Id="rId26" Type="http://schemas.openxmlformats.org/officeDocument/2006/relationships/hyperlink" Target="https://podminky.urs.cz/item/CS_URS_2025_02/784211143" TargetMode="External" /><Relationship Id="rId27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29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31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31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31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34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35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41</v>
      </c>
      <c r="E29" s="45"/>
      <c r="F29" s="30" t="s">
        <v>42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43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44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45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46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47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48</v>
      </c>
      <c r="U35" s="52"/>
      <c r="V35" s="52"/>
      <c r="W35" s="52"/>
      <c r="X35" s="54" t="s">
        <v>49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50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51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52</v>
      </c>
      <c r="AI60" s="40"/>
      <c r="AJ60" s="40"/>
      <c r="AK60" s="40"/>
      <c r="AL60" s="40"/>
      <c r="AM60" s="62" t="s">
        <v>53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55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52</v>
      </c>
      <c r="AI75" s="40"/>
      <c r="AJ75" s="40"/>
      <c r="AK75" s="40"/>
      <c r="AL75" s="40"/>
      <c r="AM75" s="62" t="s">
        <v>53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56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734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Dodávka a montáž protipožárních uzávěrů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Zimní stadión Ivana Hlinky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13. 9. 2025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Město Litvínov, náměstí Míru 11, 43601 Litvínov -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32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57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30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35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58</v>
      </c>
      <c r="D92" s="92"/>
      <c r="E92" s="92"/>
      <c r="F92" s="92"/>
      <c r="G92" s="92"/>
      <c r="H92" s="93"/>
      <c r="I92" s="94" t="s">
        <v>59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60</v>
      </c>
      <c r="AH92" s="92"/>
      <c r="AI92" s="92"/>
      <c r="AJ92" s="92"/>
      <c r="AK92" s="92"/>
      <c r="AL92" s="92"/>
      <c r="AM92" s="92"/>
      <c r="AN92" s="94" t="s">
        <v>61</v>
      </c>
      <c r="AO92" s="92"/>
      <c r="AP92" s="96"/>
      <c r="AQ92" s="97" t="s">
        <v>62</v>
      </c>
      <c r="AR92" s="42"/>
      <c r="AS92" s="98" t="s">
        <v>63</v>
      </c>
      <c r="AT92" s="99" t="s">
        <v>64</v>
      </c>
      <c r="AU92" s="99" t="s">
        <v>65</v>
      </c>
      <c r="AV92" s="99" t="s">
        <v>66</v>
      </c>
      <c r="AW92" s="99" t="s">
        <v>67</v>
      </c>
      <c r="AX92" s="99" t="s">
        <v>68</v>
      </c>
      <c r="AY92" s="99" t="s">
        <v>69</v>
      </c>
      <c r="AZ92" s="99" t="s">
        <v>70</v>
      </c>
      <c r="BA92" s="99" t="s">
        <v>71</v>
      </c>
      <c r="BB92" s="99" t="s">
        <v>72</v>
      </c>
      <c r="BC92" s="99" t="s">
        <v>73</v>
      </c>
      <c r="BD92" s="100" t="s">
        <v>74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75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ROUND(SUM(AG95:AG106),2)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ROUND(SUM(AS95:AS106),2)</f>
        <v>0</v>
      </c>
      <c r="AT94" s="112">
        <f>ROUND(SUM(AV94:AW94),2)</f>
        <v>0</v>
      </c>
      <c r="AU94" s="113">
        <f>ROUND(SUM(AU95:AU106),5)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ROUND(SUM(AZ95:AZ106),2)</f>
        <v>0</v>
      </c>
      <c r="BA94" s="112">
        <f>ROUND(SUM(BA95:BA106),2)</f>
        <v>0</v>
      </c>
      <c r="BB94" s="112">
        <f>ROUND(SUM(BB95:BB106),2)</f>
        <v>0</v>
      </c>
      <c r="BC94" s="112">
        <f>ROUND(SUM(BC95:BC106),2)</f>
        <v>0</v>
      </c>
      <c r="BD94" s="114">
        <f>ROUND(SUM(BD95:BD106),2)</f>
        <v>0</v>
      </c>
      <c r="BE94" s="6"/>
      <c r="BS94" s="115" t="s">
        <v>76</v>
      </c>
      <c r="BT94" s="115" t="s">
        <v>77</v>
      </c>
      <c r="BU94" s="116" t="s">
        <v>78</v>
      </c>
      <c r="BV94" s="115" t="s">
        <v>79</v>
      </c>
      <c r="BW94" s="115" t="s">
        <v>5</v>
      </c>
      <c r="BX94" s="115" t="s">
        <v>80</v>
      </c>
      <c r="CL94" s="115" t="s">
        <v>1</v>
      </c>
    </row>
    <row r="95" s="7" customFormat="1" ht="24.75" customHeight="1">
      <c r="A95" s="117" t="s">
        <v>81</v>
      </c>
      <c r="B95" s="118"/>
      <c r="C95" s="119"/>
      <c r="D95" s="120" t="s">
        <v>82</v>
      </c>
      <c r="E95" s="120"/>
      <c r="F95" s="120"/>
      <c r="G95" s="120"/>
      <c r="H95" s="120"/>
      <c r="I95" s="121"/>
      <c r="J95" s="120" t="s">
        <v>83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'734-1 - Schodiště A - 2.N...'!J30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84</v>
      </c>
      <c r="AR95" s="124"/>
      <c r="AS95" s="125">
        <v>0</v>
      </c>
      <c r="AT95" s="126">
        <f>ROUND(SUM(AV95:AW95),2)</f>
        <v>0</v>
      </c>
      <c r="AU95" s="127">
        <f>'734-1 - Schodiště A - 2.N...'!P125</f>
        <v>0</v>
      </c>
      <c r="AV95" s="126">
        <f>'734-1 - Schodiště A - 2.N...'!J33</f>
        <v>0</v>
      </c>
      <c r="AW95" s="126">
        <f>'734-1 - Schodiště A - 2.N...'!J34</f>
        <v>0</v>
      </c>
      <c r="AX95" s="126">
        <f>'734-1 - Schodiště A - 2.N...'!J35</f>
        <v>0</v>
      </c>
      <c r="AY95" s="126">
        <f>'734-1 - Schodiště A - 2.N...'!J36</f>
        <v>0</v>
      </c>
      <c r="AZ95" s="126">
        <f>'734-1 - Schodiště A - 2.N...'!F33</f>
        <v>0</v>
      </c>
      <c r="BA95" s="126">
        <f>'734-1 - Schodiště A - 2.N...'!F34</f>
        <v>0</v>
      </c>
      <c r="BB95" s="126">
        <f>'734-1 - Schodiště A - 2.N...'!F35</f>
        <v>0</v>
      </c>
      <c r="BC95" s="126">
        <f>'734-1 - Schodiště A - 2.N...'!F36</f>
        <v>0</v>
      </c>
      <c r="BD95" s="128">
        <f>'734-1 - Schodiště A - 2.N...'!F37</f>
        <v>0</v>
      </c>
      <c r="BE95" s="7"/>
      <c r="BT95" s="129" t="s">
        <v>85</v>
      </c>
      <c r="BV95" s="129" t="s">
        <v>79</v>
      </c>
      <c r="BW95" s="129" t="s">
        <v>86</v>
      </c>
      <c r="BX95" s="129" t="s">
        <v>5</v>
      </c>
      <c r="CL95" s="129" t="s">
        <v>1</v>
      </c>
      <c r="CM95" s="129" t="s">
        <v>87</v>
      </c>
    </row>
    <row r="96" s="7" customFormat="1" ht="16.5" customHeight="1">
      <c r="A96" s="117" t="s">
        <v>81</v>
      </c>
      <c r="B96" s="118"/>
      <c r="C96" s="119"/>
      <c r="D96" s="120" t="s">
        <v>88</v>
      </c>
      <c r="E96" s="120"/>
      <c r="F96" s="120"/>
      <c r="G96" s="120"/>
      <c r="H96" s="120"/>
      <c r="I96" s="121"/>
      <c r="J96" s="120" t="s">
        <v>89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2">
        <f>'734-2 - Schodiště A - 3.N...'!J30</f>
        <v>0</v>
      </c>
      <c r="AH96" s="121"/>
      <c r="AI96" s="121"/>
      <c r="AJ96" s="121"/>
      <c r="AK96" s="121"/>
      <c r="AL96" s="121"/>
      <c r="AM96" s="121"/>
      <c r="AN96" s="122">
        <f>SUM(AG96,AT96)</f>
        <v>0</v>
      </c>
      <c r="AO96" s="121"/>
      <c r="AP96" s="121"/>
      <c r="AQ96" s="123" t="s">
        <v>84</v>
      </c>
      <c r="AR96" s="124"/>
      <c r="AS96" s="125">
        <v>0</v>
      </c>
      <c r="AT96" s="126">
        <f>ROUND(SUM(AV96:AW96),2)</f>
        <v>0</v>
      </c>
      <c r="AU96" s="127">
        <f>'734-2 - Schodiště A - 3.N...'!P125</f>
        <v>0</v>
      </c>
      <c r="AV96" s="126">
        <f>'734-2 - Schodiště A - 3.N...'!J33</f>
        <v>0</v>
      </c>
      <c r="AW96" s="126">
        <f>'734-2 - Schodiště A - 3.N...'!J34</f>
        <v>0</v>
      </c>
      <c r="AX96" s="126">
        <f>'734-2 - Schodiště A - 3.N...'!J35</f>
        <v>0</v>
      </c>
      <c r="AY96" s="126">
        <f>'734-2 - Schodiště A - 3.N...'!J36</f>
        <v>0</v>
      </c>
      <c r="AZ96" s="126">
        <f>'734-2 - Schodiště A - 3.N...'!F33</f>
        <v>0</v>
      </c>
      <c r="BA96" s="126">
        <f>'734-2 - Schodiště A - 3.N...'!F34</f>
        <v>0</v>
      </c>
      <c r="BB96" s="126">
        <f>'734-2 - Schodiště A - 3.N...'!F35</f>
        <v>0</v>
      </c>
      <c r="BC96" s="126">
        <f>'734-2 - Schodiště A - 3.N...'!F36</f>
        <v>0</v>
      </c>
      <c r="BD96" s="128">
        <f>'734-2 - Schodiště A - 3.N...'!F37</f>
        <v>0</v>
      </c>
      <c r="BE96" s="7"/>
      <c r="BT96" s="129" t="s">
        <v>85</v>
      </c>
      <c r="BV96" s="129" t="s">
        <v>79</v>
      </c>
      <c r="BW96" s="129" t="s">
        <v>90</v>
      </c>
      <c r="BX96" s="129" t="s">
        <v>5</v>
      </c>
      <c r="CL96" s="129" t="s">
        <v>1</v>
      </c>
      <c r="CM96" s="129" t="s">
        <v>87</v>
      </c>
    </row>
    <row r="97" s="7" customFormat="1" ht="24.75" customHeight="1">
      <c r="A97" s="117" t="s">
        <v>81</v>
      </c>
      <c r="B97" s="118"/>
      <c r="C97" s="119"/>
      <c r="D97" s="120" t="s">
        <v>91</v>
      </c>
      <c r="E97" s="120"/>
      <c r="F97" s="120"/>
      <c r="G97" s="120"/>
      <c r="H97" s="120"/>
      <c r="I97" s="121"/>
      <c r="J97" s="120" t="s">
        <v>92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2">
        <f>'734-3 - Schodiště B - 2.N...'!J30</f>
        <v>0</v>
      </c>
      <c r="AH97" s="121"/>
      <c r="AI97" s="121"/>
      <c r="AJ97" s="121"/>
      <c r="AK97" s="121"/>
      <c r="AL97" s="121"/>
      <c r="AM97" s="121"/>
      <c r="AN97" s="122">
        <f>SUM(AG97,AT97)</f>
        <v>0</v>
      </c>
      <c r="AO97" s="121"/>
      <c r="AP97" s="121"/>
      <c r="AQ97" s="123" t="s">
        <v>84</v>
      </c>
      <c r="AR97" s="124"/>
      <c r="AS97" s="125">
        <v>0</v>
      </c>
      <c r="AT97" s="126">
        <f>ROUND(SUM(AV97:AW97),2)</f>
        <v>0</v>
      </c>
      <c r="AU97" s="127">
        <f>'734-3 - Schodiště B - 2.N...'!P125</f>
        <v>0</v>
      </c>
      <c r="AV97" s="126">
        <f>'734-3 - Schodiště B - 2.N...'!J33</f>
        <v>0</v>
      </c>
      <c r="AW97" s="126">
        <f>'734-3 - Schodiště B - 2.N...'!J34</f>
        <v>0</v>
      </c>
      <c r="AX97" s="126">
        <f>'734-3 - Schodiště B - 2.N...'!J35</f>
        <v>0</v>
      </c>
      <c r="AY97" s="126">
        <f>'734-3 - Schodiště B - 2.N...'!J36</f>
        <v>0</v>
      </c>
      <c r="AZ97" s="126">
        <f>'734-3 - Schodiště B - 2.N...'!F33</f>
        <v>0</v>
      </c>
      <c r="BA97" s="126">
        <f>'734-3 - Schodiště B - 2.N...'!F34</f>
        <v>0</v>
      </c>
      <c r="BB97" s="126">
        <f>'734-3 - Schodiště B - 2.N...'!F35</f>
        <v>0</v>
      </c>
      <c r="BC97" s="126">
        <f>'734-3 - Schodiště B - 2.N...'!F36</f>
        <v>0</v>
      </c>
      <c r="BD97" s="128">
        <f>'734-3 - Schodiště B - 2.N...'!F37</f>
        <v>0</v>
      </c>
      <c r="BE97" s="7"/>
      <c r="BT97" s="129" t="s">
        <v>85</v>
      </c>
      <c r="BV97" s="129" t="s">
        <v>79</v>
      </c>
      <c r="BW97" s="129" t="s">
        <v>93</v>
      </c>
      <c r="BX97" s="129" t="s">
        <v>5</v>
      </c>
      <c r="CL97" s="129" t="s">
        <v>1</v>
      </c>
      <c r="CM97" s="129" t="s">
        <v>87</v>
      </c>
    </row>
    <row r="98" s="7" customFormat="1" ht="16.5" customHeight="1">
      <c r="A98" s="117" t="s">
        <v>81</v>
      </c>
      <c r="B98" s="118"/>
      <c r="C98" s="119"/>
      <c r="D98" s="120" t="s">
        <v>94</v>
      </c>
      <c r="E98" s="120"/>
      <c r="F98" s="120"/>
      <c r="G98" s="120"/>
      <c r="H98" s="120"/>
      <c r="I98" s="121"/>
      <c r="J98" s="120" t="s">
        <v>95</v>
      </c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2">
        <f>'734-4 - Schodiště C - 1.N...'!J30</f>
        <v>0</v>
      </c>
      <c r="AH98" s="121"/>
      <c r="AI98" s="121"/>
      <c r="AJ98" s="121"/>
      <c r="AK98" s="121"/>
      <c r="AL98" s="121"/>
      <c r="AM98" s="121"/>
      <c r="AN98" s="122">
        <f>SUM(AG98,AT98)</f>
        <v>0</v>
      </c>
      <c r="AO98" s="121"/>
      <c r="AP98" s="121"/>
      <c r="AQ98" s="123" t="s">
        <v>84</v>
      </c>
      <c r="AR98" s="124"/>
      <c r="AS98" s="125">
        <v>0</v>
      </c>
      <c r="AT98" s="126">
        <f>ROUND(SUM(AV98:AW98),2)</f>
        <v>0</v>
      </c>
      <c r="AU98" s="127">
        <f>'734-4 - Schodiště C - 1.N...'!P125</f>
        <v>0</v>
      </c>
      <c r="AV98" s="126">
        <f>'734-4 - Schodiště C - 1.N...'!J33</f>
        <v>0</v>
      </c>
      <c r="AW98" s="126">
        <f>'734-4 - Schodiště C - 1.N...'!J34</f>
        <v>0</v>
      </c>
      <c r="AX98" s="126">
        <f>'734-4 - Schodiště C - 1.N...'!J35</f>
        <v>0</v>
      </c>
      <c r="AY98" s="126">
        <f>'734-4 - Schodiště C - 1.N...'!J36</f>
        <v>0</v>
      </c>
      <c r="AZ98" s="126">
        <f>'734-4 - Schodiště C - 1.N...'!F33</f>
        <v>0</v>
      </c>
      <c r="BA98" s="126">
        <f>'734-4 - Schodiště C - 1.N...'!F34</f>
        <v>0</v>
      </c>
      <c r="BB98" s="126">
        <f>'734-4 - Schodiště C - 1.N...'!F35</f>
        <v>0</v>
      </c>
      <c r="BC98" s="126">
        <f>'734-4 - Schodiště C - 1.N...'!F36</f>
        <v>0</v>
      </c>
      <c r="BD98" s="128">
        <f>'734-4 - Schodiště C - 1.N...'!F37</f>
        <v>0</v>
      </c>
      <c r="BE98" s="7"/>
      <c r="BT98" s="129" t="s">
        <v>85</v>
      </c>
      <c r="BV98" s="129" t="s">
        <v>79</v>
      </c>
      <c r="BW98" s="129" t="s">
        <v>96</v>
      </c>
      <c r="BX98" s="129" t="s">
        <v>5</v>
      </c>
      <c r="CL98" s="129" t="s">
        <v>1</v>
      </c>
      <c r="CM98" s="129" t="s">
        <v>87</v>
      </c>
    </row>
    <row r="99" s="7" customFormat="1" ht="16.5" customHeight="1">
      <c r="A99" s="117" t="s">
        <v>81</v>
      </c>
      <c r="B99" s="118"/>
      <c r="C99" s="119"/>
      <c r="D99" s="120" t="s">
        <v>97</v>
      </c>
      <c r="E99" s="120"/>
      <c r="F99" s="120"/>
      <c r="G99" s="120"/>
      <c r="H99" s="120"/>
      <c r="I99" s="121"/>
      <c r="J99" s="120" t="s">
        <v>98</v>
      </c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2">
        <f>'734-5 - Schodiště B -2.NP...'!J30</f>
        <v>0</v>
      </c>
      <c r="AH99" s="121"/>
      <c r="AI99" s="121"/>
      <c r="AJ99" s="121"/>
      <c r="AK99" s="121"/>
      <c r="AL99" s="121"/>
      <c r="AM99" s="121"/>
      <c r="AN99" s="122">
        <f>SUM(AG99,AT99)</f>
        <v>0</v>
      </c>
      <c r="AO99" s="121"/>
      <c r="AP99" s="121"/>
      <c r="AQ99" s="123" t="s">
        <v>84</v>
      </c>
      <c r="AR99" s="124"/>
      <c r="AS99" s="125">
        <v>0</v>
      </c>
      <c r="AT99" s="126">
        <f>ROUND(SUM(AV99:AW99),2)</f>
        <v>0</v>
      </c>
      <c r="AU99" s="127">
        <f>'734-5 - Schodiště B -2.NP...'!P123</f>
        <v>0</v>
      </c>
      <c r="AV99" s="126">
        <f>'734-5 - Schodiště B -2.NP...'!J33</f>
        <v>0</v>
      </c>
      <c r="AW99" s="126">
        <f>'734-5 - Schodiště B -2.NP...'!J34</f>
        <v>0</v>
      </c>
      <c r="AX99" s="126">
        <f>'734-5 - Schodiště B -2.NP...'!J35</f>
        <v>0</v>
      </c>
      <c r="AY99" s="126">
        <f>'734-5 - Schodiště B -2.NP...'!J36</f>
        <v>0</v>
      </c>
      <c r="AZ99" s="126">
        <f>'734-5 - Schodiště B -2.NP...'!F33</f>
        <v>0</v>
      </c>
      <c r="BA99" s="126">
        <f>'734-5 - Schodiště B -2.NP...'!F34</f>
        <v>0</v>
      </c>
      <c r="BB99" s="126">
        <f>'734-5 - Schodiště B -2.NP...'!F35</f>
        <v>0</v>
      </c>
      <c r="BC99" s="126">
        <f>'734-5 - Schodiště B -2.NP...'!F36</f>
        <v>0</v>
      </c>
      <c r="BD99" s="128">
        <f>'734-5 - Schodiště B -2.NP...'!F37</f>
        <v>0</v>
      </c>
      <c r="BE99" s="7"/>
      <c r="BT99" s="129" t="s">
        <v>85</v>
      </c>
      <c r="BV99" s="129" t="s">
        <v>79</v>
      </c>
      <c r="BW99" s="129" t="s">
        <v>99</v>
      </c>
      <c r="BX99" s="129" t="s">
        <v>5</v>
      </c>
      <c r="CL99" s="129" t="s">
        <v>1</v>
      </c>
      <c r="CM99" s="129" t="s">
        <v>87</v>
      </c>
    </row>
    <row r="100" s="7" customFormat="1" ht="16.5" customHeight="1">
      <c r="A100" s="117" t="s">
        <v>81</v>
      </c>
      <c r="B100" s="118"/>
      <c r="C100" s="119"/>
      <c r="D100" s="120" t="s">
        <v>100</v>
      </c>
      <c r="E100" s="120"/>
      <c r="F100" s="120"/>
      <c r="G100" s="120"/>
      <c r="H100" s="120"/>
      <c r="I100" s="121"/>
      <c r="J100" s="120" t="s">
        <v>101</v>
      </c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2">
        <f>'734-6 - Schodiště C - 3.N...'!J30</f>
        <v>0</v>
      </c>
      <c r="AH100" s="121"/>
      <c r="AI100" s="121"/>
      <c r="AJ100" s="121"/>
      <c r="AK100" s="121"/>
      <c r="AL100" s="121"/>
      <c r="AM100" s="121"/>
      <c r="AN100" s="122">
        <f>SUM(AG100,AT100)</f>
        <v>0</v>
      </c>
      <c r="AO100" s="121"/>
      <c r="AP100" s="121"/>
      <c r="AQ100" s="123" t="s">
        <v>84</v>
      </c>
      <c r="AR100" s="124"/>
      <c r="AS100" s="125">
        <v>0</v>
      </c>
      <c r="AT100" s="126">
        <f>ROUND(SUM(AV100:AW100),2)</f>
        <v>0</v>
      </c>
      <c r="AU100" s="127">
        <f>'734-6 - Schodiště C - 3.N...'!P125</f>
        <v>0</v>
      </c>
      <c r="AV100" s="126">
        <f>'734-6 - Schodiště C - 3.N...'!J33</f>
        <v>0</v>
      </c>
      <c r="AW100" s="126">
        <f>'734-6 - Schodiště C - 3.N...'!J34</f>
        <v>0</v>
      </c>
      <c r="AX100" s="126">
        <f>'734-6 - Schodiště C - 3.N...'!J35</f>
        <v>0</v>
      </c>
      <c r="AY100" s="126">
        <f>'734-6 - Schodiště C - 3.N...'!J36</f>
        <v>0</v>
      </c>
      <c r="AZ100" s="126">
        <f>'734-6 - Schodiště C - 3.N...'!F33</f>
        <v>0</v>
      </c>
      <c r="BA100" s="126">
        <f>'734-6 - Schodiště C - 3.N...'!F34</f>
        <v>0</v>
      </c>
      <c r="BB100" s="126">
        <f>'734-6 - Schodiště C - 3.N...'!F35</f>
        <v>0</v>
      </c>
      <c r="BC100" s="126">
        <f>'734-6 - Schodiště C - 3.N...'!F36</f>
        <v>0</v>
      </c>
      <c r="BD100" s="128">
        <f>'734-6 - Schodiště C - 3.N...'!F37</f>
        <v>0</v>
      </c>
      <c r="BE100" s="7"/>
      <c r="BT100" s="129" t="s">
        <v>85</v>
      </c>
      <c r="BV100" s="129" t="s">
        <v>79</v>
      </c>
      <c r="BW100" s="129" t="s">
        <v>102</v>
      </c>
      <c r="BX100" s="129" t="s">
        <v>5</v>
      </c>
      <c r="CL100" s="129" t="s">
        <v>1</v>
      </c>
      <c r="CM100" s="129" t="s">
        <v>87</v>
      </c>
    </row>
    <row r="101" s="7" customFormat="1" ht="16.5" customHeight="1">
      <c r="A101" s="117" t="s">
        <v>81</v>
      </c>
      <c r="B101" s="118"/>
      <c r="C101" s="119"/>
      <c r="D101" s="120" t="s">
        <v>103</v>
      </c>
      <c r="E101" s="120"/>
      <c r="F101" s="120"/>
      <c r="G101" s="120"/>
      <c r="H101" s="120"/>
      <c r="I101" s="121"/>
      <c r="J101" s="120" t="s">
        <v>104</v>
      </c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2">
        <f>'734-7 - Schodiště D - 2.N...'!J30</f>
        <v>0</v>
      </c>
      <c r="AH101" s="121"/>
      <c r="AI101" s="121"/>
      <c r="AJ101" s="121"/>
      <c r="AK101" s="121"/>
      <c r="AL101" s="121"/>
      <c r="AM101" s="121"/>
      <c r="AN101" s="122">
        <f>SUM(AG101,AT101)</f>
        <v>0</v>
      </c>
      <c r="AO101" s="121"/>
      <c r="AP101" s="121"/>
      <c r="AQ101" s="123" t="s">
        <v>84</v>
      </c>
      <c r="AR101" s="124"/>
      <c r="AS101" s="125">
        <v>0</v>
      </c>
      <c r="AT101" s="126">
        <f>ROUND(SUM(AV101:AW101),2)</f>
        <v>0</v>
      </c>
      <c r="AU101" s="127">
        <f>'734-7 - Schodiště D - 2.N...'!P125</f>
        <v>0</v>
      </c>
      <c r="AV101" s="126">
        <f>'734-7 - Schodiště D - 2.N...'!J33</f>
        <v>0</v>
      </c>
      <c r="AW101" s="126">
        <f>'734-7 - Schodiště D - 2.N...'!J34</f>
        <v>0</v>
      </c>
      <c r="AX101" s="126">
        <f>'734-7 - Schodiště D - 2.N...'!J35</f>
        <v>0</v>
      </c>
      <c r="AY101" s="126">
        <f>'734-7 - Schodiště D - 2.N...'!J36</f>
        <v>0</v>
      </c>
      <c r="AZ101" s="126">
        <f>'734-7 - Schodiště D - 2.N...'!F33</f>
        <v>0</v>
      </c>
      <c r="BA101" s="126">
        <f>'734-7 - Schodiště D - 2.N...'!F34</f>
        <v>0</v>
      </c>
      <c r="BB101" s="126">
        <f>'734-7 - Schodiště D - 2.N...'!F35</f>
        <v>0</v>
      </c>
      <c r="BC101" s="126">
        <f>'734-7 - Schodiště D - 2.N...'!F36</f>
        <v>0</v>
      </c>
      <c r="BD101" s="128">
        <f>'734-7 - Schodiště D - 2.N...'!F37</f>
        <v>0</v>
      </c>
      <c r="BE101" s="7"/>
      <c r="BT101" s="129" t="s">
        <v>85</v>
      </c>
      <c r="BV101" s="129" t="s">
        <v>79</v>
      </c>
      <c r="BW101" s="129" t="s">
        <v>105</v>
      </c>
      <c r="BX101" s="129" t="s">
        <v>5</v>
      </c>
      <c r="CL101" s="129" t="s">
        <v>1</v>
      </c>
      <c r="CM101" s="129" t="s">
        <v>87</v>
      </c>
    </row>
    <row r="102" s="7" customFormat="1" ht="16.5" customHeight="1">
      <c r="A102" s="117" t="s">
        <v>81</v>
      </c>
      <c r="B102" s="118"/>
      <c r="C102" s="119"/>
      <c r="D102" s="120" t="s">
        <v>106</v>
      </c>
      <c r="E102" s="120"/>
      <c r="F102" s="120"/>
      <c r="G102" s="120"/>
      <c r="H102" s="120"/>
      <c r="I102" s="121"/>
      <c r="J102" s="120" t="s">
        <v>107</v>
      </c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2">
        <f>'734-8 - Schodiště D - 3.N...'!J30</f>
        <v>0</v>
      </c>
      <c r="AH102" s="121"/>
      <c r="AI102" s="121"/>
      <c r="AJ102" s="121"/>
      <c r="AK102" s="121"/>
      <c r="AL102" s="121"/>
      <c r="AM102" s="121"/>
      <c r="AN102" s="122">
        <f>SUM(AG102,AT102)</f>
        <v>0</v>
      </c>
      <c r="AO102" s="121"/>
      <c r="AP102" s="121"/>
      <c r="AQ102" s="123" t="s">
        <v>84</v>
      </c>
      <c r="AR102" s="124"/>
      <c r="AS102" s="125">
        <v>0</v>
      </c>
      <c r="AT102" s="126">
        <f>ROUND(SUM(AV102:AW102),2)</f>
        <v>0</v>
      </c>
      <c r="AU102" s="127">
        <f>'734-8 - Schodiště D - 3.N...'!P125</f>
        <v>0</v>
      </c>
      <c r="AV102" s="126">
        <f>'734-8 - Schodiště D - 3.N...'!J33</f>
        <v>0</v>
      </c>
      <c r="AW102" s="126">
        <f>'734-8 - Schodiště D - 3.N...'!J34</f>
        <v>0</v>
      </c>
      <c r="AX102" s="126">
        <f>'734-8 - Schodiště D - 3.N...'!J35</f>
        <v>0</v>
      </c>
      <c r="AY102" s="126">
        <f>'734-8 - Schodiště D - 3.N...'!J36</f>
        <v>0</v>
      </c>
      <c r="AZ102" s="126">
        <f>'734-8 - Schodiště D - 3.N...'!F33</f>
        <v>0</v>
      </c>
      <c r="BA102" s="126">
        <f>'734-8 - Schodiště D - 3.N...'!F34</f>
        <v>0</v>
      </c>
      <c r="BB102" s="126">
        <f>'734-8 - Schodiště D - 3.N...'!F35</f>
        <v>0</v>
      </c>
      <c r="BC102" s="126">
        <f>'734-8 - Schodiště D - 3.N...'!F36</f>
        <v>0</v>
      </c>
      <c r="BD102" s="128">
        <f>'734-8 - Schodiště D - 3.N...'!F37</f>
        <v>0</v>
      </c>
      <c r="BE102" s="7"/>
      <c r="BT102" s="129" t="s">
        <v>85</v>
      </c>
      <c r="BV102" s="129" t="s">
        <v>79</v>
      </c>
      <c r="BW102" s="129" t="s">
        <v>108</v>
      </c>
      <c r="BX102" s="129" t="s">
        <v>5</v>
      </c>
      <c r="CL102" s="129" t="s">
        <v>1</v>
      </c>
      <c r="CM102" s="129" t="s">
        <v>87</v>
      </c>
    </row>
    <row r="103" s="7" customFormat="1" ht="16.5" customHeight="1">
      <c r="A103" s="117" t="s">
        <v>81</v>
      </c>
      <c r="B103" s="118"/>
      <c r="C103" s="119"/>
      <c r="D103" s="120" t="s">
        <v>109</v>
      </c>
      <c r="E103" s="120"/>
      <c r="F103" s="120"/>
      <c r="G103" s="120"/>
      <c r="H103" s="120"/>
      <c r="I103" s="121"/>
      <c r="J103" s="120" t="s">
        <v>110</v>
      </c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2">
        <f>'734-9 - Chodba - 1.PP '!J30</f>
        <v>0</v>
      </c>
      <c r="AH103" s="121"/>
      <c r="AI103" s="121"/>
      <c r="AJ103" s="121"/>
      <c r="AK103" s="121"/>
      <c r="AL103" s="121"/>
      <c r="AM103" s="121"/>
      <c r="AN103" s="122">
        <f>SUM(AG103,AT103)</f>
        <v>0</v>
      </c>
      <c r="AO103" s="121"/>
      <c r="AP103" s="121"/>
      <c r="AQ103" s="123" t="s">
        <v>84</v>
      </c>
      <c r="AR103" s="124"/>
      <c r="AS103" s="125">
        <v>0</v>
      </c>
      <c r="AT103" s="126">
        <f>ROUND(SUM(AV103:AW103),2)</f>
        <v>0</v>
      </c>
      <c r="AU103" s="127">
        <f>'734-9 - Chodba - 1.PP '!P125</f>
        <v>0</v>
      </c>
      <c r="AV103" s="126">
        <f>'734-9 - Chodba - 1.PP '!J33</f>
        <v>0</v>
      </c>
      <c r="AW103" s="126">
        <f>'734-9 - Chodba - 1.PP '!J34</f>
        <v>0</v>
      </c>
      <c r="AX103" s="126">
        <f>'734-9 - Chodba - 1.PP '!J35</f>
        <v>0</v>
      </c>
      <c r="AY103" s="126">
        <f>'734-9 - Chodba - 1.PP '!J36</f>
        <v>0</v>
      </c>
      <c r="AZ103" s="126">
        <f>'734-9 - Chodba - 1.PP '!F33</f>
        <v>0</v>
      </c>
      <c r="BA103" s="126">
        <f>'734-9 - Chodba - 1.PP '!F34</f>
        <v>0</v>
      </c>
      <c r="BB103" s="126">
        <f>'734-9 - Chodba - 1.PP '!F35</f>
        <v>0</v>
      </c>
      <c r="BC103" s="126">
        <f>'734-9 - Chodba - 1.PP '!F36</f>
        <v>0</v>
      </c>
      <c r="BD103" s="128">
        <f>'734-9 - Chodba - 1.PP '!F37</f>
        <v>0</v>
      </c>
      <c r="BE103" s="7"/>
      <c r="BT103" s="129" t="s">
        <v>85</v>
      </c>
      <c r="BV103" s="129" t="s">
        <v>79</v>
      </c>
      <c r="BW103" s="129" t="s">
        <v>111</v>
      </c>
      <c r="BX103" s="129" t="s">
        <v>5</v>
      </c>
      <c r="CL103" s="129" t="s">
        <v>1</v>
      </c>
      <c r="CM103" s="129" t="s">
        <v>87</v>
      </c>
    </row>
    <row r="104" s="7" customFormat="1" ht="16.5" customHeight="1">
      <c r="A104" s="117" t="s">
        <v>81</v>
      </c>
      <c r="B104" s="118"/>
      <c r="C104" s="119"/>
      <c r="D104" s="120" t="s">
        <v>112</v>
      </c>
      <c r="E104" s="120"/>
      <c r="F104" s="120"/>
      <c r="G104" s="120"/>
      <c r="H104" s="120"/>
      <c r="I104" s="121"/>
      <c r="J104" s="120" t="s">
        <v>113</v>
      </c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2">
        <f>'734-10 - prostor pod scho...'!J30</f>
        <v>0</v>
      </c>
      <c r="AH104" s="121"/>
      <c r="AI104" s="121"/>
      <c r="AJ104" s="121"/>
      <c r="AK104" s="121"/>
      <c r="AL104" s="121"/>
      <c r="AM104" s="121"/>
      <c r="AN104" s="122">
        <f>SUM(AG104,AT104)</f>
        <v>0</v>
      </c>
      <c r="AO104" s="121"/>
      <c r="AP104" s="121"/>
      <c r="AQ104" s="123" t="s">
        <v>84</v>
      </c>
      <c r="AR104" s="124"/>
      <c r="AS104" s="125">
        <v>0</v>
      </c>
      <c r="AT104" s="126">
        <f>ROUND(SUM(AV104:AW104),2)</f>
        <v>0</v>
      </c>
      <c r="AU104" s="127">
        <f>'734-10 - prostor pod scho...'!P124</f>
        <v>0</v>
      </c>
      <c r="AV104" s="126">
        <f>'734-10 - prostor pod scho...'!J33</f>
        <v>0</v>
      </c>
      <c r="AW104" s="126">
        <f>'734-10 - prostor pod scho...'!J34</f>
        <v>0</v>
      </c>
      <c r="AX104" s="126">
        <f>'734-10 - prostor pod scho...'!J35</f>
        <v>0</v>
      </c>
      <c r="AY104" s="126">
        <f>'734-10 - prostor pod scho...'!J36</f>
        <v>0</v>
      </c>
      <c r="AZ104" s="126">
        <f>'734-10 - prostor pod scho...'!F33</f>
        <v>0</v>
      </c>
      <c r="BA104" s="126">
        <f>'734-10 - prostor pod scho...'!F34</f>
        <v>0</v>
      </c>
      <c r="BB104" s="126">
        <f>'734-10 - prostor pod scho...'!F35</f>
        <v>0</v>
      </c>
      <c r="BC104" s="126">
        <f>'734-10 - prostor pod scho...'!F36</f>
        <v>0</v>
      </c>
      <c r="BD104" s="128">
        <f>'734-10 - prostor pod scho...'!F37</f>
        <v>0</v>
      </c>
      <c r="BE104" s="7"/>
      <c r="BT104" s="129" t="s">
        <v>85</v>
      </c>
      <c r="BV104" s="129" t="s">
        <v>79</v>
      </c>
      <c r="BW104" s="129" t="s">
        <v>114</v>
      </c>
      <c r="BX104" s="129" t="s">
        <v>5</v>
      </c>
      <c r="CL104" s="129" t="s">
        <v>1</v>
      </c>
      <c r="CM104" s="129" t="s">
        <v>87</v>
      </c>
    </row>
    <row r="105" s="7" customFormat="1" ht="16.5" customHeight="1">
      <c r="A105" s="117" t="s">
        <v>81</v>
      </c>
      <c r="B105" s="118"/>
      <c r="C105" s="119"/>
      <c r="D105" s="120" t="s">
        <v>115</v>
      </c>
      <c r="E105" s="120"/>
      <c r="F105" s="120"/>
      <c r="G105" s="120"/>
      <c r="H105" s="120"/>
      <c r="I105" s="121"/>
      <c r="J105" s="120" t="s">
        <v>116</v>
      </c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2">
        <f>'734-11 - vstup do šaten -...'!J30</f>
        <v>0</v>
      </c>
      <c r="AH105" s="121"/>
      <c r="AI105" s="121"/>
      <c r="AJ105" s="121"/>
      <c r="AK105" s="121"/>
      <c r="AL105" s="121"/>
      <c r="AM105" s="121"/>
      <c r="AN105" s="122">
        <f>SUM(AG105,AT105)</f>
        <v>0</v>
      </c>
      <c r="AO105" s="121"/>
      <c r="AP105" s="121"/>
      <c r="AQ105" s="123" t="s">
        <v>84</v>
      </c>
      <c r="AR105" s="124"/>
      <c r="AS105" s="125">
        <v>0</v>
      </c>
      <c r="AT105" s="126">
        <f>ROUND(SUM(AV105:AW105),2)</f>
        <v>0</v>
      </c>
      <c r="AU105" s="127">
        <f>'734-11 - vstup do šaten -...'!P125</f>
        <v>0</v>
      </c>
      <c r="AV105" s="126">
        <f>'734-11 - vstup do šaten -...'!J33</f>
        <v>0</v>
      </c>
      <c r="AW105" s="126">
        <f>'734-11 - vstup do šaten -...'!J34</f>
        <v>0</v>
      </c>
      <c r="AX105" s="126">
        <f>'734-11 - vstup do šaten -...'!J35</f>
        <v>0</v>
      </c>
      <c r="AY105" s="126">
        <f>'734-11 - vstup do šaten -...'!J36</f>
        <v>0</v>
      </c>
      <c r="AZ105" s="126">
        <f>'734-11 - vstup do šaten -...'!F33</f>
        <v>0</v>
      </c>
      <c r="BA105" s="126">
        <f>'734-11 - vstup do šaten -...'!F34</f>
        <v>0</v>
      </c>
      <c r="BB105" s="126">
        <f>'734-11 - vstup do šaten -...'!F35</f>
        <v>0</v>
      </c>
      <c r="BC105" s="126">
        <f>'734-11 - vstup do šaten -...'!F36</f>
        <v>0</v>
      </c>
      <c r="BD105" s="128">
        <f>'734-11 - vstup do šaten -...'!F37</f>
        <v>0</v>
      </c>
      <c r="BE105" s="7"/>
      <c r="BT105" s="129" t="s">
        <v>85</v>
      </c>
      <c r="BV105" s="129" t="s">
        <v>79</v>
      </c>
      <c r="BW105" s="129" t="s">
        <v>117</v>
      </c>
      <c r="BX105" s="129" t="s">
        <v>5</v>
      </c>
      <c r="CL105" s="129" t="s">
        <v>1</v>
      </c>
      <c r="CM105" s="129" t="s">
        <v>87</v>
      </c>
    </row>
    <row r="106" s="7" customFormat="1" ht="16.5" customHeight="1">
      <c r="A106" s="117" t="s">
        <v>81</v>
      </c>
      <c r="B106" s="118"/>
      <c r="C106" s="119"/>
      <c r="D106" s="120" t="s">
        <v>118</v>
      </c>
      <c r="E106" s="120"/>
      <c r="F106" s="120"/>
      <c r="G106" s="120"/>
      <c r="H106" s="120"/>
      <c r="I106" s="121"/>
      <c r="J106" s="120" t="s">
        <v>119</v>
      </c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2">
        <f>'734-12 - Schodiště C - 1....'!J30</f>
        <v>0</v>
      </c>
      <c r="AH106" s="121"/>
      <c r="AI106" s="121"/>
      <c r="AJ106" s="121"/>
      <c r="AK106" s="121"/>
      <c r="AL106" s="121"/>
      <c r="AM106" s="121"/>
      <c r="AN106" s="122">
        <f>SUM(AG106,AT106)</f>
        <v>0</v>
      </c>
      <c r="AO106" s="121"/>
      <c r="AP106" s="121"/>
      <c r="AQ106" s="123" t="s">
        <v>84</v>
      </c>
      <c r="AR106" s="124"/>
      <c r="AS106" s="130">
        <v>0</v>
      </c>
      <c r="AT106" s="131">
        <f>ROUND(SUM(AV106:AW106),2)</f>
        <v>0</v>
      </c>
      <c r="AU106" s="132">
        <f>'734-12 - Schodiště C - 1....'!P125</f>
        <v>0</v>
      </c>
      <c r="AV106" s="131">
        <f>'734-12 - Schodiště C - 1....'!J33</f>
        <v>0</v>
      </c>
      <c r="AW106" s="131">
        <f>'734-12 - Schodiště C - 1....'!J34</f>
        <v>0</v>
      </c>
      <c r="AX106" s="131">
        <f>'734-12 - Schodiště C - 1....'!J35</f>
        <v>0</v>
      </c>
      <c r="AY106" s="131">
        <f>'734-12 - Schodiště C - 1....'!J36</f>
        <v>0</v>
      </c>
      <c r="AZ106" s="131">
        <f>'734-12 - Schodiště C - 1....'!F33</f>
        <v>0</v>
      </c>
      <c r="BA106" s="131">
        <f>'734-12 - Schodiště C - 1....'!F34</f>
        <v>0</v>
      </c>
      <c r="BB106" s="131">
        <f>'734-12 - Schodiště C - 1....'!F35</f>
        <v>0</v>
      </c>
      <c r="BC106" s="131">
        <f>'734-12 - Schodiště C - 1....'!F36</f>
        <v>0</v>
      </c>
      <c r="BD106" s="133">
        <f>'734-12 - Schodiště C - 1....'!F37</f>
        <v>0</v>
      </c>
      <c r="BE106" s="7"/>
      <c r="BT106" s="129" t="s">
        <v>85</v>
      </c>
      <c r="BV106" s="129" t="s">
        <v>79</v>
      </c>
      <c r="BW106" s="129" t="s">
        <v>120</v>
      </c>
      <c r="BX106" s="129" t="s">
        <v>5</v>
      </c>
      <c r="CL106" s="129" t="s">
        <v>1</v>
      </c>
      <c r="CM106" s="129" t="s">
        <v>87</v>
      </c>
    </row>
    <row r="107" s="2" customFormat="1" ht="30" customHeight="1">
      <c r="A107" s="36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42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="2" customFormat="1" ht="6.96" customHeight="1">
      <c r="A108" s="36"/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42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</sheetData>
  <sheetProtection sheet="1" formatColumns="0" formatRows="0" objects="1" scenarios="1" spinCount="100000" saltValue="Ekg/CRH1LjWlrEjg1W+RvigSq62aGnSIPfetQ/x7mkiU54NZneecwFpcUGTf/HzXpHagxzGw+Wf6nE1puGxX+w==" hashValue="uL3pi4Yx7b4n8OkZK3vbFEYw51doqx3i9wtb5WK8g74dq7jhiBsFdAbHMKCAniHHfniSaWM5DcDBquY5YTeIgg==" algorithmName="SHA-512" password="CC35"/>
  <mergeCells count="86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94:AP94"/>
  </mergeCells>
  <hyperlinks>
    <hyperlink ref="A95" location="'734-1 - Schodiště A - 2.N...'!C2" display="/"/>
    <hyperlink ref="A96" location="'734-2 - Schodiště A - 3.N...'!C2" display="/"/>
    <hyperlink ref="A97" location="'734-3 - Schodiště B - 2.N...'!C2" display="/"/>
    <hyperlink ref="A98" location="'734-4 - Schodiště C - 1.N...'!C2" display="/"/>
    <hyperlink ref="A99" location="'734-5 - Schodiště B -2.NP...'!C2" display="/"/>
    <hyperlink ref="A100" location="'734-6 - Schodiště C - 3.N...'!C2" display="/"/>
    <hyperlink ref="A101" location="'734-7 - Schodiště D - 2.N...'!C2" display="/"/>
    <hyperlink ref="A102" location="'734-8 - Schodiště D - 3.N...'!C2" display="/"/>
    <hyperlink ref="A103" location="'734-9 - Chodba - 1.PP '!C2" display="/"/>
    <hyperlink ref="A104" location="'734-10 - prostor pod scho...'!C2" display="/"/>
    <hyperlink ref="A105" location="'734-11 - vstup do šaten -...'!C2" display="/"/>
    <hyperlink ref="A106" location="'734-12 - Schodiště C - 1.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111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480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ROUND(J125,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ROUND((SUM(BE125:BE251)),  2)</f>
        <v>0</v>
      </c>
      <c r="G33" s="36"/>
      <c r="H33" s="36"/>
      <c r="I33" s="153">
        <v>0.20999999999999999</v>
      </c>
      <c r="J33" s="152">
        <f>ROUND(((SUM(BE125:BE251))*I33),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ROUND((SUM(BF125:BF251)),  2)</f>
        <v>0</v>
      </c>
      <c r="G34" s="36"/>
      <c r="H34" s="36"/>
      <c r="I34" s="153">
        <v>0.12</v>
      </c>
      <c r="J34" s="152">
        <f>ROUND(((SUM(BF125:BF251))*I34),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ROUND((SUM(BG125:BG251)),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ROUND((SUM(BH125:BH251)),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ROUND((SUM(BI125:BI251)),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 xml:space="preserve">734-9 - Chodba - 1.PP 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J125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J126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J127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131</v>
      </c>
      <c r="E99" s="186"/>
      <c r="F99" s="186"/>
      <c r="G99" s="186"/>
      <c r="H99" s="186"/>
      <c r="I99" s="186"/>
      <c r="J99" s="187">
        <f>J138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132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133</v>
      </c>
      <c r="E101" s="186"/>
      <c r="F101" s="186"/>
      <c r="G101" s="186"/>
      <c r="H101" s="186"/>
      <c r="I101" s="186"/>
      <c r="J101" s="187">
        <f>J161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134</v>
      </c>
      <c r="E102" s="180"/>
      <c r="F102" s="180"/>
      <c r="G102" s="180"/>
      <c r="H102" s="180"/>
      <c r="I102" s="180"/>
      <c r="J102" s="181">
        <f>J165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135</v>
      </c>
      <c r="E103" s="186"/>
      <c r="F103" s="186"/>
      <c r="G103" s="186"/>
      <c r="H103" s="186"/>
      <c r="I103" s="186"/>
      <c r="J103" s="187">
        <f>J166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136</v>
      </c>
      <c r="E104" s="186"/>
      <c r="F104" s="186"/>
      <c r="G104" s="186"/>
      <c r="H104" s="186"/>
      <c r="I104" s="186"/>
      <c r="J104" s="187">
        <f>J203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137</v>
      </c>
      <c r="E105" s="186"/>
      <c r="F105" s="186"/>
      <c r="G105" s="186"/>
      <c r="H105" s="186"/>
      <c r="I105" s="186"/>
      <c r="J105" s="187">
        <f>J207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138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172" t="str">
        <f>E7</f>
        <v>Dodávka a montáž protipožárních uzávěrů</v>
      </c>
      <c r="F115" s="30"/>
      <c r="G115" s="30"/>
      <c r="H115" s="30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122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E9</f>
        <v xml:space="preserve">734-9 - Chodba - 1.PP 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F12</f>
        <v>Zimní stadión Ivana Hlinky</v>
      </c>
      <c r="G119" s="38"/>
      <c r="H119" s="38"/>
      <c r="I119" s="30" t="s">
        <v>22</v>
      </c>
      <c r="J119" s="77" t="str">
        <f>IF(J12="","",J12)</f>
        <v>13. 9. 2025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E15</f>
        <v xml:space="preserve">Město Litvínov, náměstí Míru 11, 43601 Litvínov - </v>
      </c>
      <c r="G121" s="38"/>
      <c r="H121" s="38"/>
      <c r="I121" s="30" t="s">
        <v>32</v>
      </c>
      <c r="J121" s="34" t="str">
        <f>E21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30</v>
      </c>
      <c r="D122" s="38"/>
      <c r="E122" s="38"/>
      <c r="F122" s="25" t="str">
        <f>IF(E18="","",E18)</f>
        <v>Vyplň údaj</v>
      </c>
      <c r="G122" s="38"/>
      <c r="H122" s="38"/>
      <c r="I122" s="30" t="s">
        <v>35</v>
      </c>
      <c r="J122" s="34" t="str">
        <f>E24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9"/>
      <c r="B124" s="190"/>
      <c r="C124" s="191" t="s">
        <v>139</v>
      </c>
      <c r="D124" s="192" t="s">
        <v>62</v>
      </c>
      <c r="E124" s="192" t="s">
        <v>58</v>
      </c>
      <c r="F124" s="192" t="s">
        <v>59</v>
      </c>
      <c r="G124" s="192" t="s">
        <v>140</v>
      </c>
      <c r="H124" s="192" t="s">
        <v>141</v>
      </c>
      <c r="I124" s="192" t="s">
        <v>142</v>
      </c>
      <c r="J124" s="192" t="s">
        <v>126</v>
      </c>
      <c r="K124" s="193" t="s">
        <v>143</v>
      </c>
      <c r="L124" s="194"/>
      <c r="M124" s="98" t="s">
        <v>1</v>
      </c>
      <c r="N124" s="99" t="s">
        <v>41</v>
      </c>
      <c r="O124" s="99" t="s">
        <v>144</v>
      </c>
      <c r="P124" s="99" t="s">
        <v>145</v>
      </c>
      <c r="Q124" s="99" t="s">
        <v>146</v>
      </c>
      <c r="R124" s="99" t="s">
        <v>147</v>
      </c>
      <c r="S124" s="99" t="s">
        <v>148</v>
      </c>
      <c r="T124" s="100" t="s">
        <v>149</v>
      </c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</row>
    <row r="125" s="2" customFormat="1" ht="22.8" customHeight="1">
      <c r="A125" s="36"/>
      <c r="B125" s="37"/>
      <c r="C125" s="105" t="s">
        <v>150</v>
      </c>
      <c r="D125" s="38"/>
      <c r="E125" s="38"/>
      <c r="F125" s="38"/>
      <c r="G125" s="38"/>
      <c r="H125" s="38"/>
      <c r="I125" s="38"/>
      <c r="J125" s="195">
        <f>BK125</f>
        <v>0</v>
      </c>
      <c r="K125" s="38"/>
      <c r="L125" s="42"/>
      <c r="M125" s="101"/>
      <c r="N125" s="196"/>
      <c r="O125" s="102"/>
      <c r="P125" s="197">
        <f>P126+P165</f>
        <v>0</v>
      </c>
      <c r="Q125" s="102"/>
      <c r="R125" s="197">
        <f>R126+R165</f>
        <v>0.23691430000000002</v>
      </c>
      <c r="S125" s="102"/>
      <c r="T125" s="198">
        <f>T126+T165</f>
        <v>0.39254350000000005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76</v>
      </c>
      <c r="AU125" s="15" t="s">
        <v>128</v>
      </c>
      <c r="BK125" s="199">
        <f>BK126+BK165</f>
        <v>0</v>
      </c>
    </row>
    <row r="126" s="12" customFormat="1" ht="25.92" customHeight="1">
      <c r="A126" s="12"/>
      <c r="B126" s="200"/>
      <c r="C126" s="201"/>
      <c r="D126" s="202" t="s">
        <v>76</v>
      </c>
      <c r="E126" s="203" t="s">
        <v>151</v>
      </c>
      <c r="F126" s="203" t="s">
        <v>152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P127+P138+P143+P161</f>
        <v>0</v>
      </c>
      <c r="Q126" s="208"/>
      <c r="R126" s="209">
        <f>R127+R138+R143+R161</f>
        <v>0.12846000000000002</v>
      </c>
      <c r="S126" s="208"/>
      <c r="T126" s="210">
        <f>T127+T138+T143+T161</f>
        <v>0.25137000000000004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77</v>
      </c>
      <c r="AY126" s="211" t="s">
        <v>153</v>
      </c>
      <c r="BK126" s="213">
        <f>BK127+BK138+BK143+BK161</f>
        <v>0</v>
      </c>
    </row>
    <row r="127" s="12" customFormat="1" ht="22.8" customHeight="1">
      <c r="A127" s="12"/>
      <c r="B127" s="200"/>
      <c r="C127" s="201"/>
      <c r="D127" s="202" t="s">
        <v>76</v>
      </c>
      <c r="E127" s="214" t="s">
        <v>154</v>
      </c>
      <c r="F127" s="214" t="s">
        <v>155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SUM(P128:P137)</f>
        <v>0</v>
      </c>
      <c r="Q127" s="208"/>
      <c r="R127" s="209">
        <f>SUM(R128:R137)</f>
        <v>0.12846000000000002</v>
      </c>
      <c r="S127" s="208"/>
      <c r="T127" s="210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85</v>
      </c>
      <c r="AT127" s="212" t="s">
        <v>76</v>
      </c>
      <c r="AU127" s="212" t="s">
        <v>85</v>
      </c>
      <c r="AY127" s="211" t="s">
        <v>153</v>
      </c>
      <c r="BK127" s="213">
        <f>SUM(BK128:BK137)</f>
        <v>0</v>
      </c>
    </row>
    <row r="128" s="2" customFormat="1" ht="24.15" customHeight="1">
      <c r="A128" s="36"/>
      <c r="B128" s="37"/>
      <c r="C128" s="216" t="s">
        <v>85</v>
      </c>
      <c r="D128" s="216" t="s">
        <v>156</v>
      </c>
      <c r="E128" s="217" t="s">
        <v>157</v>
      </c>
      <c r="F128" s="218" t="s">
        <v>158</v>
      </c>
      <c r="G128" s="219" t="s">
        <v>159</v>
      </c>
      <c r="H128" s="220">
        <v>12.199999999999999</v>
      </c>
      <c r="I128" s="221"/>
      <c r="J128" s="222">
        <f>ROUND(I128*H128,2)</f>
        <v>0</v>
      </c>
      <c r="K128" s="218" t="s">
        <v>160</v>
      </c>
      <c r="L128" s="42"/>
      <c r="M128" s="223" t="s">
        <v>1</v>
      </c>
      <c r="N128" s="224" t="s">
        <v>42</v>
      </c>
      <c r="O128" s="89"/>
      <c r="P128" s="225">
        <f>O128*H128</f>
        <v>0</v>
      </c>
      <c r="Q128" s="225">
        <v>0.0015</v>
      </c>
      <c r="R128" s="225">
        <f>Q128*H128</f>
        <v>0.0183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161</v>
      </c>
      <c r="AT128" s="227" t="s">
        <v>156</v>
      </c>
      <c r="AU128" s="227" t="s">
        <v>87</v>
      </c>
      <c r="AY128" s="15" t="s">
        <v>153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85</v>
      </c>
      <c r="BK128" s="228">
        <f>ROUND(I128*H128,2)</f>
        <v>0</v>
      </c>
      <c r="BL128" s="15" t="s">
        <v>161</v>
      </c>
      <c r="BM128" s="227" t="s">
        <v>162</v>
      </c>
    </row>
    <row r="129" s="2" customFormat="1">
      <c r="A129" s="36"/>
      <c r="B129" s="37"/>
      <c r="C129" s="38"/>
      <c r="D129" s="229" t="s">
        <v>163</v>
      </c>
      <c r="E129" s="38"/>
      <c r="F129" s="230" t="s">
        <v>164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163</v>
      </c>
      <c r="AU129" s="15" t="s">
        <v>87</v>
      </c>
    </row>
    <row r="130" s="2" customFormat="1">
      <c r="A130" s="36"/>
      <c r="B130" s="37"/>
      <c r="C130" s="38"/>
      <c r="D130" s="234" t="s">
        <v>165</v>
      </c>
      <c r="E130" s="38"/>
      <c r="F130" s="235" t="s">
        <v>166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165</v>
      </c>
      <c r="AU130" s="15" t="s">
        <v>87</v>
      </c>
    </row>
    <row r="131" s="13" customFormat="1">
      <c r="A131" s="13"/>
      <c r="B131" s="236"/>
      <c r="C131" s="237"/>
      <c r="D131" s="229" t="s">
        <v>167</v>
      </c>
      <c r="E131" s="238" t="s">
        <v>1</v>
      </c>
      <c r="F131" s="239" t="s">
        <v>481</v>
      </c>
      <c r="G131" s="237"/>
      <c r="H131" s="240">
        <v>12.199999999999999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167</v>
      </c>
      <c r="AU131" s="246" t="s">
        <v>87</v>
      </c>
      <c r="AV131" s="13" t="s">
        <v>87</v>
      </c>
      <c r="AW131" s="13" t="s">
        <v>34</v>
      </c>
      <c r="AX131" s="13" t="s">
        <v>85</v>
      </c>
      <c r="AY131" s="246" t="s">
        <v>153</v>
      </c>
    </row>
    <row r="132" s="2" customFormat="1" ht="37.8" customHeight="1">
      <c r="A132" s="36"/>
      <c r="B132" s="37"/>
      <c r="C132" s="216" t="s">
        <v>87</v>
      </c>
      <c r="D132" s="216" t="s">
        <v>156</v>
      </c>
      <c r="E132" s="217" t="s">
        <v>169</v>
      </c>
      <c r="F132" s="218" t="s">
        <v>170</v>
      </c>
      <c r="G132" s="219" t="s">
        <v>171</v>
      </c>
      <c r="H132" s="220">
        <v>1</v>
      </c>
      <c r="I132" s="221"/>
      <c r="J132" s="222">
        <f>ROUND(I132*H132,2)</f>
        <v>0</v>
      </c>
      <c r="K132" s="218" t="s">
        <v>160</v>
      </c>
      <c r="L132" s="42"/>
      <c r="M132" s="223" t="s">
        <v>1</v>
      </c>
      <c r="N132" s="224" t="s">
        <v>42</v>
      </c>
      <c r="O132" s="89"/>
      <c r="P132" s="225">
        <f>O132*H132</f>
        <v>0</v>
      </c>
      <c r="Q132" s="225">
        <v>0.090660000000000004</v>
      </c>
      <c r="R132" s="225">
        <f>Q132*H132</f>
        <v>0.090660000000000004</v>
      </c>
      <c r="S132" s="225">
        <v>0</v>
      </c>
      <c r="T132" s="22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161</v>
      </c>
      <c r="AT132" s="227" t="s">
        <v>156</v>
      </c>
      <c r="AU132" s="227" t="s">
        <v>87</v>
      </c>
      <c r="AY132" s="15" t="s">
        <v>153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5" t="s">
        <v>85</v>
      </c>
      <c r="BK132" s="228">
        <f>ROUND(I132*H132,2)</f>
        <v>0</v>
      </c>
      <c r="BL132" s="15" t="s">
        <v>161</v>
      </c>
      <c r="BM132" s="227" t="s">
        <v>172</v>
      </c>
    </row>
    <row r="133" s="2" customFormat="1">
      <c r="A133" s="36"/>
      <c r="B133" s="37"/>
      <c r="C133" s="38"/>
      <c r="D133" s="229" t="s">
        <v>163</v>
      </c>
      <c r="E133" s="38"/>
      <c r="F133" s="230" t="s">
        <v>170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163</v>
      </c>
      <c r="AU133" s="15" t="s">
        <v>87</v>
      </c>
    </row>
    <row r="134" s="2" customFormat="1">
      <c r="A134" s="36"/>
      <c r="B134" s="37"/>
      <c r="C134" s="38"/>
      <c r="D134" s="234" t="s">
        <v>165</v>
      </c>
      <c r="E134" s="38"/>
      <c r="F134" s="235" t="s">
        <v>173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165</v>
      </c>
      <c r="AU134" s="15" t="s">
        <v>87</v>
      </c>
    </row>
    <row r="135" s="2" customFormat="1" ht="37.8" customHeight="1">
      <c r="A135" s="36"/>
      <c r="B135" s="37"/>
      <c r="C135" s="247" t="s">
        <v>174</v>
      </c>
      <c r="D135" s="247" t="s">
        <v>175</v>
      </c>
      <c r="E135" s="248" t="s">
        <v>482</v>
      </c>
      <c r="F135" s="249" t="s">
        <v>483</v>
      </c>
      <c r="G135" s="250" t="s">
        <v>171</v>
      </c>
      <c r="H135" s="251">
        <v>1</v>
      </c>
      <c r="I135" s="252"/>
      <c r="J135" s="253">
        <f>ROUND(I135*H135,2)</f>
        <v>0</v>
      </c>
      <c r="K135" s="249" t="s">
        <v>1</v>
      </c>
      <c r="L135" s="254"/>
      <c r="M135" s="255" t="s">
        <v>1</v>
      </c>
      <c r="N135" s="256" t="s">
        <v>42</v>
      </c>
      <c r="O135" s="89"/>
      <c r="P135" s="225">
        <f>O135*H135</f>
        <v>0</v>
      </c>
      <c r="Q135" s="225">
        <v>0.0195</v>
      </c>
      <c r="R135" s="225">
        <f>Q135*H135</f>
        <v>0.0195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178</v>
      </c>
      <c r="AT135" s="227" t="s">
        <v>175</v>
      </c>
      <c r="AU135" s="227" t="s">
        <v>87</v>
      </c>
      <c r="AY135" s="15" t="s">
        <v>153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5" t="s">
        <v>85</v>
      </c>
      <c r="BK135" s="228">
        <f>ROUND(I135*H135,2)</f>
        <v>0</v>
      </c>
      <c r="BL135" s="15" t="s">
        <v>161</v>
      </c>
      <c r="BM135" s="227" t="s">
        <v>179</v>
      </c>
    </row>
    <row r="136" s="2" customFormat="1">
      <c r="A136" s="36"/>
      <c r="B136" s="37"/>
      <c r="C136" s="38"/>
      <c r="D136" s="229" t="s">
        <v>163</v>
      </c>
      <c r="E136" s="38"/>
      <c r="F136" s="230" t="s">
        <v>483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163</v>
      </c>
      <c r="AU136" s="15" t="s">
        <v>87</v>
      </c>
    </row>
    <row r="137" s="2" customFormat="1">
      <c r="A137" s="36"/>
      <c r="B137" s="37"/>
      <c r="C137" s="38"/>
      <c r="D137" s="229" t="s">
        <v>180</v>
      </c>
      <c r="E137" s="38"/>
      <c r="F137" s="257" t="s">
        <v>441</v>
      </c>
      <c r="G137" s="38"/>
      <c r="H137" s="38"/>
      <c r="I137" s="231"/>
      <c r="J137" s="38"/>
      <c r="K137" s="38"/>
      <c r="L137" s="42"/>
      <c r="M137" s="232"/>
      <c r="N137" s="233"/>
      <c r="O137" s="89"/>
      <c r="P137" s="89"/>
      <c r="Q137" s="89"/>
      <c r="R137" s="89"/>
      <c r="S137" s="89"/>
      <c r="T137" s="90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180</v>
      </c>
      <c r="AU137" s="15" t="s">
        <v>87</v>
      </c>
    </row>
    <row r="138" s="12" customFormat="1" ht="22.8" customHeight="1">
      <c r="A138" s="12"/>
      <c r="B138" s="200"/>
      <c r="C138" s="201"/>
      <c r="D138" s="202" t="s">
        <v>76</v>
      </c>
      <c r="E138" s="214" t="s">
        <v>182</v>
      </c>
      <c r="F138" s="214" t="s">
        <v>183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SUM(P139:P142)</f>
        <v>0</v>
      </c>
      <c r="Q138" s="208"/>
      <c r="R138" s="209">
        <f>SUM(R139:R142)</f>
        <v>0</v>
      </c>
      <c r="S138" s="208"/>
      <c r="T138" s="210">
        <f>SUM(T139:T142)</f>
        <v>0.25137000000000004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85</v>
      </c>
      <c r="AT138" s="212" t="s">
        <v>76</v>
      </c>
      <c r="AU138" s="212" t="s">
        <v>85</v>
      </c>
      <c r="AY138" s="211" t="s">
        <v>153</v>
      </c>
      <c r="BK138" s="213">
        <f>SUM(BK139:BK142)</f>
        <v>0</v>
      </c>
    </row>
    <row r="139" s="2" customFormat="1" ht="21.75" customHeight="1">
      <c r="A139" s="36"/>
      <c r="B139" s="37"/>
      <c r="C139" s="216" t="s">
        <v>161</v>
      </c>
      <c r="D139" s="216" t="s">
        <v>156</v>
      </c>
      <c r="E139" s="217" t="s">
        <v>184</v>
      </c>
      <c r="F139" s="218" t="s">
        <v>185</v>
      </c>
      <c r="G139" s="219" t="s">
        <v>186</v>
      </c>
      <c r="H139" s="220">
        <v>3.9900000000000002</v>
      </c>
      <c r="I139" s="221"/>
      <c r="J139" s="222">
        <f>ROUND(I139*H139,2)</f>
        <v>0</v>
      </c>
      <c r="K139" s="218" t="s">
        <v>160</v>
      </c>
      <c r="L139" s="42"/>
      <c r="M139" s="223" t="s">
        <v>1</v>
      </c>
      <c r="N139" s="224" t="s">
        <v>42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0.063</v>
      </c>
      <c r="T139" s="226">
        <f>S139*H139</f>
        <v>0.25137000000000004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161</v>
      </c>
      <c r="AT139" s="227" t="s">
        <v>156</v>
      </c>
      <c r="AU139" s="227" t="s">
        <v>87</v>
      </c>
      <c r="AY139" s="15" t="s">
        <v>153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5" t="s">
        <v>85</v>
      </c>
      <c r="BK139" s="228">
        <f>ROUND(I139*H139,2)</f>
        <v>0</v>
      </c>
      <c r="BL139" s="15" t="s">
        <v>161</v>
      </c>
      <c r="BM139" s="227" t="s">
        <v>187</v>
      </c>
    </row>
    <row r="140" s="2" customFormat="1">
      <c r="A140" s="36"/>
      <c r="B140" s="37"/>
      <c r="C140" s="38"/>
      <c r="D140" s="229" t="s">
        <v>163</v>
      </c>
      <c r="E140" s="38"/>
      <c r="F140" s="230" t="s">
        <v>188</v>
      </c>
      <c r="G140" s="38"/>
      <c r="H140" s="38"/>
      <c r="I140" s="231"/>
      <c r="J140" s="38"/>
      <c r="K140" s="38"/>
      <c r="L140" s="42"/>
      <c r="M140" s="232"/>
      <c r="N140" s="233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163</v>
      </c>
      <c r="AU140" s="15" t="s">
        <v>87</v>
      </c>
    </row>
    <row r="141" s="2" customFormat="1">
      <c r="A141" s="36"/>
      <c r="B141" s="37"/>
      <c r="C141" s="38"/>
      <c r="D141" s="234" t="s">
        <v>165</v>
      </c>
      <c r="E141" s="38"/>
      <c r="F141" s="235" t="s">
        <v>189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165</v>
      </c>
      <c r="AU141" s="15" t="s">
        <v>87</v>
      </c>
    </row>
    <row r="142" s="13" customFormat="1">
      <c r="A142" s="13"/>
      <c r="B142" s="236"/>
      <c r="C142" s="237"/>
      <c r="D142" s="229" t="s">
        <v>167</v>
      </c>
      <c r="E142" s="238" t="s">
        <v>1</v>
      </c>
      <c r="F142" s="239" t="s">
        <v>484</v>
      </c>
      <c r="G142" s="237"/>
      <c r="H142" s="240">
        <v>3.9900000000000002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167</v>
      </c>
      <c r="AU142" s="246" t="s">
        <v>87</v>
      </c>
      <c r="AV142" s="13" t="s">
        <v>87</v>
      </c>
      <c r="AW142" s="13" t="s">
        <v>34</v>
      </c>
      <c r="AX142" s="13" t="s">
        <v>85</v>
      </c>
      <c r="AY142" s="246" t="s">
        <v>153</v>
      </c>
    </row>
    <row r="143" s="12" customFormat="1" ht="22.8" customHeight="1">
      <c r="A143" s="12"/>
      <c r="B143" s="200"/>
      <c r="C143" s="201"/>
      <c r="D143" s="202" t="s">
        <v>76</v>
      </c>
      <c r="E143" s="214" t="s">
        <v>191</v>
      </c>
      <c r="F143" s="214" t="s">
        <v>192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SUM(P144:P160)</f>
        <v>0</v>
      </c>
      <c r="Q143" s="208"/>
      <c r="R143" s="209">
        <f>SUM(R144:R160)</f>
        <v>0</v>
      </c>
      <c r="S143" s="208"/>
      <c r="T143" s="210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85</v>
      </c>
      <c r="AT143" s="212" t="s">
        <v>76</v>
      </c>
      <c r="AU143" s="212" t="s">
        <v>85</v>
      </c>
      <c r="AY143" s="211" t="s">
        <v>153</v>
      </c>
      <c r="BK143" s="213">
        <f>SUM(BK144:BK160)</f>
        <v>0</v>
      </c>
    </row>
    <row r="144" s="2" customFormat="1" ht="24.15" customHeight="1">
      <c r="A144" s="36"/>
      <c r="B144" s="37"/>
      <c r="C144" s="216" t="s">
        <v>193</v>
      </c>
      <c r="D144" s="216" t="s">
        <v>156</v>
      </c>
      <c r="E144" s="217" t="s">
        <v>194</v>
      </c>
      <c r="F144" s="218" t="s">
        <v>195</v>
      </c>
      <c r="G144" s="219" t="s">
        <v>196</v>
      </c>
      <c r="H144" s="220">
        <v>0.39300000000000002</v>
      </c>
      <c r="I144" s="221"/>
      <c r="J144" s="222">
        <f>ROUND(I144*H144,2)</f>
        <v>0</v>
      </c>
      <c r="K144" s="218" t="s">
        <v>160</v>
      </c>
      <c r="L144" s="42"/>
      <c r="M144" s="223" t="s">
        <v>1</v>
      </c>
      <c r="N144" s="224" t="s">
        <v>42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161</v>
      </c>
      <c r="AT144" s="227" t="s">
        <v>156</v>
      </c>
      <c r="AU144" s="227" t="s">
        <v>87</v>
      </c>
      <c r="AY144" s="15" t="s">
        <v>153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85</v>
      </c>
      <c r="BK144" s="228">
        <f>ROUND(I144*H144,2)</f>
        <v>0</v>
      </c>
      <c r="BL144" s="15" t="s">
        <v>161</v>
      </c>
      <c r="BM144" s="227" t="s">
        <v>197</v>
      </c>
    </row>
    <row r="145" s="2" customFormat="1">
      <c r="A145" s="36"/>
      <c r="B145" s="37"/>
      <c r="C145" s="38"/>
      <c r="D145" s="229" t="s">
        <v>163</v>
      </c>
      <c r="E145" s="38"/>
      <c r="F145" s="230" t="s">
        <v>198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163</v>
      </c>
      <c r="AU145" s="15" t="s">
        <v>87</v>
      </c>
    </row>
    <row r="146" s="2" customFormat="1">
      <c r="A146" s="36"/>
      <c r="B146" s="37"/>
      <c r="C146" s="38"/>
      <c r="D146" s="234" t="s">
        <v>165</v>
      </c>
      <c r="E146" s="38"/>
      <c r="F146" s="235" t="s">
        <v>199</v>
      </c>
      <c r="G146" s="38"/>
      <c r="H146" s="38"/>
      <c r="I146" s="231"/>
      <c r="J146" s="38"/>
      <c r="K146" s="38"/>
      <c r="L146" s="42"/>
      <c r="M146" s="232"/>
      <c r="N146" s="233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165</v>
      </c>
      <c r="AU146" s="15" t="s">
        <v>87</v>
      </c>
    </row>
    <row r="147" s="2" customFormat="1" ht="33" customHeight="1">
      <c r="A147" s="36"/>
      <c r="B147" s="37"/>
      <c r="C147" s="216" t="s">
        <v>154</v>
      </c>
      <c r="D147" s="216" t="s">
        <v>156</v>
      </c>
      <c r="E147" s="217" t="s">
        <v>200</v>
      </c>
      <c r="F147" s="218" t="s">
        <v>201</v>
      </c>
      <c r="G147" s="219" t="s">
        <v>196</v>
      </c>
      <c r="H147" s="220">
        <v>0.78600000000000003</v>
      </c>
      <c r="I147" s="221"/>
      <c r="J147" s="222">
        <f>ROUND(I147*H147,2)</f>
        <v>0</v>
      </c>
      <c r="K147" s="218" t="s">
        <v>160</v>
      </c>
      <c r="L147" s="42"/>
      <c r="M147" s="223" t="s">
        <v>1</v>
      </c>
      <c r="N147" s="224" t="s">
        <v>42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161</v>
      </c>
      <c r="AT147" s="227" t="s">
        <v>156</v>
      </c>
      <c r="AU147" s="227" t="s">
        <v>87</v>
      </c>
      <c r="AY147" s="15" t="s">
        <v>153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85</v>
      </c>
      <c r="BK147" s="228">
        <f>ROUND(I147*H147,2)</f>
        <v>0</v>
      </c>
      <c r="BL147" s="15" t="s">
        <v>161</v>
      </c>
      <c r="BM147" s="227" t="s">
        <v>202</v>
      </c>
    </row>
    <row r="148" s="2" customFormat="1">
      <c r="A148" s="36"/>
      <c r="B148" s="37"/>
      <c r="C148" s="38"/>
      <c r="D148" s="229" t="s">
        <v>163</v>
      </c>
      <c r="E148" s="38"/>
      <c r="F148" s="230" t="s">
        <v>203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163</v>
      </c>
      <c r="AU148" s="15" t="s">
        <v>87</v>
      </c>
    </row>
    <row r="149" s="2" customFormat="1">
      <c r="A149" s="36"/>
      <c r="B149" s="37"/>
      <c r="C149" s="38"/>
      <c r="D149" s="234" t="s">
        <v>165</v>
      </c>
      <c r="E149" s="38"/>
      <c r="F149" s="235" t="s">
        <v>204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165</v>
      </c>
      <c r="AU149" s="15" t="s">
        <v>87</v>
      </c>
    </row>
    <row r="150" s="13" customFormat="1">
      <c r="A150" s="13"/>
      <c r="B150" s="236"/>
      <c r="C150" s="237"/>
      <c r="D150" s="229" t="s">
        <v>167</v>
      </c>
      <c r="E150" s="237"/>
      <c r="F150" s="239" t="s">
        <v>485</v>
      </c>
      <c r="G150" s="237"/>
      <c r="H150" s="240">
        <v>0.78600000000000003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167</v>
      </c>
      <c r="AU150" s="246" t="s">
        <v>87</v>
      </c>
      <c r="AV150" s="13" t="s">
        <v>87</v>
      </c>
      <c r="AW150" s="13" t="s">
        <v>4</v>
      </c>
      <c r="AX150" s="13" t="s">
        <v>85</v>
      </c>
      <c r="AY150" s="246" t="s">
        <v>153</v>
      </c>
    </row>
    <row r="151" s="2" customFormat="1" ht="24.15" customHeight="1">
      <c r="A151" s="36"/>
      <c r="B151" s="37"/>
      <c r="C151" s="216" t="s">
        <v>206</v>
      </c>
      <c r="D151" s="216" t="s">
        <v>156</v>
      </c>
      <c r="E151" s="217" t="s">
        <v>207</v>
      </c>
      <c r="F151" s="218" t="s">
        <v>208</v>
      </c>
      <c r="G151" s="219" t="s">
        <v>196</v>
      </c>
      <c r="H151" s="220">
        <v>0.39300000000000002</v>
      </c>
      <c r="I151" s="221"/>
      <c r="J151" s="222">
        <f>ROUND(I151*H151,2)</f>
        <v>0</v>
      </c>
      <c r="K151" s="218" t="s">
        <v>160</v>
      </c>
      <c r="L151" s="42"/>
      <c r="M151" s="223" t="s">
        <v>1</v>
      </c>
      <c r="N151" s="224" t="s">
        <v>42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161</v>
      </c>
      <c r="AT151" s="227" t="s">
        <v>156</v>
      </c>
      <c r="AU151" s="227" t="s">
        <v>87</v>
      </c>
      <c r="AY151" s="15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85</v>
      </c>
      <c r="BK151" s="228">
        <f>ROUND(I151*H151,2)</f>
        <v>0</v>
      </c>
      <c r="BL151" s="15" t="s">
        <v>161</v>
      </c>
      <c r="BM151" s="227" t="s">
        <v>209</v>
      </c>
    </row>
    <row r="152" s="2" customFormat="1">
      <c r="A152" s="36"/>
      <c r="B152" s="37"/>
      <c r="C152" s="38"/>
      <c r="D152" s="229" t="s">
        <v>163</v>
      </c>
      <c r="E152" s="38"/>
      <c r="F152" s="230" t="s">
        <v>210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163</v>
      </c>
      <c r="AU152" s="15" t="s">
        <v>87</v>
      </c>
    </row>
    <row r="153" s="2" customFormat="1">
      <c r="A153" s="36"/>
      <c r="B153" s="37"/>
      <c r="C153" s="38"/>
      <c r="D153" s="234" t="s">
        <v>165</v>
      </c>
      <c r="E153" s="38"/>
      <c r="F153" s="235" t="s">
        <v>211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165</v>
      </c>
      <c r="AU153" s="15" t="s">
        <v>87</v>
      </c>
    </row>
    <row r="154" s="2" customFormat="1" ht="24.15" customHeight="1">
      <c r="A154" s="36"/>
      <c r="B154" s="37"/>
      <c r="C154" s="216" t="s">
        <v>178</v>
      </c>
      <c r="D154" s="216" t="s">
        <v>156</v>
      </c>
      <c r="E154" s="217" t="s">
        <v>212</v>
      </c>
      <c r="F154" s="218" t="s">
        <v>213</v>
      </c>
      <c r="G154" s="219" t="s">
        <v>196</v>
      </c>
      <c r="H154" s="220">
        <v>5.8949999999999996</v>
      </c>
      <c r="I154" s="221"/>
      <c r="J154" s="222">
        <f>ROUND(I154*H154,2)</f>
        <v>0</v>
      </c>
      <c r="K154" s="218" t="s">
        <v>160</v>
      </c>
      <c r="L154" s="42"/>
      <c r="M154" s="223" t="s">
        <v>1</v>
      </c>
      <c r="N154" s="224" t="s">
        <v>42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161</v>
      </c>
      <c r="AT154" s="227" t="s">
        <v>156</v>
      </c>
      <c r="AU154" s="227" t="s">
        <v>87</v>
      </c>
      <c r="AY154" s="15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85</v>
      </c>
      <c r="BK154" s="228">
        <f>ROUND(I154*H154,2)</f>
        <v>0</v>
      </c>
      <c r="BL154" s="15" t="s">
        <v>161</v>
      </c>
      <c r="BM154" s="227" t="s">
        <v>214</v>
      </c>
    </row>
    <row r="155" s="2" customFormat="1">
      <c r="A155" s="36"/>
      <c r="B155" s="37"/>
      <c r="C155" s="38"/>
      <c r="D155" s="229" t="s">
        <v>163</v>
      </c>
      <c r="E155" s="38"/>
      <c r="F155" s="230" t="s">
        <v>215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163</v>
      </c>
      <c r="AU155" s="15" t="s">
        <v>87</v>
      </c>
    </row>
    <row r="156" s="2" customFormat="1">
      <c r="A156" s="36"/>
      <c r="B156" s="37"/>
      <c r="C156" s="38"/>
      <c r="D156" s="234" t="s">
        <v>165</v>
      </c>
      <c r="E156" s="38"/>
      <c r="F156" s="235" t="s">
        <v>216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165</v>
      </c>
      <c r="AU156" s="15" t="s">
        <v>87</v>
      </c>
    </row>
    <row r="157" s="13" customFormat="1">
      <c r="A157" s="13"/>
      <c r="B157" s="236"/>
      <c r="C157" s="237"/>
      <c r="D157" s="229" t="s">
        <v>167</v>
      </c>
      <c r="E157" s="237"/>
      <c r="F157" s="239" t="s">
        <v>486</v>
      </c>
      <c r="G157" s="237"/>
      <c r="H157" s="240">
        <v>5.8949999999999996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167</v>
      </c>
      <c r="AU157" s="246" t="s">
        <v>87</v>
      </c>
      <c r="AV157" s="13" t="s">
        <v>87</v>
      </c>
      <c r="AW157" s="13" t="s">
        <v>4</v>
      </c>
      <c r="AX157" s="13" t="s">
        <v>85</v>
      </c>
      <c r="AY157" s="246" t="s">
        <v>153</v>
      </c>
    </row>
    <row r="158" s="2" customFormat="1" ht="33" customHeight="1">
      <c r="A158" s="36"/>
      <c r="B158" s="37"/>
      <c r="C158" s="216" t="s">
        <v>182</v>
      </c>
      <c r="D158" s="216" t="s">
        <v>156</v>
      </c>
      <c r="E158" s="217" t="s">
        <v>218</v>
      </c>
      <c r="F158" s="218" t="s">
        <v>219</v>
      </c>
      <c r="G158" s="219" t="s">
        <v>196</v>
      </c>
      <c r="H158" s="220">
        <v>0.39300000000000002</v>
      </c>
      <c r="I158" s="221"/>
      <c r="J158" s="222">
        <f>ROUND(I158*H158,2)</f>
        <v>0</v>
      </c>
      <c r="K158" s="218" t="s">
        <v>160</v>
      </c>
      <c r="L158" s="42"/>
      <c r="M158" s="223" t="s">
        <v>1</v>
      </c>
      <c r="N158" s="224" t="s">
        <v>42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161</v>
      </c>
      <c r="AT158" s="227" t="s">
        <v>156</v>
      </c>
      <c r="AU158" s="227" t="s">
        <v>87</v>
      </c>
      <c r="AY158" s="15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5" t="s">
        <v>85</v>
      </c>
      <c r="BK158" s="228">
        <f>ROUND(I158*H158,2)</f>
        <v>0</v>
      </c>
      <c r="BL158" s="15" t="s">
        <v>161</v>
      </c>
      <c r="BM158" s="227" t="s">
        <v>220</v>
      </c>
    </row>
    <row r="159" s="2" customFormat="1">
      <c r="A159" s="36"/>
      <c r="B159" s="37"/>
      <c r="C159" s="38"/>
      <c r="D159" s="229" t="s">
        <v>163</v>
      </c>
      <c r="E159" s="38"/>
      <c r="F159" s="230" t="s">
        <v>221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163</v>
      </c>
      <c r="AU159" s="15" t="s">
        <v>87</v>
      </c>
    </row>
    <row r="160" s="2" customFormat="1">
      <c r="A160" s="36"/>
      <c r="B160" s="37"/>
      <c r="C160" s="38"/>
      <c r="D160" s="234" t="s">
        <v>165</v>
      </c>
      <c r="E160" s="38"/>
      <c r="F160" s="235" t="s">
        <v>222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165</v>
      </c>
      <c r="AU160" s="15" t="s">
        <v>87</v>
      </c>
    </row>
    <row r="161" s="12" customFormat="1" ht="22.8" customHeight="1">
      <c r="A161" s="12"/>
      <c r="B161" s="200"/>
      <c r="C161" s="201"/>
      <c r="D161" s="202" t="s">
        <v>76</v>
      </c>
      <c r="E161" s="214" t="s">
        <v>223</v>
      </c>
      <c r="F161" s="214" t="s">
        <v>224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SUM(P162:P164)</f>
        <v>0</v>
      </c>
      <c r="Q161" s="208"/>
      <c r="R161" s="209">
        <f>SUM(R162:R164)</f>
        <v>0</v>
      </c>
      <c r="S161" s="208"/>
      <c r="T161" s="210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85</v>
      </c>
      <c r="AT161" s="212" t="s">
        <v>76</v>
      </c>
      <c r="AU161" s="212" t="s">
        <v>85</v>
      </c>
      <c r="AY161" s="211" t="s">
        <v>153</v>
      </c>
      <c r="BK161" s="213">
        <f>SUM(BK162:BK164)</f>
        <v>0</v>
      </c>
    </row>
    <row r="162" s="2" customFormat="1" ht="24.15" customHeight="1">
      <c r="A162" s="36"/>
      <c r="B162" s="37"/>
      <c r="C162" s="216" t="s">
        <v>225</v>
      </c>
      <c r="D162" s="216" t="s">
        <v>156</v>
      </c>
      <c r="E162" s="217" t="s">
        <v>226</v>
      </c>
      <c r="F162" s="218" t="s">
        <v>227</v>
      </c>
      <c r="G162" s="219" t="s">
        <v>196</v>
      </c>
      <c r="H162" s="220">
        <v>0.128</v>
      </c>
      <c r="I162" s="221"/>
      <c r="J162" s="222">
        <f>ROUND(I162*H162,2)</f>
        <v>0</v>
      </c>
      <c r="K162" s="218" t="s">
        <v>160</v>
      </c>
      <c r="L162" s="42"/>
      <c r="M162" s="223" t="s">
        <v>1</v>
      </c>
      <c r="N162" s="224" t="s">
        <v>42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161</v>
      </c>
      <c r="AT162" s="227" t="s">
        <v>156</v>
      </c>
      <c r="AU162" s="227" t="s">
        <v>87</v>
      </c>
      <c r="AY162" s="15" t="s">
        <v>153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85</v>
      </c>
      <c r="BK162" s="228">
        <f>ROUND(I162*H162,2)</f>
        <v>0</v>
      </c>
      <c r="BL162" s="15" t="s">
        <v>161</v>
      </c>
      <c r="BM162" s="227" t="s">
        <v>228</v>
      </c>
    </row>
    <row r="163" s="2" customFormat="1">
      <c r="A163" s="36"/>
      <c r="B163" s="37"/>
      <c r="C163" s="38"/>
      <c r="D163" s="229" t="s">
        <v>163</v>
      </c>
      <c r="E163" s="38"/>
      <c r="F163" s="230" t="s">
        <v>229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163</v>
      </c>
      <c r="AU163" s="15" t="s">
        <v>87</v>
      </c>
    </row>
    <row r="164" s="2" customFormat="1">
      <c r="A164" s="36"/>
      <c r="B164" s="37"/>
      <c r="C164" s="38"/>
      <c r="D164" s="234" t="s">
        <v>165</v>
      </c>
      <c r="E164" s="38"/>
      <c r="F164" s="235" t="s">
        <v>230</v>
      </c>
      <c r="G164" s="38"/>
      <c r="H164" s="38"/>
      <c r="I164" s="231"/>
      <c r="J164" s="38"/>
      <c r="K164" s="38"/>
      <c r="L164" s="42"/>
      <c r="M164" s="232"/>
      <c r="N164" s="233"/>
      <c r="O164" s="89"/>
      <c r="P164" s="89"/>
      <c r="Q164" s="89"/>
      <c r="R164" s="89"/>
      <c r="S164" s="89"/>
      <c r="T164" s="90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165</v>
      </c>
      <c r="AU164" s="15" t="s">
        <v>87</v>
      </c>
    </row>
    <row r="165" s="12" customFormat="1" ht="25.92" customHeight="1">
      <c r="A165" s="12"/>
      <c r="B165" s="200"/>
      <c r="C165" s="201"/>
      <c r="D165" s="202" t="s">
        <v>76</v>
      </c>
      <c r="E165" s="203" t="s">
        <v>231</v>
      </c>
      <c r="F165" s="203" t="s">
        <v>232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P166+P203+P207</f>
        <v>0</v>
      </c>
      <c r="Q165" s="208"/>
      <c r="R165" s="209">
        <f>R166+R203+R207</f>
        <v>0.1084543</v>
      </c>
      <c r="S165" s="208"/>
      <c r="T165" s="210">
        <f>T166+T203+T207</f>
        <v>0.14117350000000001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87</v>
      </c>
      <c r="AT165" s="212" t="s">
        <v>76</v>
      </c>
      <c r="AU165" s="212" t="s">
        <v>77</v>
      </c>
      <c r="AY165" s="211" t="s">
        <v>153</v>
      </c>
      <c r="BK165" s="213">
        <f>BK166+BK203+BK207</f>
        <v>0</v>
      </c>
    </row>
    <row r="166" s="12" customFormat="1" ht="22.8" customHeight="1">
      <c r="A166" s="12"/>
      <c r="B166" s="200"/>
      <c r="C166" s="201"/>
      <c r="D166" s="202" t="s">
        <v>76</v>
      </c>
      <c r="E166" s="214" t="s">
        <v>233</v>
      </c>
      <c r="F166" s="214" t="s">
        <v>234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SUM(P167:P202)</f>
        <v>0</v>
      </c>
      <c r="Q166" s="208"/>
      <c r="R166" s="209">
        <f>SUM(R167:R202)</f>
        <v>0.09258000000000001</v>
      </c>
      <c r="S166" s="208"/>
      <c r="T166" s="210">
        <f>SUM(T167:T202)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87</v>
      </c>
      <c r="AT166" s="212" t="s">
        <v>76</v>
      </c>
      <c r="AU166" s="212" t="s">
        <v>85</v>
      </c>
      <c r="AY166" s="211" t="s">
        <v>153</v>
      </c>
      <c r="BK166" s="213">
        <f>SUM(BK167:BK202)</f>
        <v>0</v>
      </c>
    </row>
    <row r="167" s="2" customFormat="1" ht="24.15" customHeight="1">
      <c r="A167" s="36"/>
      <c r="B167" s="37"/>
      <c r="C167" s="216" t="s">
        <v>235</v>
      </c>
      <c r="D167" s="216" t="s">
        <v>156</v>
      </c>
      <c r="E167" s="217" t="s">
        <v>236</v>
      </c>
      <c r="F167" s="218" t="s">
        <v>237</v>
      </c>
      <c r="G167" s="219" t="s">
        <v>171</v>
      </c>
      <c r="H167" s="220">
        <v>1</v>
      </c>
      <c r="I167" s="221"/>
      <c r="J167" s="222">
        <f>ROUND(I167*H167,2)</f>
        <v>0</v>
      </c>
      <c r="K167" s="218" t="s">
        <v>160</v>
      </c>
      <c r="L167" s="42"/>
      <c r="M167" s="223" t="s">
        <v>1</v>
      </c>
      <c r="N167" s="224" t="s">
        <v>42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238</v>
      </c>
      <c r="AT167" s="227" t="s">
        <v>156</v>
      </c>
      <c r="AU167" s="227" t="s">
        <v>87</v>
      </c>
      <c r="AY167" s="15" t="s">
        <v>153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5" t="s">
        <v>85</v>
      </c>
      <c r="BK167" s="228">
        <f>ROUND(I167*H167,2)</f>
        <v>0</v>
      </c>
      <c r="BL167" s="15" t="s">
        <v>238</v>
      </c>
      <c r="BM167" s="227" t="s">
        <v>239</v>
      </c>
    </row>
    <row r="168" s="2" customFormat="1">
      <c r="A168" s="36"/>
      <c r="B168" s="37"/>
      <c r="C168" s="38"/>
      <c r="D168" s="229" t="s">
        <v>163</v>
      </c>
      <c r="E168" s="38"/>
      <c r="F168" s="230" t="s">
        <v>240</v>
      </c>
      <c r="G168" s="38"/>
      <c r="H168" s="38"/>
      <c r="I168" s="231"/>
      <c r="J168" s="38"/>
      <c r="K168" s="38"/>
      <c r="L168" s="42"/>
      <c r="M168" s="232"/>
      <c r="N168" s="233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163</v>
      </c>
      <c r="AU168" s="15" t="s">
        <v>87</v>
      </c>
    </row>
    <row r="169" s="2" customFormat="1">
      <c r="A169" s="36"/>
      <c r="B169" s="37"/>
      <c r="C169" s="38"/>
      <c r="D169" s="234" t="s">
        <v>165</v>
      </c>
      <c r="E169" s="38"/>
      <c r="F169" s="235" t="s">
        <v>241</v>
      </c>
      <c r="G169" s="38"/>
      <c r="H169" s="38"/>
      <c r="I169" s="231"/>
      <c r="J169" s="38"/>
      <c r="K169" s="38"/>
      <c r="L169" s="42"/>
      <c r="M169" s="232"/>
      <c r="N169" s="233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165</v>
      </c>
      <c r="AU169" s="15" t="s">
        <v>87</v>
      </c>
    </row>
    <row r="170" s="13" customFormat="1">
      <c r="A170" s="13"/>
      <c r="B170" s="236"/>
      <c r="C170" s="237"/>
      <c r="D170" s="229" t="s">
        <v>167</v>
      </c>
      <c r="E170" s="238" t="s">
        <v>1</v>
      </c>
      <c r="F170" s="239" t="s">
        <v>85</v>
      </c>
      <c r="G170" s="237"/>
      <c r="H170" s="240">
        <v>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167</v>
      </c>
      <c r="AU170" s="246" t="s">
        <v>87</v>
      </c>
      <c r="AV170" s="13" t="s">
        <v>87</v>
      </c>
      <c r="AW170" s="13" t="s">
        <v>34</v>
      </c>
      <c r="AX170" s="13" t="s">
        <v>85</v>
      </c>
      <c r="AY170" s="246" t="s">
        <v>153</v>
      </c>
    </row>
    <row r="171" s="2" customFormat="1" ht="37.8" customHeight="1">
      <c r="A171" s="36"/>
      <c r="B171" s="37"/>
      <c r="C171" s="247" t="s">
        <v>8</v>
      </c>
      <c r="D171" s="247" t="s">
        <v>175</v>
      </c>
      <c r="E171" s="248" t="s">
        <v>242</v>
      </c>
      <c r="F171" s="249" t="s">
        <v>487</v>
      </c>
      <c r="G171" s="250" t="s">
        <v>171</v>
      </c>
      <c r="H171" s="251">
        <v>1</v>
      </c>
      <c r="I171" s="252"/>
      <c r="J171" s="253">
        <f>ROUND(I171*H171,2)</f>
        <v>0</v>
      </c>
      <c r="K171" s="249" t="s">
        <v>160</v>
      </c>
      <c r="L171" s="254"/>
      <c r="M171" s="255" t="s">
        <v>1</v>
      </c>
      <c r="N171" s="256" t="s">
        <v>42</v>
      </c>
      <c r="O171" s="89"/>
      <c r="P171" s="225">
        <f>O171*H171</f>
        <v>0</v>
      </c>
      <c r="Q171" s="225">
        <v>0.072480000000000003</v>
      </c>
      <c r="R171" s="225">
        <f>Q171*H171</f>
        <v>0.072480000000000003</v>
      </c>
      <c r="S171" s="225">
        <v>0</v>
      </c>
      <c r="T171" s="22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244</v>
      </c>
      <c r="AT171" s="227" t="s">
        <v>175</v>
      </c>
      <c r="AU171" s="227" t="s">
        <v>87</v>
      </c>
      <c r="AY171" s="15" t="s">
        <v>153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5" t="s">
        <v>85</v>
      </c>
      <c r="BK171" s="228">
        <f>ROUND(I171*H171,2)</f>
        <v>0</v>
      </c>
      <c r="BL171" s="15" t="s">
        <v>238</v>
      </c>
      <c r="BM171" s="227" t="s">
        <v>245</v>
      </c>
    </row>
    <row r="172" s="2" customFormat="1">
      <c r="A172" s="36"/>
      <c r="B172" s="37"/>
      <c r="C172" s="38"/>
      <c r="D172" s="229" t="s">
        <v>163</v>
      </c>
      <c r="E172" s="38"/>
      <c r="F172" s="230" t="s">
        <v>487</v>
      </c>
      <c r="G172" s="38"/>
      <c r="H172" s="38"/>
      <c r="I172" s="231"/>
      <c r="J172" s="38"/>
      <c r="K172" s="38"/>
      <c r="L172" s="42"/>
      <c r="M172" s="232"/>
      <c r="N172" s="233"/>
      <c r="O172" s="89"/>
      <c r="P172" s="89"/>
      <c r="Q172" s="89"/>
      <c r="R172" s="89"/>
      <c r="S172" s="89"/>
      <c r="T172" s="90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163</v>
      </c>
      <c r="AU172" s="15" t="s">
        <v>87</v>
      </c>
    </row>
    <row r="173" s="2" customFormat="1">
      <c r="A173" s="36"/>
      <c r="B173" s="37"/>
      <c r="C173" s="38"/>
      <c r="D173" s="229" t="s">
        <v>180</v>
      </c>
      <c r="E173" s="38"/>
      <c r="F173" s="257" t="s">
        <v>246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180</v>
      </c>
      <c r="AU173" s="15" t="s">
        <v>87</v>
      </c>
    </row>
    <row r="174" s="2" customFormat="1" ht="16.5" customHeight="1">
      <c r="A174" s="36"/>
      <c r="B174" s="37"/>
      <c r="C174" s="216" t="s">
        <v>247</v>
      </c>
      <c r="D174" s="216" t="s">
        <v>156</v>
      </c>
      <c r="E174" s="217" t="s">
        <v>248</v>
      </c>
      <c r="F174" s="218" t="s">
        <v>249</v>
      </c>
      <c r="G174" s="219" t="s">
        <v>171</v>
      </c>
      <c r="H174" s="220">
        <v>4</v>
      </c>
      <c r="I174" s="221"/>
      <c r="J174" s="222">
        <f>ROUND(I174*H174,2)</f>
        <v>0</v>
      </c>
      <c r="K174" s="218" t="s">
        <v>160</v>
      </c>
      <c r="L174" s="42"/>
      <c r="M174" s="223" t="s">
        <v>1</v>
      </c>
      <c r="N174" s="224" t="s">
        <v>42</v>
      </c>
      <c r="O174" s="89"/>
      <c r="P174" s="225">
        <f>O174*H174</f>
        <v>0</v>
      </c>
      <c r="Q174" s="225">
        <v>0</v>
      </c>
      <c r="R174" s="225">
        <f>Q174*H174</f>
        <v>0</v>
      </c>
      <c r="S174" s="225">
        <v>0</v>
      </c>
      <c r="T174" s="22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238</v>
      </c>
      <c r="AT174" s="227" t="s">
        <v>156</v>
      </c>
      <c r="AU174" s="227" t="s">
        <v>87</v>
      </c>
      <c r="AY174" s="15" t="s">
        <v>153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5" t="s">
        <v>85</v>
      </c>
      <c r="BK174" s="228">
        <f>ROUND(I174*H174,2)</f>
        <v>0</v>
      </c>
      <c r="BL174" s="15" t="s">
        <v>238</v>
      </c>
      <c r="BM174" s="227" t="s">
        <v>250</v>
      </c>
    </row>
    <row r="175" s="2" customFormat="1">
      <c r="A175" s="36"/>
      <c r="B175" s="37"/>
      <c r="C175" s="38"/>
      <c r="D175" s="229" t="s">
        <v>163</v>
      </c>
      <c r="E175" s="38"/>
      <c r="F175" s="230" t="s">
        <v>251</v>
      </c>
      <c r="G175" s="38"/>
      <c r="H175" s="38"/>
      <c r="I175" s="231"/>
      <c r="J175" s="38"/>
      <c r="K175" s="38"/>
      <c r="L175" s="42"/>
      <c r="M175" s="232"/>
      <c r="N175" s="233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163</v>
      </c>
      <c r="AU175" s="15" t="s">
        <v>87</v>
      </c>
    </row>
    <row r="176" s="2" customFormat="1">
      <c r="A176" s="36"/>
      <c r="B176" s="37"/>
      <c r="C176" s="38"/>
      <c r="D176" s="234" t="s">
        <v>165</v>
      </c>
      <c r="E176" s="38"/>
      <c r="F176" s="235" t="s">
        <v>252</v>
      </c>
      <c r="G176" s="38"/>
      <c r="H176" s="38"/>
      <c r="I176" s="231"/>
      <c r="J176" s="38"/>
      <c r="K176" s="38"/>
      <c r="L176" s="42"/>
      <c r="M176" s="232"/>
      <c r="N176" s="233"/>
      <c r="O176" s="89"/>
      <c r="P176" s="89"/>
      <c r="Q176" s="89"/>
      <c r="R176" s="89"/>
      <c r="S176" s="89"/>
      <c r="T176" s="90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165</v>
      </c>
      <c r="AU176" s="15" t="s">
        <v>87</v>
      </c>
    </row>
    <row r="177" s="2" customFormat="1" ht="16.5" customHeight="1">
      <c r="A177" s="36"/>
      <c r="B177" s="37"/>
      <c r="C177" s="247" t="s">
        <v>253</v>
      </c>
      <c r="D177" s="247" t="s">
        <v>175</v>
      </c>
      <c r="E177" s="248" t="s">
        <v>254</v>
      </c>
      <c r="F177" s="249" t="s">
        <v>255</v>
      </c>
      <c r="G177" s="250" t="s">
        <v>171</v>
      </c>
      <c r="H177" s="251">
        <v>4</v>
      </c>
      <c r="I177" s="252"/>
      <c r="J177" s="253">
        <f>ROUND(I177*H177,2)</f>
        <v>0</v>
      </c>
      <c r="K177" s="249" t="s">
        <v>160</v>
      </c>
      <c r="L177" s="254"/>
      <c r="M177" s="255" t="s">
        <v>1</v>
      </c>
      <c r="N177" s="256" t="s">
        <v>42</v>
      </c>
      <c r="O177" s="89"/>
      <c r="P177" s="225">
        <f>O177*H177</f>
        <v>0</v>
      </c>
      <c r="Q177" s="225">
        <v>0.00059999999999999995</v>
      </c>
      <c r="R177" s="225">
        <f>Q177*H177</f>
        <v>0.0023999999999999998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244</v>
      </c>
      <c r="AT177" s="227" t="s">
        <v>175</v>
      </c>
      <c r="AU177" s="227" t="s">
        <v>87</v>
      </c>
      <c r="AY177" s="15" t="s">
        <v>153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5" t="s">
        <v>85</v>
      </c>
      <c r="BK177" s="228">
        <f>ROUND(I177*H177,2)</f>
        <v>0</v>
      </c>
      <c r="BL177" s="15" t="s">
        <v>238</v>
      </c>
      <c r="BM177" s="227" t="s">
        <v>256</v>
      </c>
    </row>
    <row r="178" s="2" customFormat="1">
      <c r="A178" s="36"/>
      <c r="B178" s="37"/>
      <c r="C178" s="38"/>
      <c r="D178" s="229" t="s">
        <v>163</v>
      </c>
      <c r="E178" s="38"/>
      <c r="F178" s="230" t="s">
        <v>255</v>
      </c>
      <c r="G178" s="38"/>
      <c r="H178" s="38"/>
      <c r="I178" s="231"/>
      <c r="J178" s="38"/>
      <c r="K178" s="38"/>
      <c r="L178" s="42"/>
      <c r="M178" s="232"/>
      <c r="N178" s="233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163</v>
      </c>
      <c r="AU178" s="15" t="s">
        <v>87</v>
      </c>
    </row>
    <row r="179" s="2" customFormat="1" ht="24.15" customHeight="1">
      <c r="A179" s="36"/>
      <c r="B179" s="37"/>
      <c r="C179" s="216" t="s">
        <v>257</v>
      </c>
      <c r="D179" s="216" t="s">
        <v>156</v>
      </c>
      <c r="E179" s="217" t="s">
        <v>261</v>
      </c>
      <c r="F179" s="218" t="s">
        <v>262</v>
      </c>
      <c r="G179" s="219" t="s">
        <v>171</v>
      </c>
      <c r="H179" s="220">
        <v>2</v>
      </c>
      <c r="I179" s="221"/>
      <c r="J179" s="222">
        <f>ROUND(I179*H179,2)</f>
        <v>0</v>
      </c>
      <c r="K179" s="218" t="s">
        <v>160</v>
      </c>
      <c r="L179" s="42"/>
      <c r="M179" s="223" t="s">
        <v>1</v>
      </c>
      <c r="N179" s="224" t="s">
        <v>42</v>
      </c>
      <c r="O179" s="89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238</v>
      </c>
      <c r="AT179" s="227" t="s">
        <v>156</v>
      </c>
      <c r="AU179" s="227" t="s">
        <v>87</v>
      </c>
      <c r="AY179" s="15" t="s">
        <v>153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85</v>
      </c>
      <c r="BK179" s="228">
        <f>ROUND(I179*H179,2)</f>
        <v>0</v>
      </c>
      <c r="BL179" s="15" t="s">
        <v>238</v>
      </c>
      <c r="BM179" s="227" t="s">
        <v>263</v>
      </c>
    </row>
    <row r="180" s="2" customFormat="1">
      <c r="A180" s="36"/>
      <c r="B180" s="37"/>
      <c r="C180" s="38"/>
      <c r="D180" s="229" t="s">
        <v>163</v>
      </c>
      <c r="E180" s="38"/>
      <c r="F180" s="230" t="s">
        <v>264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163</v>
      </c>
      <c r="AU180" s="15" t="s">
        <v>87</v>
      </c>
    </row>
    <row r="181" s="2" customFormat="1">
      <c r="A181" s="36"/>
      <c r="B181" s="37"/>
      <c r="C181" s="38"/>
      <c r="D181" s="234" t="s">
        <v>165</v>
      </c>
      <c r="E181" s="38"/>
      <c r="F181" s="235" t="s">
        <v>265</v>
      </c>
      <c r="G181" s="38"/>
      <c r="H181" s="38"/>
      <c r="I181" s="231"/>
      <c r="J181" s="38"/>
      <c r="K181" s="38"/>
      <c r="L181" s="42"/>
      <c r="M181" s="232"/>
      <c r="N181" s="233"/>
      <c r="O181" s="89"/>
      <c r="P181" s="89"/>
      <c r="Q181" s="89"/>
      <c r="R181" s="89"/>
      <c r="S181" s="89"/>
      <c r="T181" s="90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5" t="s">
        <v>165</v>
      </c>
      <c r="AU181" s="15" t="s">
        <v>87</v>
      </c>
    </row>
    <row r="182" s="2" customFormat="1" ht="16.5" customHeight="1">
      <c r="A182" s="36"/>
      <c r="B182" s="37"/>
      <c r="C182" s="247" t="s">
        <v>238</v>
      </c>
      <c r="D182" s="247" t="s">
        <v>175</v>
      </c>
      <c r="E182" s="248" t="s">
        <v>267</v>
      </c>
      <c r="F182" s="249" t="s">
        <v>268</v>
      </c>
      <c r="G182" s="250" t="s">
        <v>171</v>
      </c>
      <c r="H182" s="251">
        <v>2</v>
      </c>
      <c r="I182" s="252"/>
      <c r="J182" s="253">
        <f>ROUND(I182*H182,2)</f>
        <v>0</v>
      </c>
      <c r="K182" s="249" t="s">
        <v>160</v>
      </c>
      <c r="L182" s="254"/>
      <c r="M182" s="255" t="s">
        <v>1</v>
      </c>
      <c r="N182" s="256" t="s">
        <v>42</v>
      </c>
      <c r="O182" s="89"/>
      <c r="P182" s="225">
        <f>O182*H182</f>
        <v>0</v>
      </c>
      <c r="Q182" s="225">
        <v>0.0023999999999999998</v>
      </c>
      <c r="R182" s="225">
        <f>Q182*H182</f>
        <v>0.0047999999999999996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244</v>
      </c>
      <c r="AT182" s="227" t="s">
        <v>175</v>
      </c>
      <c r="AU182" s="227" t="s">
        <v>87</v>
      </c>
      <c r="AY182" s="15" t="s">
        <v>153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5" t="s">
        <v>85</v>
      </c>
      <c r="BK182" s="228">
        <f>ROUND(I182*H182,2)</f>
        <v>0</v>
      </c>
      <c r="BL182" s="15" t="s">
        <v>238</v>
      </c>
      <c r="BM182" s="227" t="s">
        <v>269</v>
      </c>
    </row>
    <row r="183" s="2" customFormat="1">
      <c r="A183" s="36"/>
      <c r="B183" s="37"/>
      <c r="C183" s="38"/>
      <c r="D183" s="229" t="s">
        <v>163</v>
      </c>
      <c r="E183" s="38"/>
      <c r="F183" s="230" t="s">
        <v>268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163</v>
      </c>
      <c r="AU183" s="15" t="s">
        <v>87</v>
      </c>
    </row>
    <row r="184" s="2" customFormat="1" ht="24.15" customHeight="1">
      <c r="A184" s="36"/>
      <c r="B184" s="37"/>
      <c r="C184" s="216" t="s">
        <v>266</v>
      </c>
      <c r="D184" s="216" t="s">
        <v>156</v>
      </c>
      <c r="E184" s="217" t="s">
        <v>271</v>
      </c>
      <c r="F184" s="218" t="s">
        <v>272</v>
      </c>
      <c r="G184" s="219" t="s">
        <v>171</v>
      </c>
      <c r="H184" s="220">
        <v>2</v>
      </c>
      <c r="I184" s="221"/>
      <c r="J184" s="222">
        <f>ROUND(I184*H184,2)</f>
        <v>0</v>
      </c>
      <c r="K184" s="218" t="s">
        <v>1</v>
      </c>
      <c r="L184" s="42"/>
      <c r="M184" s="223" t="s">
        <v>1</v>
      </c>
      <c r="N184" s="224" t="s">
        <v>42</v>
      </c>
      <c r="O184" s="89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238</v>
      </c>
      <c r="AT184" s="227" t="s">
        <v>156</v>
      </c>
      <c r="AU184" s="227" t="s">
        <v>87</v>
      </c>
      <c r="AY184" s="15" t="s">
        <v>153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5" t="s">
        <v>85</v>
      </c>
      <c r="BK184" s="228">
        <f>ROUND(I184*H184,2)</f>
        <v>0</v>
      </c>
      <c r="BL184" s="15" t="s">
        <v>238</v>
      </c>
      <c r="BM184" s="227" t="s">
        <v>273</v>
      </c>
    </row>
    <row r="185" s="2" customFormat="1">
      <c r="A185" s="36"/>
      <c r="B185" s="37"/>
      <c r="C185" s="38"/>
      <c r="D185" s="229" t="s">
        <v>163</v>
      </c>
      <c r="E185" s="38"/>
      <c r="F185" s="230" t="s">
        <v>274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163</v>
      </c>
      <c r="AU185" s="15" t="s">
        <v>87</v>
      </c>
    </row>
    <row r="186" s="2" customFormat="1" ht="16.5" customHeight="1">
      <c r="A186" s="36"/>
      <c r="B186" s="37"/>
      <c r="C186" s="247" t="s">
        <v>270</v>
      </c>
      <c r="D186" s="247" t="s">
        <v>175</v>
      </c>
      <c r="E186" s="248" t="s">
        <v>276</v>
      </c>
      <c r="F186" s="249" t="s">
        <v>277</v>
      </c>
      <c r="G186" s="250" t="s">
        <v>171</v>
      </c>
      <c r="H186" s="251">
        <v>1</v>
      </c>
      <c r="I186" s="252"/>
      <c r="J186" s="253">
        <f>ROUND(I186*H186,2)</f>
        <v>0</v>
      </c>
      <c r="K186" s="249" t="s">
        <v>1</v>
      </c>
      <c r="L186" s="254"/>
      <c r="M186" s="255" t="s">
        <v>1</v>
      </c>
      <c r="N186" s="256" t="s">
        <v>42</v>
      </c>
      <c r="O186" s="89"/>
      <c r="P186" s="225">
        <f>O186*H186</f>
        <v>0</v>
      </c>
      <c r="Q186" s="225">
        <v>0.01</v>
      </c>
      <c r="R186" s="225">
        <f>Q186*H186</f>
        <v>0.01</v>
      </c>
      <c r="S186" s="225">
        <v>0</v>
      </c>
      <c r="T186" s="22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244</v>
      </c>
      <c r="AT186" s="227" t="s">
        <v>175</v>
      </c>
      <c r="AU186" s="227" t="s">
        <v>87</v>
      </c>
      <c r="AY186" s="15" t="s">
        <v>153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5" t="s">
        <v>85</v>
      </c>
      <c r="BK186" s="228">
        <f>ROUND(I186*H186,2)</f>
        <v>0</v>
      </c>
      <c r="BL186" s="15" t="s">
        <v>238</v>
      </c>
      <c r="BM186" s="227" t="s">
        <v>278</v>
      </c>
    </row>
    <row r="187" s="2" customFormat="1">
      <c r="A187" s="36"/>
      <c r="B187" s="37"/>
      <c r="C187" s="38"/>
      <c r="D187" s="229" t="s">
        <v>163</v>
      </c>
      <c r="E187" s="38"/>
      <c r="F187" s="230" t="s">
        <v>277</v>
      </c>
      <c r="G187" s="38"/>
      <c r="H187" s="38"/>
      <c r="I187" s="231"/>
      <c r="J187" s="38"/>
      <c r="K187" s="38"/>
      <c r="L187" s="42"/>
      <c r="M187" s="232"/>
      <c r="N187" s="233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163</v>
      </c>
      <c r="AU187" s="15" t="s">
        <v>87</v>
      </c>
    </row>
    <row r="188" s="2" customFormat="1">
      <c r="A188" s="36"/>
      <c r="B188" s="37"/>
      <c r="C188" s="38"/>
      <c r="D188" s="229" t="s">
        <v>180</v>
      </c>
      <c r="E188" s="38"/>
      <c r="F188" s="257" t="s">
        <v>279</v>
      </c>
      <c r="G188" s="38"/>
      <c r="H188" s="38"/>
      <c r="I188" s="231"/>
      <c r="J188" s="38"/>
      <c r="K188" s="38"/>
      <c r="L188" s="42"/>
      <c r="M188" s="232"/>
      <c r="N188" s="233"/>
      <c r="O188" s="89"/>
      <c r="P188" s="89"/>
      <c r="Q188" s="89"/>
      <c r="R188" s="89"/>
      <c r="S188" s="89"/>
      <c r="T188" s="90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180</v>
      </c>
      <c r="AU188" s="15" t="s">
        <v>87</v>
      </c>
    </row>
    <row r="189" s="2" customFormat="1" ht="24.15" customHeight="1">
      <c r="A189" s="36"/>
      <c r="B189" s="37"/>
      <c r="C189" s="216" t="s">
        <v>275</v>
      </c>
      <c r="D189" s="216" t="s">
        <v>156</v>
      </c>
      <c r="E189" s="217" t="s">
        <v>281</v>
      </c>
      <c r="F189" s="218" t="s">
        <v>282</v>
      </c>
      <c r="G189" s="219" t="s">
        <v>171</v>
      </c>
      <c r="H189" s="220">
        <v>1</v>
      </c>
      <c r="I189" s="221"/>
      <c r="J189" s="222">
        <f>ROUND(I189*H189,2)</f>
        <v>0</v>
      </c>
      <c r="K189" s="218" t="s">
        <v>1</v>
      </c>
      <c r="L189" s="42"/>
      <c r="M189" s="223" t="s">
        <v>1</v>
      </c>
      <c r="N189" s="224" t="s">
        <v>42</v>
      </c>
      <c r="O189" s="89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7" t="s">
        <v>238</v>
      </c>
      <c r="AT189" s="227" t="s">
        <v>156</v>
      </c>
      <c r="AU189" s="227" t="s">
        <v>87</v>
      </c>
      <c r="AY189" s="15" t="s">
        <v>153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15" t="s">
        <v>85</v>
      </c>
      <c r="BK189" s="228">
        <f>ROUND(I189*H189,2)</f>
        <v>0</v>
      </c>
      <c r="BL189" s="15" t="s">
        <v>238</v>
      </c>
      <c r="BM189" s="227" t="s">
        <v>283</v>
      </c>
    </row>
    <row r="190" s="2" customFormat="1">
      <c r="A190" s="36"/>
      <c r="B190" s="37"/>
      <c r="C190" s="38"/>
      <c r="D190" s="229" t="s">
        <v>163</v>
      </c>
      <c r="E190" s="38"/>
      <c r="F190" s="230" t="s">
        <v>284</v>
      </c>
      <c r="G190" s="38"/>
      <c r="H190" s="38"/>
      <c r="I190" s="231"/>
      <c r="J190" s="38"/>
      <c r="K190" s="38"/>
      <c r="L190" s="42"/>
      <c r="M190" s="232"/>
      <c r="N190" s="233"/>
      <c r="O190" s="89"/>
      <c r="P190" s="89"/>
      <c r="Q190" s="89"/>
      <c r="R190" s="89"/>
      <c r="S190" s="89"/>
      <c r="T190" s="90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5" t="s">
        <v>163</v>
      </c>
      <c r="AU190" s="15" t="s">
        <v>87</v>
      </c>
    </row>
    <row r="191" s="2" customFormat="1" ht="16.5" customHeight="1">
      <c r="A191" s="36"/>
      <c r="B191" s="37"/>
      <c r="C191" s="247" t="s">
        <v>280</v>
      </c>
      <c r="D191" s="247" t="s">
        <v>175</v>
      </c>
      <c r="E191" s="248" t="s">
        <v>285</v>
      </c>
      <c r="F191" s="249" t="s">
        <v>286</v>
      </c>
      <c r="G191" s="250" t="s">
        <v>171</v>
      </c>
      <c r="H191" s="251">
        <v>1</v>
      </c>
      <c r="I191" s="252"/>
      <c r="J191" s="253">
        <f>ROUND(I191*H191,2)</f>
        <v>0</v>
      </c>
      <c r="K191" s="249" t="s">
        <v>1</v>
      </c>
      <c r="L191" s="254"/>
      <c r="M191" s="255" t="s">
        <v>1</v>
      </c>
      <c r="N191" s="256" t="s">
        <v>42</v>
      </c>
      <c r="O191" s="89"/>
      <c r="P191" s="225">
        <f>O191*H191</f>
        <v>0</v>
      </c>
      <c r="Q191" s="225">
        <v>0.0022000000000000001</v>
      </c>
      <c r="R191" s="225">
        <f>Q191*H191</f>
        <v>0.0022000000000000001</v>
      </c>
      <c r="S191" s="225">
        <v>0</v>
      </c>
      <c r="T191" s="22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244</v>
      </c>
      <c r="AT191" s="227" t="s">
        <v>175</v>
      </c>
      <c r="AU191" s="227" t="s">
        <v>87</v>
      </c>
      <c r="AY191" s="15" t="s">
        <v>153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5" t="s">
        <v>85</v>
      </c>
      <c r="BK191" s="228">
        <f>ROUND(I191*H191,2)</f>
        <v>0</v>
      </c>
      <c r="BL191" s="15" t="s">
        <v>238</v>
      </c>
      <c r="BM191" s="227" t="s">
        <v>287</v>
      </c>
    </row>
    <row r="192" s="2" customFormat="1">
      <c r="A192" s="36"/>
      <c r="B192" s="37"/>
      <c r="C192" s="38"/>
      <c r="D192" s="229" t="s">
        <v>163</v>
      </c>
      <c r="E192" s="38"/>
      <c r="F192" s="230" t="s">
        <v>286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163</v>
      </c>
      <c r="AU192" s="15" t="s">
        <v>87</v>
      </c>
    </row>
    <row r="193" s="2" customFormat="1">
      <c r="A193" s="36"/>
      <c r="B193" s="37"/>
      <c r="C193" s="38"/>
      <c r="D193" s="229" t="s">
        <v>180</v>
      </c>
      <c r="E193" s="38"/>
      <c r="F193" s="257" t="s">
        <v>288</v>
      </c>
      <c r="G193" s="38"/>
      <c r="H193" s="38"/>
      <c r="I193" s="231"/>
      <c r="J193" s="38"/>
      <c r="K193" s="38"/>
      <c r="L193" s="42"/>
      <c r="M193" s="232"/>
      <c r="N193" s="233"/>
      <c r="O193" s="89"/>
      <c r="P193" s="89"/>
      <c r="Q193" s="89"/>
      <c r="R193" s="89"/>
      <c r="S193" s="89"/>
      <c r="T193" s="90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5" t="s">
        <v>180</v>
      </c>
      <c r="AU193" s="15" t="s">
        <v>87</v>
      </c>
    </row>
    <row r="194" s="2" customFormat="1" ht="24.15" customHeight="1">
      <c r="A194" s="36"/>
      <c r="B194" s="37"/>
      <c r="C194" s="216" t="s">
        <v>7</v>
      </c>
      <c r="D194" s="216" t="s">
        <v>156</v>
      </c>
      <c r="E194" s="217" t="s">
        <v>290</v>
      </c>
      <c r="F194" s="218" t="s">
        <v>291</v>
      </c>
      <c r="G194" s="219" t="s">
        <v>171</v>
      </c>
      <c r="H194" s="220">
        <v>1</v>
      </c>
      <c r="I194" s="221"/>
      <c r="J194" s="222">
        <f>ROUND(I194*H194,2)</f>
        <v>0</v>
      </c>
      <c r="K194" s="218" t="s">
        <v>160</v>
      </c>
      <c r="L194" s="42"/>
      <c r="M194" s="223" t="s">
        <v>1</v>
      </c>
      <c r="N194" s="224" t="s">
        <v>42</v>
      </c>
      <c r="O194" s="89"/>
      <c r="P194" s="225">
        <f>O194*H194</f>
        <v>0</v>
      </c>
      <c r="Q194" s="225">
        <v>0</v>
      </c>
      <c r="R194" s="225">
        <f>Q194*H194</f>
        <v>0</v>
      </c>
      <c r="S194" s="225">
        <v>0</v>
      </c>
      <c r="T194" s="22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7" t="s">
        <v>238</v>
      </c>
      <c r="AT194" s="227" t="s">
        <v>156</v>
      </c>
      <c r="AU194" s="227" t="s">
        <v>87</v>
      </c>
      <c r="AY194" s="15" t="s">
        <v>153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15" t="s">
        <v>85</v>
      </c>
      <c r="BK194" s="228">
        <f>ROUND(I194*H194,2)</f>
        <v>0</v>
      </c>
      <c r="BL194" s="15" t="s">
        <v>238</v>
      </c>
      <c r="BM194" s="227" t="s">
        <v>292</v>
      </c>
    </row>
    <row r="195" s="2" customFormat="1">
      <c r="A195" s="36"/>
      <c r="B195" s="37"/>
      <c r="C195" s="38"/>
      <c r="D195" s="229" t="s">
        <v>163</v>
      </c>
      <c r="E195" s="38"/>
      <c r="F195" s="230" t="s">
        <v>291</v>
      </c>
      <c r="G195" s="38"/>
      <c r="H195" s="38"/>
      <c r="I195" s="231"/>
      <c r="J195" s="38"/>
      <c r="K195" s="38"/>
      <c r="L195" s="42"/>
      <c r="M195" s="232"/>
      <c r="N195" s="233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163</v>
      </c>
      <c r="AU195" s="15" t="s">
        <v>87</v>
      </c>
    </row>
    <row r="196" s="2" customFormat="1">
      <c r="A196" s="36"/>
      <c r="B196" s="37"/>
      <c r="C196" s="38"/>
      <c r="D196" s="234" t="s">
        <v>165</v>
      </c>
      <c r="E196" s="38"/>
      <c r="F196" s="235" t="s">
        <v>293</v>
      </c>
      <c r="G196" s="38"/>
      <c r="H196" s="38"/>
      <c r="I196" s="231"/>
      <c r="J196" s="38"/>
      <c r="K196" s="38"/>
      <c r="L196" s="42"/>
      <c r="M196" s="232"/>
      <c r="N196" s="233"/>
      <c r="O196" s="89"/>
      <c r="P196" s="89"/>
      <c r="Q196" s="89"/>
      <c r="R196" s="89"/>
      <c r="S196" s="89"/>
      <c r="T196" s="90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5" t="s">
        <v>165</v>
      </c>
      <c r="AU196" s="15" t="s">
        <v>87</v>
      </c>
    </row>
    <row r="197" s="2" customFormat="1" ht="16.5" customHeight="1">
      <c r="A197" s="36"/>
      <c r="B197" s="37"/>
      <c r="C197" s="247" t="s">
        <v>289</v>
      </c>
      <c r="D197" s="247" t="s">
        <v>175</v>
      </c>
      <c r="E197" s="248" t="s">
        <v>295</v>
      </c>
      <c r="F197" s="249" t="s">
        <v>296</v>
      </c>
      <c r="G197" s="250" t="s">
        <v>171</v>
      </c>
      <c r="H197" s="251">
        <v>1</v>
      </c>
      <c r="I197" s="252"/>
      <c r="J197" s="253">
        <f>ROUND(I197*H197,2)</f>
        <v>0</v>
      </c>
      <c r="K197" s="249" t="s">
        <v>160</v>
      </c>
      <c r="L197" s="254"/>
      <c r="M197" s="255" t="s">
        <v>1</v>
      </c>
      <c r="N197" s="256" t="s">
        <v>42</v>
      </c>
      <c r="O197" s="89"/>
      <c r="P197" s="225">
        <f>O197*H197</f>
        <v>0</v>
      </c>
      <c r="Q197" s="225">
        <v>0.00069999999999999999</v>
      </c>
      <c r="R197" s="225">
        <f>Q197*H197</f>
        <v>0.00069999999999999999</v>
      </c>
      <c r="S197" s="225">
        <v>0</v>
      </c>
      <c r="T197" s="22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244</v>
      </c>
      <c r="AT197" s="227" t="s">
        <v>175</v>
      </c>
      <c r="AU197" s="227" t="s">
        <v>87</v>
      </c>
      <c r="AY197" s="15" t="s">
        <v>153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5" t="s">
        <v>85</v>
      </c>
      <c r="BK197" s="228">
        <f>ROUND(I197*H197,2)</f>
        <v>0</v>
      </c>
      <c r="BL197" s="15" t="s">
        <v>238</v>
      </c>
      <c r="BM197" s="227" t="s">
        <v>297</v>
      </c>
    </row>
    <row r="198" s="2" customFormat="1">
      <c r="A198" s="36"/>
      <c r="B198" s="37"/>
      <c r="C198" s="38"/>
      <c r="D198" s="229" t="s">
        <v>163</v>
      </c>
      <c r="E198" s="38"/>
      <c r="F198" s="230" t="s">
        <v>296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163</v>
      </c>
      <c r="AU198" s="15" t="s">
        <v>87</v>
      </c>
    </row>
    <row r="199" s="2" customFormat="1">
      <c r="A199" s="36"/>
      <c r="B199" s="37"/>
      <c r="C199" s="38"/>
      <c r="D199" s="229" t="s">
        <v>180</v>
      </c>
      <c r="E199" s="38"/>
      <c r="F199" s="257" t="s">
        <v>298</v>
      </c>
      <c r="G199" s="38"/>
      <c r="H199" s="38"/>
      <c r="I199" s="231"/>
      <c r="J199" s="38"/>
      <c r="K199" s="38"/>
      <c r="L199" s="42"/>
      <c r="M199" s="232"/>
      <c r="N199" s="233"/>
      <c r="O199" s="89"/>
      <c r="P199" s="89"/>
      <c r="Q199" s="89"/>
      <c r="R199" s="89"/>
      <c r="S199" s="89"/>
      <c r="T199" s="90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5" t="s">
        <v>180</v>
      </c>
      <c r="AU199" s="15" t="s">
        <v>87</v>
      </c>
    </row>
    <row r="200" s="2" customFormat="1" ht="24.15" customHeight="1">
      <c r="A200" s="36"/>
      <c r="B200" s="37"/>
      <c r="C200" s="216" t="s">
        <v>294</v>
      </c>
      <c r="D200" s="216" t="s">
        <v>156</v>
      </c>
      <c r="E200" s="217" t="s">
        <v>300</v>
      </c>
      <c r="F200" s="218" t="s">
        <v>301</v>
      </c>
      <c r="G200" s="219" t="s">
        <v>196</v>
      </c>
      <c r="H200" s="220">
        <v>0.092999999999999999</v>
      </c>
      <c r="I200" s="221"/>
      <c r="J200" s="222">
        <f>ROUND(I200*H200,2)</f>
        <v>0</v>
      </c>
      <c r="K200" s="218" t="s">
        <v>160</v>
      </c>
      <c r="L200" s="42"/>
      <c r="M200" s="223" t="s">
        <v>1</v>
      </c>
      <c r="N200" s="224" t="s">
        <v>42</v>
      </c>
      <c r="O200" s="89"/>
      <c r="P200" s="225">
        <f>O200*H200</f>
        <v>0</v>
      </c>
      <c r="Q200" s="225">
        <v>0</v>
      </c>
      <c r="R200" s="225">
        <f>Q200*H200</f>
        <v>0</v>
      </c>
      <c r="S200" s="225">
        <v>0</v>
      </c>
      <c r="T200" s="22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7" t="s">
        <v>238</v>
      </c>
      <c r="AT200" s="227" t="s">
        <v>156</v>
      </c>
      <c r="AU200" s="227" t="s">
        <v>87</v>
      </c>
      <c r="AY200" s="15" t="s">
        <v>153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5" t="s">
        <v>85</v>
      </c>
      <c r="BK200" s="228">
        <f>ROUND(I200*H200,2)</f>
        <v>0</v>
      </c>
      <c r="BL200" s="15" t="s">
        <v>238</v>
      </c>
      <c r="BM200" s="227" t="s">
        <v>302</v>
      </c>
    </row>
    <row r="201" s="2" customFormat="1">
      <c r="A201" s="36"/>
      <c r="B201" s="37"/>
      <c r="C201" s="38"/>
      <c r="D201" s="229" t="s">
        <v>163</v>
      </c>
      <c r="E201" s="38"/>
      <c r="F201" s="230" t="s">
        <v>303</v>
      </c>
      <c r="G201" s="38"/>
      <c r="H201" s="38"/>
      <c r="I201" s="231"/>
      <c r="J201" s="38"/>
      <c r="K201" s="38"/>
      <c r="L201" s="42"/>
      <c r="M201" s="232"/>
      <c r="N201" s="233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163</v>
      </c>
      <c r="AU201" s="15" t="s">
        <v>87</v>
      </c>
    </row>
    <row r="202" s="2" customFormat="1">
      <c r="A202" s="36"/>
      <c r="B202" s="37"/>
      <c r="C202" s="38"/>
      <c r="D202" s="234" t="s">
        <v>165</v>
      </c>
      <c r="E202" s="38"/>
      <c r="F202" s="235" t="s">
        <v>304</v>
      </c>
      <c r="G202" s="38"/>
      <c r="H202" s="38"/>
      <c r="I202" s="231"/>
      <c r="J202" s="38"/>
      <c r="K202" s="38"/>
      <c r="L202" s="42"/>
      <c r="M202" s="232"/>
      <c r="N202" s="233"/>
      <c r="O202" s="89"/>
      <c r="P202" s="89"/>
      <c r="Q202" s="89"/>
      <c r="R202" s="89"/>
      <c r="S202" s="89"/>
      <c r="T202" s="90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165</v>
      </c>
      <c r="AU202" s="15" t="s">
        <v>87</v>
      </c>
    </row>
    <row r="203" s="12" customFormat="1" ht="22.8" customHeight="1">
      <c r="A203" s="12"/>
      <c r="B203" s="200"/>
      <c r="C203" s="201"/>
      <c r="D203" s="202" t="s">
        <v>76</v>
      </c>
      <c r="E203" s="214" t="s">
        <v>305</v>
      </c>
      <c r="F203" s="214" t="s">
        <v>306</v>
      </c>
      <c r="G203" s="201"/>
      <c r="H203" s="201"/>
      <c r="I203" s="204"/>
      <c r="J203" s="215">
        <f>BK203</f>
        <v>0</v>
      </c>
      <c r="K203" s="201"/>
      <c r="L203" s="206"/>
      <c r="M203" s="207"/>
      <c r="N203" s="208"/>
      <c r="O203" s="208"/>
      <c r="P203" s="209">
        <f>SUM(P204:P206)</f>
        <v>0</v>
      </c>
      <c r="Q203" s="208"/>
      <c r="R203" s="209">
        <f>SUM(R204:R206)</f>
        <v>0</v>
      </c>
      <c r="S203" s="208"/>
      <c r="T203" s="210">
        <f>SUM(T204:T206)</f>
        <v>0.14000000000000001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1" t="s">
        <v>87</v>
      </c>
      <c r="AT203" s="212" t="s">
        <v>76</v>
      </c>
      <c r="AU203" s="212" t="s">
        <v>85</v>
      </c>
      <c r="AY203" s="211" t="s">
        <v>153</v>
      </c>
      <c r="BK203" s="213">
        <f>SUM(BK204:BK206)</f>
        <v>0</v>
      </c>
    </row>
    <row r="204" s="2" customFormat="1" ht="24.15" customHeight="1">
      <c r="A204" s="36"/>
      <c r="B204" s="37"/>
      <c r="C204" s="216" t="s">
        <v>299</v>
      </c>
      <c r="D204" s="216" t="s">
        <v>156</v>
      </c>
      <c r="E204" s="217" t="s">
        <v>308</v>
      </c>
      <c r="F204" s="218" t="s">
        <v>309</v>
      </c>
      <c r="G204" s="219" t="s">
        <v>171</v>
      </c>
      <c r="H204" s="220">
        <v>2</v>
      </c>
      <c r="I204" s="221"/>
      <c r="J204" s="222">
        <f>ROUND(I204*H204,2)</f>
        <v>0</v>
      </c>
      <c r="K204" s="218" t="s">
        <v>160</v>
      </c>
      <c r="L204" s="42"/>
      <c r="M204" s="223" t="s">
        <v>1</v>
      </c>
      <c r="N204" s="224" t="s">
        <v>42</v>
      </c>
      <c r="O204" s="89"/>
      <c r="P204" s="225">
        <f>O204*H204</f>
        <v>0</v>
      </c>
      <c r="Q204" s="225">
        <v>0</v>
      </c>
      <c r="R204" s="225">
        <f>Q204*H204</f>
        <v>0</v>
      </c>
      <c r="S204" s="225">
        <v>0.070000000000000007</v>
      </c>
      <c r="T204" s="226">
        <f>S204*H204</f>
        <v>0.14000000000000001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7" t="s">
        <v>238</v>
      </c>
      <c r="AT204" s="227" t="s">
        <v>156</v>
      </c>
      <c r="AU204" s="227" t="s">
        <v>87</v>
      </c>
      <c r="AY204" s="15" t="s">
        <v>153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15" t="s">
        <v>85</v>
      </c>
      <c r="BK204" s="228">
        <f>ROUND(I204*H204,2)</f>
        <v>0</v>
      </c>
      <c r="BL204" s="15" t="s">
        <v>238</v>
      </c>
      <c r="BM204" s="227" t="s">
        <v>310</v>
      </c>
    </row>
    <row r="205" s="2" customFormat="1">
      <c r="A205" s="36"/>
      <c r="B205" s="37"/>
      <c r="C205" s="38"/>
      <c r="D205" s="229" t="s">
        <v>163</v>
      </c>
      <c r="E205" s="38"/>
      <c r="F205" s="230" t="s">
        <v>309</v>
      </c>
      <c r="G205" s="38"/>
      <c r="H205" s="38"/>
      <c r="I205" s="231"/>
      <c r="J205" s="38"/>
      <c r="K205" s="38"/>
      <c r="L205" s="42"/>
      <c r="M205" s="232"/>
      <c r="N205" s="233"/>
      <c r="O205" s="89"/>
      <c r="P205" s="89"/>
      <c r="Q205" s="89"/>
      <c r="R205" s="89"/>
      <c r="S205" s="89"/>
      <c r="T205" s="90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5" t="s">
        <v>163</v>
      </c>
      <c r="AU205" s="15" t="s">
        <v>87</v>
      </c>
    </row>
    <row r="206" s="2" customFormat="1">
      <c r="A206" s="36"/>
      <c r="B206" s="37"/>
      <c r="C206" s="38"/>
      <c r="D206" s="234" t="s">
        <v>165</v>
      </c>
      <c r="E206" s="38"/>
      <c r="F206" s="235" t="s">
        <v>311</v>
      </c>
      <c r="G206" s="38"/>
      <c r="H206" s="38"/>
      <c r="I206" s="231"/>
      <c r="J206" s="38"/>
      <c r="K206" s="38"/>
      <c r="L206" s="42"/>
      <c r="M206" s="232"/>
      <c r="N206" s="233"/>
      <c r="O206" s="89"/>
      <c r="P206" s="89"/>
      <c r="Q206" s="89"/>
      <c r="R206" s="89"/>
      <c r="S206" s="89"/>
      <c r="T206" s="90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5" t="s">
        <v>165</v>
      </c>
      <c r="AU206" s="15" t="s">
        <v>87</v>
      </c>
    </row>
    <row r="207" s="12" customFormat="1" ht="22.8" customHeight="1">
      <c r="A207" s="12"/>
      <c r="B207" s="200"/>
      <c r="C207" s="201"/>
      <c r="D207" s="202" t="s">
        <v>76</v>
      </c>
      <c r="E207" s="214" t="s">
        <v>312</v>
      </c>
      <c r="F207" s="214" t="s">
        <v>313</v>
      </c>
      <c r="G207" s="201"/>
      <c r="H207" s="201"/>
      <c r="I207" s="204"/>
      <c r="J207" s="215">
        <f>BK207</f>
        <v>0</v>
      </c>
      <c r="K207" s="201"/>
      <c r="L207" s="206"/>
      <c r="M207" s="207"/>
      <c r="N207" s="208"/>
      <c r="O207" s="208"/>
      <c r="P207" s="209">
        <f>SUM(P208:P251)</f>
        <v>0</v>
      </c>
      <c r="Q207" s="208"/>
      <c r="R207" s="209">
        <f>SUM(R208:R251)</f>
        <v>0.015874299999999997</v>
      </c>
      <c r="S207" s="208"/>
      <c r="T207" s="210">
        <f>SUM(T208:T251)</f>
        <v>0.0011734999999999999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1" t="s">
        <v>87</v>
      </c>
      <c r="AT207" s="212" t="s">
        <v>76</v>
      </c>
      <c r="AU207" s="212" t="s">
        <v>85</v>
      </c>
      <c r="AY207" s="211" t="s">
        <v>153</v>
      </c>
      <c r="BK207" s="213">
        <f>SUM(BK208:BK251)</f>
        <v>0</v>
      </c>
    </row>
    <row r="208" s="2" customFormat="1" ht="16.5" customHeight="1">
      <c r="A208" s="36"/>
      <c r="B208" s="37"/>
      <c r="C208" s="216" t="s">
        <v>307</v>
      </c>
      <c r="D208" s="216" t="s">
        <v>156</v>
      </c>
      <c r="E208" s="217" t="s">
        <v>315</v>
      </c>
      <c r="F208" s="218" t="s">
        <v>316</v>
      </c>
      <c r="G208" s="219" t="s">
        <v>186</v>
      </c>
      <c r="H208" s="220">
        <v>3.0499999999999998</v>
      </c>
      <c r="I208" s="221"/>
      <c r="J208" s="222">
        <f>ROUND(I208*H208,2)</f>
        <v>0</v>
      </c>
      <c r="K208" s="218" t="s">
        <v>160</v>
      </c>
      <c r="L208" s="42"/>
      <c r="M208" s="223" t="s">
        <v>1</v>
      </c>
      <c r="N208" s="224" t="s">
        <v>42</v>
      </c>
      <c r="O208" s="89"/>
      <c r="P208" s="225">
        <f>O208*H208</f>
        <v>0</v>
      </c>
      <c r="Q208" s="225">
        <v>0.001</v>
      </c>
      <c r="R208" s="225">
        <f>Q208*H208</f>
        <v>0.0030499999999999998</v>
      </c>
      <c r="S208" s="225">
        <v>0.00031</v>
      </c>
      <c r="T208" s="226">
        <f>S208*H208</f>
        <v>0.00094549999999999994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7" t="s">
        <v>238</v>
      </c>
      <c r="AT208" s="227" t="s">
        <v>156</v>
      </c>
      <c r="AU208" s="227" t="s">
        <v>87</v>
      </c>
      <c r="AY208" s="15" t="s">
        <v>153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15" t="s">
        <v>85</v>
      </c>
      <c r="BK208" s="228">
        <f>ROUND(I208*H208,2)</f>
        <v>0</v>
      </c>
      <c r="BL208" s="15" t="s">
        <v>238</v>
      </c>
      <c r="BM208" s="227" t="s">
        <v>317</v>
      </c>
    </row>
    <row r="209" s="2" customFormat="1">
      <c r="A209" s="36"/>
      <c r="B209" s="37"/>
      <c r="C209" s="38"/>
      <c r="D209" s="229" t="s">
        <v>163</v>
      </c>
      <c r="E209" s="38"/>
      <c r="F209" s="230" t="s">
        <v>318</v>
      </c>
      <c r="G209" s="38"/>
      <c r="H209" s="38"/>
      <c r="I209" s="231"/>
      <c r="J209" s="38"/>
      <c r="K209" s="38"/>
      <c r="L209" s="42"/>
      <c r="M209" s="232"/>
      <c r="N209" s="233"/>
      <c r="O209" s="89"/>
      <c r="P209" s="89"/>
      <c r="Q209" s="89"/>
      <c r="R209" s="89"/>
      <c r="S209" s="89"/>
      <c r="T209" s="90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5" t="s">
        <v>163</v>
      </c>
      <c r="AU209" s="15" t="s">
        <v>87</v>
      </c>
    </row>
    <row r="210" s="2" customFormat="1">
      <c r="A210" s="36"/>
      <c r="B210" s="37"/>
      <c r="C210" s="38"/>
      <c r="D210" s="234" t="s">
        <v>165</v>
      </c>
      <c r="E210" s="38"/>
      <c r="F210" s="235" t="s">
        <v>319</v>
      </c>
      <c r="G210" s="38"/>
      <c r="H210" s="38"/>
      <c r="I210" s="231"/>
      <c r="J210" s="38"/>
      <c r="K210" s="38"/>
      <c r="L210" s="42"/>
      <c r="M210" s="232"/>
      <c r="N210" s="233"/>
      <c r="O210" s="89"/>
      <c r="P210" s="89"/>
      <c r="Q210" s="89"/>
      <c r="R210" s="89"/>
      <c r="S210" s="89"/>
      <c r="T210" s="90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5" t="s">
        <v>165</v>
      </c>
      <c r="AU210" s="15" t="s">
        <v>87</v>
      </c>
    </row>
    <row r="211" s="2" customFormat="1">
      <c r="A211" s="36"/>
      <c r="B211" s="37"/>
      <c r="C211" s="38"/>
      <c r="D211" s="229" t="s">
        <v>180</v>
      </c>
      <c r="E211" s="38"/>
      <c r="F211" s="257" t="s">
        <v>320</v>
      </c>
      <c r="G211" s="38"/>
      <c r="H211" s="38"/>
      <c r="I211" s="231"/>
      <c r="J211" s="38"/>
      <c r="K211" s="38"/>
      <c r="L211" s="42"/>
      <c r="M211" s="232"/>
      <c r="N211" s="233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180</v>
      </c>
      <c r="AU211" s="15" t="s">
        <v>87</v>
      </c>
    </row>
    <row r="212" s="13" customFormat="1">
      <c r="A212" s="13"/>
      <c r="B212" s="236"/>
      <c r="C212" s="237"/>
      <c r="D212" s="229" t="s">
        <v>167</v>
      </c>
      <c r="E212" s="238" t="s">
        <v>1</v>
      </c>
      <c r="F212" s="239" t="s">
        <v>488</v>
      </c>
      <c r="G212" s="237"/>
      <c r="H212" s="240">
        <v>3.0499999999999998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167</v>
      </c>
      <c r="AU212" s="246" t="s">
        <v>87</v>
      </c>
      <c r="AV212" s="13" t="s">
        <v>87</v>
      </c>
      <c r="AW212" s="13" t="s">
        <v>34</v>
      </c>
      <c r="AX212" s="13" t="s">
        <v>85</v>
      </c>
      <c r="AY212" s="246" t="s">
        <v>153</v>
      </c>
    </row>
    <row r="213" s="2" customFormat="1" ht="24.15" customHeight="1">
      <c r="A213" s="36"/>
      <c r="B213" s="37"/>
      <c r="C213" s="216" t="s">
        <v>314</v>
      </c>
      <c r="D213" s="216" t="s">
        <v>156</v>
      </c>
      <c r="E213" s="217" t="s">
        <v>323</v>
      </c>
      <c r="F213" s="218" t="s">
        <v>324</v>
      </c>
      <c r="G213" s="219" t="s">
        <v>186</v>
      </c>
      <c r="H213" s="220">
        <v>3.0499999999999998</v>
      </c>
      <c r="I213" s="221"/>
      <c r="J213" s="222">
        <f>ROUND(I213*H213,2)</f>
        <v>0</v>
      </c>
      <c r="K213" s="218" t="s">
        <v>160</v>
      </c>
      <c r="L213" s="42"/>
      <c r="M213" s="223" t="s">
        <v>1</v>
      </c>
      <c r="N213" s="224" t="s">
        <v>42</v>
      </c>
      <c r="O213" s="89"/>
      <c r="P213" s="225">
        <f>O213*H213</f>
        <v>0</v>
      </c>
      <c r="Q213" s="225">
        <v>0.0031800000000000001</v>
      </c>
      <c r="R213" s="225">
        <f>Q213*H213</f>
        <v>0.0096989999999999993</v>
      </c>
      <c r="S213" s="225">
        <v>0</v>
      </c>
      <c r="T213" s="22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27" t="s">
        <v>238</v>
      </c>
      <c r="AT213" s="227" t="s">
        <v>156</v>
      </c>
      <c r="AU213" s="227" t="s">
        <v>87</v>
      </c>
      <c r="AY213" s="15" t="s">
        <v>153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15" t="s">
        <v>85</v>
      </c>
      <c r="BK213" s="228">
        <f>ROUND(I213*H213,2)</f>
        <v>0</v>
      </c>
      <c r="BL213" s="15" t="s">
        <v>238</v>
      </c>
      <c r="BM213" s="227" t="s">
        <v>325</v>
      </c>
    </row>
    <row r="214" s="2" customFormat="1">
      <c r="A214" s="36"/>
      <c r="B214" s="37"/>
      <c r="C214" s="38"/>
      <c r="D214" s="229" t="s">
        <v>163</v>
      </c>
      <c r="E214" s="38"/>
      <c r="F214" s="230" t="s">
        <v>326</v>
      </c>
      <c r="G214" s="38"/>
      <c r="H214" s="38"/>
      <c r="I214" s="231"/>
      <c r="J214" s="38"/>
      <c r="K214" s="38"/>
      <c r="L214" s="42"/>
      <c r="M214" s="232"/>
      <c r="N214" s="233"/>
      <c r="O214" s="89"/>
      <c r="P214" s="89"/>
      <c r="Q214" s="89"/>
      <c r="R214" s="89"/>
      <c r="S214" s="89"/>
      <c r="T214" s="90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5" t="s">
        <v>163</v>
      </c>
      <c r="AU214" s="15" t="s">
        <v>87</v>
      </c>
    </row>
    <row r="215" s="2" customFormat="1">
      <c r="A215" s="36"/>
      <c r="B215" s="37"/>
      <c r="C215" s="38"/>
      <c r="D215" s="234" t="s">
        <v>165</v>
      </c>
      <c r="E215" s="38"/>
      <c r="F215" s="235" t="s">
        <v>327</v>
      </c>
      <c r="G215" s="38"/>
      <c r="H215" s="38"/>
      <c r="I215" s="231"/>
      <c r="J215" s="38"/>
      <c r="K215" s="38"/>
      <c r="L215" s="42"/>
      <c r="M215" s="232"/>
      <c r="N215" s="233"/>
      <c r="O215" s="89"/>
      <c r="P215" s="89"/>
      <c r="Q215" s="89"/>
      <c r="R215" s="89"/>
      <c r="S215" s="89"/>
      <c r="T215" s="90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5" t="s">
        <v>165</v>
      </c>
      <c r="AU215" s="15" t="s">
        <v>87</v>
      </c>
    </row>
    <row r="216" s="2" customFormat="1" ht="24.15" customHeight="1">
      <c r="A216" s="36"/>
      <c r="B216" s="37"/>
      <c r="C216" s="216" t="s">
        <v>322</v>
      </c>
      <c r="D216" s="216" t="s">
        <v>156</v>
      </c>
      <c r="E216" s="217" t="s">
        <v>329</v>
      </c>
      <c r="F216" s="218" t="s">
        <v>330</v>
      </c>
      <c r="G216" s="219" t="s">
        <v>159</v>
      </c>
      <c r="H216" s="220">
        <v>12.199999999999999</v>
      </c>
      <c r="I216" s="221"/>
      <c r="J216" s="222">
        <f>ROUND(I216*H216,2)</f>
        <v>0</v>
      </c>
      <c r="K216" s="218" t="s">
        <v>160</v>
      </c>
      <c r="L216" s="42"/>
      <c r="M216" s="223" t="s">
        <v>1</v>
      </c>
      <c r="N216" s="224" t="s">
        <v>42</v>
      </c>
      <c r="O216" s="89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27" t="s">
        <v>238</v>
      </c>
      <c r="AT216" s="227" t="s">
        <v>156</v>
      </c>
      <c r="AU216" s="227" t="s">
        <v>87</v>
      </c>
      <c r="AY216" s="15" t="s">
        <v>153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15" t="s">
        <v>85</v>
      </c>
      <c r="BK216" s="228">
        <f>ROUND(I216*H216,2)</f>
        <v>0</v>
      </c>
      <c r="BL216" s="15" t="s">
        <v>238</v>
      </c>
      <c r="BM216" s="227" t="s">
        <v>331</v>
      </c>
    </row>
    <row r="217" s="2" customFormat="1">
      <c r="A217" s="36"/>
      <c r="B217" s="37"/>
      <c r="C217" s="38"/>
      <c r="D217" s="229" t="s">
        <v>163</v>
      </c>
      <c r="E217" s="38"/>
      <c r="F217" s="230" t="s">
        <v>332</v>
      </c>
      <c r="G217" s="38"/>
      <c r="H217" s="38"/>
      <c r="I217" s="231"/>
      <c r="J217" s="38"/>
      <c r="K217" s="38"/>
      <c r="L217" s="42"/>
      <c r="M217" s="232"/>
      <c r="N217" s="233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163</v>
      </c>
      <c r="AU217" s="15" t="s">
        <v>87</v>
      </c>
    </row>
    <row r="218" s="2" customFormat="1">
      <c r="A218" s="36"/>
      <c r="B218" s="37"/>
      <c r="C218" s="38"/>
      <c r="D218" s="234" t="s">
        <v>165</v>
      </c>
      <c r="E218" s="38"/>
      <c r="F218" s="235" t="s">
        <v>333</v>
      </c>
      <c r="G218" s="38"/>
      <c r="H218" s="38"/>
      <c r="I218" s="231"/>
      <c r="J218" s="38"/>
      <c r="K218" s="38"/>
      <c r="L218" s="42"/>
      <c r="M218" s="232"/>
      <c r="N218" s="233"/>
      <c r="O218" s="89"/>
      <c r="P218" s="89"/>
      <c r="Q218" s="89"/>
      <c r="R218" s="89"/>
      <c r="S218" s="89"/>
      <c r="T218" s="90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165</v>
      </c>
      <c r="AU218" s="15" t="s">
        <v>87</v>
      </c>
    </row>
    <row r="219" s="2" customFormat="1" ht="24.15" customHeight="1">
      <c r="A219" s="36"/>
      <c r="B219" s="37"/>
      <c r="C219" s="247" t="s">
        <v>328</v>
      </c>
      <c r="D219" s="247" t="s">
        <v>175</v>
      </c>
      <c r="E219" s="248" t="s">
        <v>335</v>
      </c>
      <c r="F219" s="249" t="s">
        <v>336</v>
      </c>
      <c r="G219" s="250" t="s">
        <v>159</v>
      </c>
      <c r="H219" s="251">
        <v>12.810000000000001</v>
      </c>
      <c r="I219" s="252"/>
      <c r="J219" s="253">
        <f>ROUND(I219*H219,2)</f>
        <v>0</v>
      </c>
      <c r="K219" s="249" t="s">
        <v>1</v>
      </c>
      <c r="L219" s="254"/>
      <c r="M219" s="255" t="s">
        <v>1</v>
      </c>
      <c r="N219" s="256" t="s">
        <v>42</v>
      </c>
      <c r="O219" s="89"/>
      <c r="P219" s="225">
        <f>O219*H219</f>
        <v>0</v>
      </c>
      <c r="Q219" s="225">
        <v>0</v>
      </c>
      <c r="R219" s="225">
        <f>Q219*H219</f>
        <v>0</v>
      </c>
      <c r="S219" s="225">
        <v>0</v>
      </c>
      <c r="T219" s="22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27" t="s">
        <v>244</v>
      </c>
      <c r="AT219" s="227" t="s">
        <v>175</v>
      </c>
      <c r="AU219" s="227" t="s">
        <v>87</v>
      </c>
      <c r="AY219" s="15" t="s">
        <v>153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15" t="s">
        <v>85</v>
      </c>
      <c r="BK219" s="228">
        <f>ROUND(I219*H219,2)</f>
        <v>0</v>
      </c>
      <c r="BL219" s="15" t="s">
        <v>238</v>
      </c>
      <c r="BM219" s="227" t="s">
        <v>337</v>
      </c>
    </row>
    <row r="220" s="2" customFormat="1">
      <c r="A220" s="36"/>
      <c r="B220" s="37"/>
      <c r="C220" s="38"/>
      <c r="D220" s="229" t="s">
        <v>163</v>
      </c>
      <c r="E220" s="38"/>
      <c r="F220" s="230" t="s">
        <v>336</v>
      </c>
      <c r="G220" s="38"/>
      <c r="H220" s="38"/>
      <c r="I220" s="231"/>
      <c r="J220" s="38"/>
      <c r="K220" s="38"/>
      <c r="L220" s="42"/>
      <c r="M220" s="232"/>
      <c r="N220" s="233"/>
      <c r="O220" s="89"/>
      <c r="P220" s="89"/>
      <c r="Q220" s="89"/>
      <c r="R220" s="89"/>
      <c r="S220" s="89"/>
      <c r="T220" s="90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163</v>
      </c>
      <c r="AU220" s="15" t="s">
        <v>87</v>
      </c>
    </row>
    <row r="221" s="13" customFormat="1">
      <c r="A221" s="13"/>
      <c r="B221" s="236"/>
      <c r="C221" s="237"/>
      <c r="D221" s="229" t="s">
        <v>167</v>
      </c>
      <c r="E221" s="237"/>
      <c r="F221" s="239" t="s">
        <v>489</v>
      </c>
      <c r="G221" s="237"/>
      <c r="H221" s="240">
        <v>12.810000000000001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167</v>
      </c>
      <c r="AU221" s="246" t="s">
        <v>87</v>
      </c>
      <c r="AV221" s="13" t="s">
        <v>87</v>
      </c>
      <c r="AW221" s="13" t="s">
        <v>4</v>
      </c>
      <c r="AX221" s="13" t="s">
        <v>85</v>
      </c>
      <c r="AY221" s="246" t="s">
        <v>153</v>
      </c>
    </row>
    <row r="222" s="2" customFormat="1" ht="16.5" customHeight="1">
      <c r="A222" s="36"/>
      <c r="B222" s="37"/>
      <c r="C222" s="216" t="s">
        <v>334</v>
      </c>
      <c r="D222" s="216" t="s">
        <v>156</v>
      </c>
      <c r="E222" s="217" t="s">
        <v>340</v>
      </c>
      <c r="F222" s="218" t="s">
        <v>341</v>
      </c>
      <c r="G222" s="219" t="s">
        <v>186</v>
      </c>
      <c r="H222" s="220">
        <v>7.5999999999999996</v>
      </c>
      <c r="I222" s="221"/>
      <c r="J222" s="222">
        <f>ROUND(I222*H222,2)</f>
        <v>0</v>
      </c>
      <c r="K222" s="218" t="s">
        <v>160</v>
      </c>
      <c r="L222" s="42"/>
      <c r="M222" s="223" t="s">
        <v>1</v>
      </c>
      <c r="N222" s="224" t="s">
        <v>42</v>
      </c>
      <c r="O222" s="89"/>
      <c r="P222" s="225">
        <f>O222*H222</f>
        <v>0</v>
      </c>
      <c r="Q222" s="225">
        <v>0</v>
      </c>
      <c r="R222" s="225">
        <f>Q222*H222</f>
        <v>0</v>
      </c>
      <c r="S222" s="225">
        <v>3.0000000000000001E-05</v>
      </c>
      <c r="T222" s="226">
        <f>S222*H222</f>
        <v>0.00022799999999999999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7" t="s">
        <v>238</v>
      </c>
      <c r="AT222" s="227" t="s">
        <v>156</v>
      </c>
      <c r="AU222" s="227" t="s">
        <v>87</v>
      </c>
      <c r="AY222" s="15" t="s">
        <v>153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5" t="s">
        <v>85</v>
      </c>
      <c r="BK222" s="228">
        <f>ROUND(I222*H222,2)</f>
        <v>0</v>
      </c>
      <c r="BL222" s="15" t="s">
        <v>238</v>
      </c>
      <c r="BM222" s="227" t="s">
        <v>342</v>
      </c>
    </row>
    <row r="223" s="2" customFormat="1">
      <c r="A223" s="36"/>
      <c r="B223" s="37"/>
      <c r="C223" s="38"/>
      <c r="D223" s="229" t="s">
        <v>163</v>
      </c>
      <c r="E223" s="38"/>
      <c r="F223" s="230" t="s">
        <v>343</v>
      </c>
      <c r="G223" s="38"/>
      <c r="H223" s="38"/>
      <c r="I223" s="231"/>
      <c r="J223" s="38"/>
      <c r="K223" s="38"/>
      <c r="L223" s="42"/>
      <c r="M223" s="232"/>
      <c r="N223" s="233"/>
      <c r="O223" s="89"/>
      <c r="P223" s="89"/>
      <c r="Q223" s="89"/>
      <c r="R223" s="89"/>
      <c r="S223" s="89"/>
      <c r="T223" s="90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5" t="s">
        <v>163</v>
      </c>
      <c r="AU223" s="15" t="s">
        <v>87</v>
      </c>
    </row>
    <row r="224" s="2" customFormat="1">
      <c r="A224" s="36"/>
      <c r="B224" s="37"/>
      <c r="C224" s="38"/>
      <c r="D224" s="234" t="s">
        <v>165</v>
      </c>
      <c r="E224" s="38"/>
      <c r="F224" s="235" t="s">
        <v>344</v>
      </c>
      <c r="G224" s="38"/>
      <c r="H224" s="38"/>
      <c r="I224" s="231"/>
      <c r="J224" s="38"/>
      <c r="K224" s="38"/>
      <c r="L224" s="42"/>
      <c r="M224" s="232"/>
      <c r="N224" s="233"/>
      <c r="O224" s="89"/>
      <c r="P224" s="89"/>
      <c r="Q224" s="89"/>
      <c r="R224" s="89"/>
      <c r="S224" s="89"/>
      <c r="T224" s="90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5" t="s">
        <v>165</v>
      </c>
      <c r="AU224" s="15" t="s">
        <v>87</v>
      </c>
    </row>
    <row r="225" s="13" customFormat="1">
      <c r="A225" s="13"/>
      <c r="B225" s="236"/>
      <c r="C225" s="237"/>
      <c r="D225" s="229" t="s">
        <v>167</v>
      </c>
      <c r="E225" s="238" t="s">
        <v>1</v>
      </c>
      <c r="F225" s="239" t="s">
        <v>490</v>
      </c>
      <c r="G225" s="237"/>
      <c r="H225" s="240">
        <v>7.5999999999999996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167</v>
      </c>
      <c r="AU225" s="246" t="s">
        <v>87</v>
      </c>
      <c r="AV225" s="13" t="s">
        <v>87</v>
      </c>
      <c r="AW225" s="13" t="s">
        <v>34</v>
      </c>
      <c r="AX225" s="13" t="s">
        <v>85</v>
      </c>
      <c r="AY225" s="246" t="s">
        <v>153</v>
      </c>
    </row>
    <row r="226" s="2" customFormat="1" ht="24.15" customHeight="1">
      <c r="A226" s="36"/>
      <c r="B226" s="37"/>
      <c r="C226" s="247" t="s">
        <v>339</v>
      </c>
      <c r="D226" s="247" t="s">
        <v>175</v>
      </c>
      <c r="E226" s="248" t="s">
        <v>347</v>
      </c>
      <c r="F226" s="249" t="s">
        <v>348</v>
      </c>
      <c r="G226" s="250" t="s">
        <v>171</v>
      </c>
      <c r="H226" s="251">
        <v>1</v>
      </c>
      <c r="I226" s="252"/>
      <c r="J226" s="253">
        <f>ROUND(I226*H226,2)</f>
        <v>0</v>
      </c>
      <c r="K226" s="249" t="s">
        <v>1</v>
      </c>
      <c r="L226" s="254"/>
      <c r="M226" s="255" t="s">
        <v>1</v>
      </c>
      <c r="N226" s="256" t="s">
        <v>42</v>
      </c>
      <c r="O226" s="89"/>
      <c r="P226" s="225">
        <f>O226*H226</f>
        <v>0</v>
      </c>
      <c r="Q226" s="225">
        <v>0.00080000000000000004</v>
      </c>
      <c r="R226" s="225">
        <f>Q226*H226</f>
        <v>0.00080000000000000004</v>
      </c>
      <c r="S226" s="225">
        <v>0</v>
      </c>
      <c r="T226" s="22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27" t="s">
        <v>244</v>
      </c>
      <c r="AT226" s="227" t="s">
        <v>175</v>
      </c>
      <c r="AU226" s="227" t="s">
        <v>87</v>
      </c>
      <c r="AY226" s="15" t="s">
        <v>153</v>
      </c>
      <c r="BE226" s="228">
        <f>IF(N226="základní",J226,0)</f>
        <v>0</v>
      </c>
      <c r="BF226" s="228">
        <f>IF(N226="snížená",J226,0)</f>
        <v>0</v>
      </c>
      <c r="BG226" s="228">
        <f>IF(N226="zákl. přenesená",J226,0)</f>
        <v>0</v>
      </c>
      <c r="BH226" s="228">
        <f>IF(N226="sníž. přenesená",J226,0)</f>
        <v>0</v>
      </c>
      <c r="BI226" s="228">
        <f>IF(N226="nulová",J226,0)</f>
        <v>0</v>
      </c>
      <c r="BJ226" s="15" t="s">
        <v>85</v>
      </c>
      <c r="BK226" s="228">
        <f>ROUND(I226*H226,2)</f>
        <v>0</v>
      </c>
      <c r="BL226" s="15" t="s">
        <v>238</v>
      </c>
      <c r="BM226" s="227" t="s">
        <v>349</v>
      </c>
    </row>
    <row r="227" s="2" customFormat="1">
      <c r="A227" s="36"/>
      <c r="B227" s="37"/>
      <c r="C227" s="38"/>
      <c r="D227" s="229" t="s">
        <v>163</v>
      </c>
      <c r="E227" s="38"/>
      <c r="F227" s="230" t="s">
        <v>348</v>
      </c>
      <c r="G227" s="38"/>
      <c r="H227" s="38"/>
      <c r="I227" s="231"/>
      <c r="J227" s="38"/>
      <c r="K227" s="38"/>
      <c r="L227" s="42"/>
      <c r="M227" s="232"/>
      <c r="N227" s="233"/>
      <c r="O227" s="89"/>
      <c r="P227" s="89"/>
      <c r="Q227" s="89"/>
      <c r="R227" s="89"/>
      <c r="S227" s="89"/>
      <c r="T227" s="90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5" t="s">
        <v>163</v>
      </c>
      <c r="AU227" s="15" t="s">
        <v>87</v>
      </c>
    </row>
    <row r="228" s="13" customFormat="1">
      <c r="A228" s="13"/>
      <c r="B228" s="236"/>
      <c r="C228" s="237"/>
      <c r="D228" s="229" t="s">
        <v>167</v>
      </c>
      <c r="E228" s="237"/>
      <c r="F228" s="239" t="s">
        <v>491</v>
      </c>
      <c r="G228" s="237"/>
      <c r="H228" s="240">
        <v>1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6" t="s">
        <v>167</v>
      </c>
      <c r="AU228" s="246" t="s">
        <v>87</v>
      </c>
      <c r="AV228" s="13" t="s">
        <v>87</v>
      </c>
      <c r="AW228" s="13" t="s">
        <v>4</v>
      </c>
      <c r="AX228" s="13" t="s">
        <v>85</v>
      </c>
      <c r="AY228" s="246" t="s">
        <v>153</v>
      </c>
    </row>
    <row r="229" s="2" customFormat="1" ht="24.15" customHeight="1">
      <c r="A229" s="36"/>
      <c r="B229" s="37"/>
      <c r="C229" s="216" t="s">
        <v>346</v>
      </c>
      <c r="D229" s="216" t="s">
        <v>156</v>
      </c>
      <c r="E229" s="217" t="s">
        <v>350</v>
      </c>
      <c r="F229" s="218" t="s">
        <v>351</v>
      </c>
      <c r="G229" s="219" t="s">
        <v>186</v>
      </c>
      <c r="H229" s="220">
        <v>3.0499999999999998</v>
      </c>
      <c r="I229" s="221"/>
      <c r="J229" s="222">
        <f>ROUND(I229*H229,2)</f>
        <v>0</v>
      </c>
      <c r="K229" s="218" t="s">
        <v>160</v>
      </c>
      <c r="L229" s="42"/>
      <c r="M229" s="223" t="s">
        <v>1</v>
      </c>
      <c r="N229" s="224" t="s">
        <v>42</v>
      </c>
      <c r="O229" s="89"/>
      <c r="P229" s="225">
        <f>O229*H229</f>
        <v>0</v>
      </c>
      <c r="Q229" s="225">
        <v>0.00021000000000000001</v>
      </c>
      <c r="R229" s="225">
        <f>Q229*H229</f>
        <v>0.00064050000000000001</v>
      </c>
      <c r="S229" s="225">
        <v>0</v>
      </c>
      <c r="T229" s="22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27" t="s">
        <v>238</v>
      </c>
      <c r="AT229" s="227" t="s">
        <v>156</v>
      </c>
      <c r="AU229" s="227" t="s">
        <v>87</v>
      </c>
      <c r="AY229" s="15" t="s">
        <v>153</v>
      </c>
      <c r="BE229" s="228">
        <f>IF(N229="základní",J229,0)</f>
        <v>0</v>
      </c>
      <c r="BF229" s="228">
        <f>IF(N229="snížená",J229,0)</f>
        <v>0</v>
      </c>
      <c r="BG229" s="228">
        <f>IF(N229="zákl. přenesená",J229,0)</f>
        <v>0</v>
      </c>
      <c r="BH229" s="228">
        <f>IF(N229="sníž. přenesená",J229,0)</f>
        <v>0</v>
      </c>
      <c r="BI229" s="228">
        <f>IF(N229="nulová",J229,0)</f>
        <v>0</v>
      </c>
      <c r="BJ229" s="15" t="s">
        <v>85</v>
      </c>
      <c r="BK229" s="228">
        <f>ROUND(I229*H229,2)</f>
        <v>0</v>
      </c>
      <c r="BL229" s="15" t="s">
        <v>238</v>
      </c>
      <c r="BM229" s="227" t="s">
        <v>352</v>
      </c>
    </row>
    <row r="230" s="2" customFormat="1">
      <c r="A230" s="36"/>
      <c r="B230" s="37"/>
      <c r="C230" s="38"/>
      <c r="D230" s="229" t="s">
        <v>163</v>
      </c>
      <c r="E230" s="38"/>
      <c r="F230" s="230" t="s">
        <v>353</v>
      </c>
      <c r="G230" s="38"/>
      <c r="H230" s="38"/>
      <c r="I230" s="231"/>
      <c r="J230" s="38"/>
      <c r="K230" s="38"/>
      <c r="L230" s="42"/>
      <c r="M230" s="232"/>
      <c r="N230" s="233"/>
      <c r="O230" s="89"/>
      <c r="P230" s="89"/>
      <c r="Q230" s="89"/>
      <c r="R230" s="89"/>
      <c r="S230" s="89"/>
      <c r="T230" s="90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5" t="s">
        <v>163</v>
      </c>
      <c r="AU230" s="15" t="s">
        <v>87</v>
      </c>
    </row>
    <row r="231" s="2" customFormat="1">
      <c r="A231" s="36"/>
      <c r="B231" s="37"/>
      <c r="C231" s="38"/>
      <c r="D231" s="234" t="s">
        <v>165</v>
      </c>
      <c r="E231" s="38"/>
      <c r="F231" s="235" t="s">
        <v>354</v>
      </c>
      <c r="G231" s="38"/>
      <c r="H231" s="38"/>
      <c r="I231" s="231"/>
      <c r="J231" s="38"/>
      <c r="K231" s="38"/>
      <c r="L231" s="42"/>
      <c r="M231" s="232"/>
      <c r="N231" s="233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165</v>
      </c>
      <c r="AU231" s="15" t="s">
        <v>87</v>
      </c>
    </row>
    <row r="232" s="2" customFormat="1" ht="24.15" customHeight="1">
      <c r="A232" s="36"/>
      <c r="B232" s="37"/>
      <c r="C232" s="216" t="s">
        <v>244</v>
      </c>
      <c r="D232" s="216" t="s">
        <v>156</v>
      </c>
      <c r="E232" s="217" t="s">
        <v>356</v>
      </c>
      <c r="F232" s="218" t="s">
        <v>357</v>
      </c>
      <c r="G232" s="219" t="s">
        <v>186</v>
      </c>
      <c r="H232" s="220">
        <v>3.0499999999999998</v>
      </c>
      <c r="I232" s="221"/>
      <c r="J232" s="222">
        <f>ROUND(I232*H232,2)</f>
        <v>0</v>
      </c>
      <c r="K232" s="218" t="s">
        <v>160</v>
      </c>
      <c r="L232" s="42"/>
      <c r="M232" s="223" t="s">
        <v>1</v>
      </c>
      <c r="N232" s="224" t="s">
        <v>42</v>
      </c>
      <c r="O232" s="89"/>
      <c r="P232" s="225">
        <f>O232*H232</f>
        <v>0</v>
      </c>
      <c r="Q232" s="225">
        <v>0.00021000000000000001</v>
      </c>
      <c r="R232" s="225">
        <f>Q232*H232</f>
        <v>0.00064050000000000001</v>
      </c>
      <c r="S232" s="225">
        <v>0</v>
      </c>
      <c r="T232" s="22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27" t="s">
        <v>238</v>
      </c>
      <c r="AT232" s="227" t="s">
        <v>156</v>
      </c>
      <c r="AU232" s="227" t="s">
        <v>87</v>
      </c>
      <c r="AY232" s="15" t="s">
        <v>153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15" t="s">
        <v>85</v>
      </c>
      <c r="BK232" s="228">
        <f>ROUND(I232*H232,2)</f>
        <v>0</v>
      </c>
      <c r="BL232" s="15" t="s">
        <v>238</v>
      </c>
      <c r="BM232" s="227" t="s">
        <v>358</v>
      </c>
    </row>
    <row r="233" s="2" customFormat="1">
      <c r="A233" s="36"/>
      <c r="B233" s="37"/>
      <c r="C233" s="38"/>
      <c r="D233" s="229" t="s">
        <v>163</v>
      </c>
      <c r="E233" s="38"/>
      <c r="F233" s="230" t="s">
        <v>359</v>
      </c>
      <c r="G233" s="38"/>
      <c r="H233" s="38"/>
      <c r="I233" s="231"/>
      <c r="J233" s="38"/>
      <c r="K233" s="38"/>
      <c r="L233" s="42"/>
      <c r="M233" s="232"/>
      <c r="N233" s="233"/>
      <c r="O233" s="89"/>
      <c r="P233" s="89"/>
      <c r="Q233" s="89"/>
      <c r="R233" s="89"/>
      <c r="S233" s="89"/>
      <c r="T233" s="90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5" t="s">
        <v>163</v>
      </c>
      <c r="AU233" s="15" t="s">
        <v>87</v>
      </c>
    </row>
    <row r="234" s="2" customFormat="1">
      <c r="A234" s="36"/>
      <c r="B234" s="37"/>
      <c r="C234" s="38"/>
      <c r="D234" s="234" t="s">
        <v>165</v>
      </c>
      <c r="E234" s="38"/>
      <c r="F234" s="235" t="s">
        <v>360</v>
      </c>
      <c r="G234" s="38"/>
      <c r="H234" s="38"/>
      <c r="I234" s="231"/>
      <c r="J234" s="38"/>
      <c r="K234" s="38"/>
      <c r="L234" s="42"/>
      <c r="M234" s="232"/>
      <c r="N234" s="233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165</v>
      </c>
      <c r="AU234" s="15" t="s">
        <v>87</v>
      </c>
    </row>
    <row r="235" s="2" customFormat="1" ht="24.15" customHeight="1">
      <c r="A235" s="36"/>
      <c r="B235" s="37"/>
      <c r="C235" s="216" t="s">
        <v>355</v>
      </c>
      <c r="D235" s="216" t="s">
        <v>156</v>
      </c>
      <c r="E235" s="217" t="s">
        <v>362</v>
      </c>
      <c r="F235" s="218" t="s">
        <v>363</v>
      </c>
      <c r="G235" s="219" t="s">
        <v>186</v>
      </c>
      <c r="H235" s="220">
        <v>7.9800000000000004</v>
      </c>
      <c r="I235" s="221"/>
      <c r="J235" s="222">
        <f>ROUND(I235*H235,2)</f>
        <v>0</v>
      </c>
      <c r="K235" s="218" t="s">
        <v>160</v>
      </c>
      <c r="L235" s="42"/>
      <c r="M235" s="223" t="s">
        <v>1</v>
      </c>
      <c r="N235" s="224" t="s">
        <v>42</v>
      </c>
      <c r="O235" s="89"/>
      <c r="P235" s="225">
        <f>O235*H235</f>
        <v>0</v>
      </c>
      <c r="Q235" s="225">
        <v>1.0000000000000001E-05</v>
      </c>
      <c r="R235" s="225">
        <f>Q235*H235</f>
        <v>7.9800000000000015E-05</v>
      </c>
      <c r="S235" s="225">
        <v>0</v>
      </c>
      <c r="T235" s="22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27" t="s">
        <v>238</v>
      </c>
      <c r="AT235" s="227" t="s">
        <v>156</v>
      </c>
      <c r="AU235" s="227" t="s">
        <v>87</v>
      </c>
      <c r="AY235" s="15" t="s">
        <v>153</v>
      </c>
      <c r="BE235" s="228">
        <f>IF(N235="základní",J235,0)</f>
        <v>0</v>
      </c>
      <c r="BF235" s="228">
        <f>IF(N235="snížená",J235,0)</f>
        <v>0</v>
      </c>
      <c r="BG235" s="228">
        <f>IF(N235="zákl. přenesená",J235,0)</f>
        <v>0</v>
      </c>
      <c r="BH235" s="228">
        <f>IF(N235="sníž. přenesená",J235,0)</f>
        <v>0</v>
      </c>
      <c r="BI235" s="228">
        <f>IF(N235="nulová",J235,0)</f>
        <v>0</v>
      </c>
      <c r="BJ235" s="15" t="s">
        <v>85</v>
      </c>
      <c r="BK235" s="228">
        <f>ROUND(I235*H235,2)</f>
        <v>0</v>
      </c>
      <c r="BL235" s="15" t="s">
        <v>238</v>
      </c>
      <c r="BM235" s="227" t="s">
        <v>364</v>
      </c>
    </row>
    <row r="236" s="2" customFormat="1">
      <c r="A236" s="36"/>
      <c r="B236" s="37"/>
      <c r="C236" s="38"/>
      <c r="D236" s="229" t="s">
        <v>163</v>
      </c>
      <c r="E236" s="38"/>
      <c r="F236" s="230" t="s">
        <v>365</v>
      </c>
      <c r="G236" s="38"/>
      <c r="H236" s="38"/>
      <c r="I236" s="231"/>
      <c r="J236" s="38"/>
      <c r="K236" s="38"/>
      <c r="L236" s="42"/>
      <c r="M236" s="232"/>
      <c r="N236" s="233"/>
      <c r="O236" s="89"/>
      <c r="P236" s="89"/>
      <c r="Q236" s="89"/>
      <c r="R236" s="89"/>
      <c r="S236" s="89"/>
      <c r="T236" s="90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5" t="s">
        <v>163</v>
      </c>
      <c r="AU236" s="15" t="s">
        <v>87</v>
      </c>
    </row>
    <row r="237" s="2" customFormat="1">
      <c r="A237" s="36"/>
      <c r="B237" s="37"/>
      <c r="C237" s="38"/>
      <c r="D237" s="234" t="s">
        <v>165</v>
      </c>
      <c r="E237" s="38"/>
      <c r="F237" s="235" t="s">
        <v>366</v>
      </c>
      <c r="G237" s="38"/>
      <c r="H237" s="38"/>
      <c r="I237" s="231"/>
      <c r="J237" s="38"/>
      <c r="K237" s="38"/>
      <c r="L237" s="42"/>
      <c r="M237" s="232"/>
      <c r="N237" s="233"/>
      <c r="O237" s="89"/>
      <c r="P237" s="89"/>
      <c r="Q237" s="89"/>
      <c r="R237" s="89"/>
      <c r="S237" s="89"/>
      <c r="T237" s="90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165</v>
      </c>
      <c r="AU237" s="15" t="s">
        <v>87</v>
      </c>
    </row>
    <row r="238" s="13" customFormat="1">
      <c r="A238" s="13"/>
      <c r="B238" s="236"/>
      <c r="C238" s="237"/>
      <c r="D238" s="229" t="s">
        <v>167</v>
      </c>
      <c r="E238" s="238" t="s">
        <v>1</v>
      </c>
      <c r="F238" s="239" t="s">
        <v>492</v>
      </c>
      <c r="G238" s="237"/>
      <c r="H238" s="240">
        <v>7.9800000000000004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167</v>
      </c>
      <c r="AU238" s="246" t="s">
        <v>87</v>
      </c>
      <c r="AV238" s="13" t="s">
        <v>87</v>
      </c>
      <c r="AW238" s="13" t="s">
        <v>34</v>
      </c>
      <c r="AX238" s="13" t="s">
        <v>85</v>
      </c>
      <c r="AY238" s="246" t="s">
        <v>153</v>
      </c>
    </row>
    <row r="239" s="2" customFormat="1" ht="24.15" customHeight="1">
      <c r="A239" s="36"/>
      <c r="B239" s="37"/>
      <c r="C239" s="216" t="s">
        <v>361</v>
      </c>
      <c r="D239" s="216" t="s">
        <v>156</v>
      </c>
      <c r="E239" s="217" t="s">
        <v>369</v>
      </c>
      <c r="F239" s="218" t="s">
        <v>370</v>
      </c>
      <c r="G239" s="219" t="s">
        <v>186</v>
      </c>
      <c r="H239" s="220">
        <v>8</v>
      </c>
      <c r="I239" s="221"/>
      <c r="J239" s="222">
        <f>ROUND(I239*H239,2)</f>
        <v>0</v>
      </c>
      <c r="K239" s="218" t="s">
        <v>160</v>
      </c>
      <c r="L239" s="42"/>
      <c r="M239" s="223" t="s">
        <v>1</v>
      </c>
      <c r="N239" s="224" t="s">
        <v>42</v>
      </c>
      <c r="O239" s="89"/>
      <c r="P239" s="225">
        <f>O239*H239</f>
        <v>0</v>
      </c>
      <c r="Q239" s="225">
        <v>1.0000000000000001E-05</v>
      </c>
      <c r="R239" s="225">
        <f>Q239*H239</f>
        <v>8.0000000000000007E-05</v>
      </c>
      <c r="S239" s="225">
        <v>0</v>
      </c>
      <c r="T239" s="22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27" t="s">
        <v>238</v>
      </c>
      <c r="AT239" s="227" t="s">
        <v>156</v>
      </c>
      <c r="AU239" s="227" t="s">
        <v>87</v>
      </c>
      <c r="AY239" s="15" t="s">
        <v>153</v>
      </c>
      <c r="BE239" s="228">
        <f>IF(N239="základní",J239,0)</f>
        <v>0</v>
      </c>
      <c r="BF239" s="228">
        <f>IF(N239="snížená",J239,0)</f>
        <v>0</v>
      </c>
      <c r="BG239" s="228">
        <f>IF(N239="zákl. přenesená",J239,0)</f>
        <v>0</v>
      </c>
      <c r="BH239" s="228">
        <f>IF(N239="sníž. přenesená",J239,0)</f>
        <v>0</v>
      </c>
      <c r="BI239" s="228">
        <f>IF(N239="nulová",J239,0)</f>
        <v>0</v>
      </c>
      <c r="BJ239" s="15" t="s">
        <v>85</v>
      </c>
      <c r="BK239" s="228">
        <f>ROUND(I239*H239,2)</f>
        <v>0</v>
      </c>
      <c r="BL239" s="15" t="s">
        <v>238</v>
      </c>
      <c r="BM239" s="227" t="s">
        <v>371</v>
      </c>
    </row>
    <row r="240" s="2" customFormat="1">
      <c r="A240" s="36"/>
      <c r="B240" s="37"/>
      <c r="C240" s="38"/>
      <c r="D240" s="229" t="s">
        <v>163</v>
      </c>
      <c r="E240" s="38"/>
      <c r="F240" s="230" t="s">
        <v>372</v>
      </c>
      <c r="G240" s="38"/>
      <c r="H240" s="38"/>
      <c r="I240" s="231"/>
      <c r="J240" s="38"/>
      <c r="K240" s="38"/>
      <c r="L240" s="42"/>
      <c r="M240" s="232"/>
      <c r="N240" s="233"/>
      <c r="O240" s="89"/>
      <c r="P240" s="89"/>
      <c r="Q240" s="89"/>
      <c r="R240" s="89"/>
      <c r="S240" s="89"/>
      <c r="T240" s="90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5" t="s">
        <v>163</v>
      </c>
      <c r="AU240" s="15" t="s">
        <v>87</v>
      </c>
    </row>
    <row r="241" s="2" customFormat="1">
      <c r="A241" s="36"/>
      <c r="B241" s="37"/>
      <c r="C241" s="38"/>
      <c r="D241" s="234" t="s">
        <v>165</v>
      </c>
      <c r="E241" s="38"/>
      <c r="F241" s="235" t="s">
        <v>373</v>
      </c>
      <c r="G241" s="38"/>
      <c r="H241" s="38"/>
      <c r="I241" s="231"/>
      <c r="J241" s="38"/>
      <c r="K241" s="38"/>
      <c r="L241" s="42"/>
      <c r="M241" s="232"/>
      <c r="N241" s="233"/>
      <c r="O241" s="89"/>
      <c r="P241" s="89"/>
      <c r="Q241" s="89"/>
      <c r="R241" s="89"/>
      <c r="S241" s="89"/>
      <c r="T241" s="90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165</v>
      </c>
      <c r="AU241" s="15" t="s">
        <v>87</v>
      </c>
    </row>
    <row r="242" s="13" customFormat="1">
      <c r="A242" s="13"/>
      <c r="B242" s="236"/>
      <c r="C242" s="237"/>
      <c r="D242" s="229" t="s">
        <v>167</v>
      </c>
      <c r="E242" s="238" t="s">
        <v>1</v>
      </c>
      <c r="F242" s="239" t="s">
        <v>493</v>
      </c>
      <c r="G242" s="237"/>
      <c r="H242" s="240">
        <v>8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6" t="s">
        <v>167</v>
      </c>
      <c r="AU242" s="246" t="s">
        <v>87</v>
      </c>
      <c r="AV242" s="13" t="s">
        <v>87</v>
      </c>
      <c r="AW242" s="13" t="s">
        <v>34</v>
      </c>
      <c r="AX242" s="13" t="s">
        <v>85</v>
      </c>
      <c r="AY242" s="246" t="s">
        <v>153</v>
      </c>
    </row>
    <row r="243" s="2" customFormat="1" ht="33" customHeight="1">
      <c r="A243" s="36"/>
      <c r="B243" s="37"/>
      <c r="C243" s="216" t="s">
        <v>368</v>
      </c>
      <c r="D243" s="216" t="s">
        <v>156</v>
      </c>
      <c r="E243" s="217" t="s">
        <v>375</v>
      </c>
      <c r="F243" s="218" t="s">
        <v>376</v>
      </c>
      <c r="G243" s="219" t="s">
        <v>186</v>
      </c>
      <c r="H243" s="220">
        <v>3.0499999999999998</v>
      </c>
      <c r="I243" s="221"/>
      <c r="J243" s="222">
        <f>ROUND(I243*H243,2)</f>
        <v>0</v>
      </c>
      <c r="K243" s="218" t="s">
        <v>160</v>
      </c>
      <c r="L243" s="42"/>
      <c r="M243" s="223" t="s">
        <v>1</v>
      </c>
      <c r="N243" s="224" t="s">
        <v>42</v>
      </c>
      <c r="O243" s="89"/>
      <c r="P243" s="225">
        <f>O243*H243</f>
        <v>0</v>
      </c>
      <c r="Q243" s="225">
        <v>0.00029</v>
      </c>
      <c r="R243" s="225">
        <f>Q243*H243</f>
        <v>0.00088449999999999998</v>
      </c>
      <c r="S243" s="225">
        <v>0</v>
      </c>
      <c r="T243" s="22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7" t="s">
        <v>238</v>
      </c>
      <c r="AT243" s="227" t="s">
        <v>156</v>
      </c>
      <c r="AU243" s="227" t="s">
        <v>87</v>
      </c>
      <c r="AY243" s="15" t="s">
        <v>153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5" t="s">
        <v>85</v>
      </c>
      <c r="BK243" s="228">
        <f>ROUND(I243*H243,2)</f>
        <v>0</v>
      </c>
      <c r="BL243" s="15" t="s">
        <v>238</v>
      </c>
      <c r="BM243" s="227" t="s">
        <v>377</v>
      </c>
    </row>
    <row r="244" s="2" customFormat="1">
      <c r="A244" s="36"/>
      <c r="B244" s="37"/>
      <c r="C244" s="38"/>
      <c r="D244" s="229" t="s">
        <v>163</v>
      </c>
      <c r="E244" s="38"/>
      <c r="F244" s="230" t="s">
        <v>378</v>
      </c>
      <c r="G244" s="38"/>
      <c r="H244" s="38"/>
      <c r="I244" s="231"/>
      <c r="J244" s="38"/>
      <c r="K244" s="38"/>
      <c r="L244" s="42"/>
      <c r="M244" s="232"/>
      <c r="N244" s="233"/>
      <c r="O244" s="89"/>
      <c r="P244" s="89"/>
      <c r="Q244" s="89"/>
      <c r="R244" s="89"/>
      <c r="S244" s="89"/>
      <c r="T244" s="90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163</v>
      </c>
      <c r="AU244" s="15" t="s">
        <v>87</v>
      </c>
    </row>
    <row r="245" s="2" customFormat="1">
      <c r="A245" s="36"/>
      <c r="B245" s="37"/>
      <c r="C245" s="38"/>
      <c r="D245" s="234" t="s">
        <v>165</v>
      </c>
      <c r="E245" s="38"/>
      <c r="F245" s="235" t="s">
        <v>379</v>
      </c>
      <c r="G245" s="38"/>
      <c r="H245" s="38"/>
      <c r="I245" s="231"/>
      <c r="J245" s="38"/>
      <c r="K245" s="38"/>
      <c r="L245" s="42"/>
      <c r="M245" s="232"/>
      <c r="N245" s="233"/>
      <c r="O245" s="89"/>
      <c r="P245" s="89"/>
      <c r="Q245" s="89"/>
      <c r="R245" s="89"/>
      <c r="S245" s="89"/>
      <c r="T245" s="90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5" t="s">
        <v>165</v>
      </c>
      <c r="AU245" s="15" t="s">
        <v>87</v>
      </c>
    </row>
    <row r="246" s="2" customFormat="1" ht="24.15" customHeight="1">
      <c r="A246" s="36"/>
      <c r="B246" s="37"/>
      <c r="C246" s="216" t="s">
        <v>374</v>
      </c>
      <c r="D246" s="216" t="s">
        <v>156</v>
      </c>
      <c r="E246" s="217" t="s">
        <v>381</v>
      </c>
      <c r="F246" s="218" t="s">
        <v>382</v>
      </c>
      <c r="G246" s="219" t="s">
        <v>186</v>
      </c>
      <c r="H246" s="220">
        <v>3.0499999999999998</v>
      </c>
      <c r="I246" s="221"/>
      <c r="J246" s="222">
        <f>ROUND(I246*H246,2)</f>
        <v>0</v>
      </c>
      <c r="K246" s="218" t="s">
        <v>160</v>
      </c>
      <c r="L246" s="42"/>
      <c r="M246" s="223" t="s">
        <v>1</v>
      </c>
      <c r="N246" s="224" t="s">
        <v>42</v>
      </c>
      <c r="O246" s="89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7" t="s">
        <v>238</v>
      </c>
      <c r="AT246" s="227" t="s">
        <v>156</v>
      </c>
      <c r="AU246" s="227" t="s">
        <v>87</v>
      </c>
      <c r="AY246" s="15" t="s">
        <v>153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5" t="s">
        <v>85</v>
      </c>
      <c r="BK246" s="228">
        <f>ROUND(I246*H246,2)</f>
        <v>0</v>
      </c>
      <c r="BL246" s="15" t="s">
        <v>238</v>
      </c>
      <c r="BM246" s="227" t="s">
        <v>383</v>
      </c>
    </row>
    <row r="247" s="2" customFormat="1">
      <c r="A247" s="36"/>
      <c r="B247" s="37"/>
      <c r="C247" s="38"/>
      <c r="D247" s="229" t="s">
        <v>163</v>
      </c>
      <c r="E247" s="38"/>
      <c r="F247" s="230" t="s">
        <v>384</v>
      </c>
      <c r="G247" s="38"/>
      <c r="H247" s="38"/>
      <c r="I247" s="231"/>
      <c r="J247" s="38"/>
      <c r="K247" s="38"/>
      <c r="L247" s="42"/>
      <c r="M247" s="232"/>
      <c r="N247" s="233"/>
      <c r="O247" s="89"/>
      <c r="P247" s="89"/>
      <c r="Q247" s="89"/>
      <c r="R247" s="89"/>
      <c r="S247" s="89"/>
      <c r="T247" s="90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5" t="s">
        <v>163</v>
      </c>
      <c r="AU247" s="15" t="s">
        <v>87</v>
      </c>
    </row>
    <row r="248" s="2" customFormat="1">
      <c r="A248" s="36"/>
      <c r="B248" s="37"/>
      <c r="C248" s="38"/>
      <c r="D248" s="234" t="s">
        <v>165</v>
      </c>
      <c r="E248" s="38"/>
      <c r="F248" s="235" t="s">
        <v>385</v>
      </c>
      <c r="G248" s="38"/>
      <c r="H248" s="38"/>
      <c r="I248" s="231"/>
      <c r="J248" s="38"/>
      <c r="K248" s="38"/>
      <c r="L248" s="42"/>
      <c r="M248" s="232"/>
      <c r="N248" s="233"/>
      <c r="O248" s="89"/>
      <c r="P248" s="89"/>
      <c r="Q248" s="89"/>
      <c r="R248" s="89"/>
      <c r="S248" s="89"/>
      <c r="T248" s="90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5" t="s">
        <v>165</v>
      </c>
      <c r="AU248" s="15" t="s">
        <v>87</v>
      </c>
    </row>
    <row r="249" s="2" customFormat="1" ht="33" customHeight="1">
      <c r="A249" s="36"/>
      <c r="B249" s="37"/>
      <c r="C249" s="216" t="s">
        <v>380</v>
      </c>
      <c r="D249" s="216" t="s">
        <v>156</v>
      </c>
      <c r="E249" s="217" t="s">
        <v>387</v>
      </c>
      <c r="F249" s="218" t="s">
        <v>388</v>
      </c>
      <c r="G249" s="219" t="s">
        <v>159</v>
      </c>
      <c r="H249" s="220">
        <v>12.199999999999999</v>
      </c>
      <c r="I249" s="221"/>
      <c r="J249" s="222">
        <f>ROUND(I249*H249,2)</f>
        <v>0</v>
      </c>
      <c r="K249" s="218" t="s">
        <v>160</v>
      </c>
      <c r="L249" s="42"/>
      <c r="M249" s="223" t="s">
        <v>1</v>
      </c>
      <c r="N249" s="224" t="s">
        <v>42</v>
      </c>
      <c r="O249" s="89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7" t="s">
        <v>238</v>
      </c>
      <c r="AT249" s="227" t="s">
        <v>156</v>
      </c>
      <c r="AU249" s="227" t="s">
        <v>87</v>
      </c>
      <c r="AY249" s="15" t="s">
        <v>153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15" t="s">
        <v>85</v>
      </c>
      <c r="BK249" s="228">
        <f>ROUND(I249*H249,2)</f>
        <v>0</v>
      </c>
      <c r="BL249" s="15" t="s">
        <v>238</v>
      </c>
      <c r="BM249" s="227" t="s">
        <v>389</v>
      </c>
    </row>
    <row r="250" s="2" customFormat="1">
      <c r="A250" s="36"/>
      <c r="B250" s="37"/>
      <c r="C250" s="38"/>
      <c r="D250" s="229" t="s">
        <v>163</v>
      </c>
      <c r="E250" s="38"/>
      <c r="F250" s="230" t="s">
        <v>390</v>
      </c>
      <c r="G250" s="38"/>
      <c r="H250" s="38"/>
      <c r="I250" s="231"/>
      <c r="J250" s="38"/>
      <c r="K250" s="38"/>
      <c r="L250" s="42"/>
      <c r="M250" s="232"/>
      <c r="N250" s="233"/>
      <c r="O250" s="89"/>
      <c r="P250" s="89"/>
      <c r="Q250" s="89"/>
      <c r="R250" s="89"/>
      <c r="S250" s="89"/>
      <c r="T250" s="90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5" t="s">
        <v>163</v>
      </c>
      <c r="AU250" s="15" t="s">
        <v>87</v>
      </c>
    </row>
    <row r="251" s="2" customFormat="1">
      <c r="A251" s="36"/>
      <c r="B251" s="37"/>
      <c r="C251" s="38"/>
      <c r="D251" s="234" t="s">
        <v>165</v>
      </c>
      <c r="E251" s="38"/>
      <c r="F251" s="235" t="s">
        <v>391</v>
      </c>
      <c r="G251" s="38"/>
      <c r="H251" s="38"/>
      <c r="I251" s="231"/>
      <c r="J251" s="38"/>
      <c r="K251" s="38"/>
      <c r="L251" s="42"/>
      <c r="M251" s="258"/>
      <c r="N251" s="259"/>
      <c r="O251" s="260"/>
      <c r="P251" s="260"/>
      <c r="Q251" s="260"/>
      <c r="R251" s="260"/>
      <c r="S251" s="260"/>
      <c r="T251" s="261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165</v>
      </c>
      <c r="AU251" s="15" t="s">
        <v>87</v>
      </c>
    </row>
    <row r="252" s="2" customFormat="1" ht="6.96" customHeight="1">
      <c r="A252" s="36"/>
      <c r="B252" s="64"/>
      <c r="C252" s="65"/>
      <c r="D252" s="65"/>
      <c r="E252" s="65"/>
      <c r="F252" s="65"/>
      <c r="G252" s="65"/>
      <c r="H252" s="65"/>
      <c r="I252" s="65"/>
      <c r="J252" s="65"/>
      <c r="K252" s="65"/>
      <c r="L252" s="42"/>
      <c r="M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</row>
  </sheetData>
  <sheetProtection sheet="1" autoFilter="0" formatColumns="0" formatRows="0" objects="1" scenarios="1" spinCount="100000" saltValue="VfcatZ8ME8OOQ+0GTbVgmjaU59t9CC9rZtaUIV3jjgKLyZcUge8fy3Iah6HM1NbLJfWKB3W8haYrCfsBFefE8w==" hashValue="kOLHgqffag9sVi7QtnicrYoSwDj1mrRlJDEtYUOSic49e7MRbJWteA8K0uBMKl27RkoFpfffT52+NSKnv3INlw==" algorithmName="SHA-512" password="CC35"/>
  <autoFilter ref="C124:K25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5_02/619995001"/>
    <hyperlink ref="F134" r:id="rId2" display="https://podminky.urs.cz/item/CS_URS_2025_02/642944221"/>
    <hyperlink ref="F141" r:id="rId3" display="https://podminky.urs.cz/item/CS_URS_2025_02/968072456"/>
    <hyperlink ref="F146" r:id="rId4" display="https://podminky.urs.cz/item/CS_URS_2025_02/997013212"/>
    <hyperlink ref="F149" r:id="rId5" display="https://podminky.urs.cz/item/CS_URS_2025_02/997013219"/>
    <hyperlink ref="F153" r:id="rId6" display="https://podminky.urs.cz/item/CS_URS_2025_02/997013501"/>
    <hyperlink ref="F156" r:id="rId7" display="https://podminky.urs.cz/item/CS_URS_2025_02/997013509"/>
    <hyperlink ref="F160" r:id="rId8" display="https://podminky.urs.cz/item/CS_URS_2025_02/997013631"/>
    <hyperlink ref="F164" r:id="rId9" display="https://podminky.urs.cz/item/CS_URS_2025_02/998018002"/>
    <hyperlink ref="F169" r:id="rId10" display="https://podminky.urs.cz/item/CS_URS_2025_02/766660031"/>
    <hyperlink ref="F176" r:id="rId11" display="https://podminky.urs.cz/item/CS_URS_2025_02/766660713"/>
    <hyperlink ref="F181" r:id="rId12" display="https://podminky.urs.cz/item/CS_URS_2025_02/766660717"/>
    <hyperlink ref="F196" r:id="rId13" display="https://podminky.urs.cz/item/CS_URS_2025_02/742210241"/>
    <hyperlink ref="F202" r:id="rId14" display="https://podminky.urs.cz/item/CS_URS_2025_02/998766122"/>
    <hyperlink ref="F206" r:id="rId15" display="https://podminky.urs.cz/item/CS_URS_2025_02/767691822"/>
    <hyperlink ref="F210" r:id="rId16" display="https://podminky.urs.cz/item/CS_URS_2025_02/784121001"/>
    <hyperlink ref="F215" r:id="rId17" display="https://podminky.urs.cz/item/CS_URS_2025_02/784161401"/>
    <hyperlink ref="F218" r:id="rId18" display="https://podminky.urs.cz/item/CS_URS_2025_02/784171001"/>
    <hyperlink ref="F224" r:id="rId19" display="https://podminky.urs.cz/item/CS_URS_2025_02/784171101"/>
    <hyperlink ref="F231" r:id="rId20" display="https://podminky.urs.cz/item/CS_URS_2025_02/784181101"/>
    <hyperlink ref="F234" r:id="rId21" display="https://podminky.urs.cz/item/CS_URS_2025_02/784181111"/>
    <hyperlink ref="F237" r:id="rId22" display="https://podminky.urs.cz/item/CS_URS_2025_02/784191005"/>
    <hyperlink ref="F241" r:id="rId23" display="https://podminky.urs.cz/item/CS_URS_2025_02/784191007"/>
    <hyperlink ref="F245" r:id="rId24" display="https://podminky.urs.cz/item/CS_URS_2025_02/784211101"/>
    <hyperlink ref="F248" r:id="rId25" display="https://podminky.urs.cz/item/CS_URS_2025_02/784211141"/>
    <hyperlink ref="F251" r:id="rId26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114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494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ROUND(J124,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ROUND((SUM(BE124:BE227)),  2)</f>
        <v>0</v>
      </c>
      <c r="G33" s="36"/>
      <c r="H33" s="36"/>
      <c r="I33" s="153">
        <v>0.20999999999999999</v>
      </c>
      <c r="J33" s="152">
        <f>ROUND(((SUM(BE124:BE227))*I33),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ROUND((SUM(BF124:BF227)),  2)</f>
        <v>0</v>
      </c>
      <c r="G34" s="36"/>
      <c r="H34" s="36"/>
      <c r="I34" s="153">
        <v>0.12</v>
      </c>
      <c r="J34" s="152">
        <f>ROUND(((SUM(BF124:BF227))*I34),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ROUND((SUM(BG124:BG227)),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ROUND((SUM(BH124:BH227)),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ROUND((SUM(BI124:BI227)),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734-10 - prostor pod schodištěm - 2.PP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J124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J125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J126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131</v>
      </c>
      <c r="E99" s="186"/>
      <c r="F99" s="186"/>
      <c r="G99" s="186"/>
      <c r="H99" s="186"/>
      <c r="I99" s="186"/>
      <c r="J99" s="187">
        <f>J137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132</v>
      </c>
      <c r="E100" s="186"/>
      <c r="F100" s="186"/>
      <c r="G100" s="186"/>
      <c r="H100" s="186"/>
      <c r="I100" s="186"/>
      <c r="J100" s="187">
        <f>J142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133</v>
      </c>
      <c r="E101" s="186"/>
      <c r="F101" s="186"/>
      <c r="G101" s="186"/>
      <c r="H101" s="186"/>
      <c r="I101" s="186"/>
      <c r="J101" s="187">
        <f>J160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134</v>
      </c>
      <c r="E102" s="180"/>
      <c r="F102" s="180"/>
      <c r="G102" s="180"/>
      <c r="H102" s="180"/>
      <c r="I102" s="180"/>
      <c r="J102" s="181">
        <f>J164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136</v>
      </c>
      <c r="E103" s="186"/>
      <c r="F103" s="186"/>
      <c r="G103" s="186"/>
      <c r="H103" s="186"/>
      <c r="I103" s="186"/>
      <c r="J103" s="187">
        <f>J165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137</v>
      </c>
      <c r="E104" s="186"/>
      <c r="F104" s="186"/>
      <c r="G104" s="186"/>
      <c r="H104" s="186"/>
      <c r="I104" s="186"/>
      <c r="J104" s="187">
        <f>J185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6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6.96" customHeight="1">
      <c r="A106" s="36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10" s="2" customFormat="1" ht="6.96" customHeight="1">
      <c r="A110" s="36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24.96" customHeight="1">
      <c r="A111" s="36"/>
      <c r="B111" s="37"/>
      <c r="C111" s="21" t="s">
        <v>138</v>
      </c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2" customHeight="1">
      <c r="A113" s="36"/>
      <c r="B113" s="37"/>
      <c r="C113" s="30" t="s">
        <v>16</v>
      </c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6.5" customHeight="1">
      <c r="A114" s="36"/>
      <c r="B114" s="37"/>
      <c r="C114" s="38"/>
      <c r="D114" s="38"/>
      <c r="E114" s="172" t="str">
        <f>E7</f>
        <v>Dodávka a montáž protipožárních uzávěrů</v>
      </c>
      <c r="F114" s="30"/>
      <c r="G114" s="30"/>
      <c r="H114" s="30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2" customHeight="1">
      <c r="A115" s="36"/>
      <c r="B115" s="37"/>
      <c r="C115" s="30" t="s">
        <v>122</v>
      </c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6.5" customHeight="1">
      <c r="A116" s="36"/>
      <c r="B116" s="37"/>
      <c r="C116" s="38"/>
      <c r="D116" s="38"/>
      <c r="E116" s="74" t="str">
        <f>E9</f>
        <v>734-10 - prostor pod schodištěm - 2.PP</v>
      </c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2" customHeight="1">
      <c r="A118" s="36"/>
      <c r="B118" s="37"/>
      <c r="C118" s="30" t="s">
        <v>20</v>
      </c>
      <c r="D118" s="38"/>
      <c r="E118" s="38"/>
      <c r="F118" s="25" t="str">
        <f>F12</f>
        <v>Zimní stadión Ivana Hlinky</v>
      </c>
      <c r="G118" s="38"/>
      <c r="H118" s="38"/>
      <c r="I118" s="30" t="s">
        <v>22</v>
      </c>
      <c r="J118" s="77" t="str">
        <f>IF(J12="","",J12)</f>
        <v>13. 9. 2025</v>
      </c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5.15" customHeight="1">
      <c r="A120" s="36"/>
      <c r="B120" s="37"/>
      <c r="C120" s="30" t="s">
        <v>24</v>
      </c>
      <c r="D120" s="38"/>
      <c r="E120" s="38"/>
      <c r="F120" s="25" t="str">
        <f>E15</f>
        <v xml:space="preserve">Město Litvínov, náměstí Míru 11, 43601 Litvínov - </v>
      </c>
      <c r="G120" s="38"/>
      <c r="H120" s="38"/>
      <c r="I120" s="30" t="s">
        <v>32</v>
      </c>
      <c r="J120" s="34" t="str">
        <f>E21</f>
        <v xml:space="preserve"> </v>
      </c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30</v>
      </c>
      <c r="D121" s="38"/>
      <c r="E121" s="38"/>
      <c r="F121" s="25" t="str">
        <f>IF(E18="","",E18)</f>
        <v>Vyplň údaj</v>
      </c>
      <c r="G121" s="38"/>
      <c r="H121" s="38"/>
      <c r="I121" s="30" t="s">
        <v>35</v>
      </c>
      <c r="J121" s="34" t="str">
        <f>E24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0.32" customHeight="1">
      <c r="A122" s="36"/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11" customFormat="1" ht="29.28" customHeight="1">
      <c r="A123" s="189"/>
      <c r="B123" s="190"/>
      <c r="C123" s="191" t="s">
        <v>139</v>
      </c>
      <c r="D123" s="192" t="s">
        <v>62</v>
      </c>
      <c r="E123" s="192" t="s">
        <v>58</v>
      </c>
      <c r="F123" s="192" t="s">
        <v>59</v>
      </c>
      <c r="G123" s="192" t="s">
        <v>140</v>
      </c>
      <c r="H123" s="192" t="s">
        <v>141</v>
      </c>
      <c r="I123" s="192" t="s">
        <v>142</v>
      </c>
      <c r="J123" s="192" t="s">
        <v>126</v>
      </c>
      <c r="K123" s="193" t="s">
        <v>143</v>
      </c>
      <c r="L123" s="194"/>
      <c r="M123" s="98" t="s">
        <v>1</v>
      </c>
      <c r="N123" s="99" t="s">
        <v>41</v>
      </c>
      <c r="O123" s="99" t="s">
        <v>144</v>
      </c>
      <c r="P123" s="99" t="s">
        <v>145</v>
      </c>
      <c r="Q123" s="99" t="s">
        <v>146</v>
      </c>
      <c r="R123" s="99" t="s">
        <v>147</v>
      </c>
      <c r="S123" s="99" t="s">
        <v>148</v>
      </c>
      <c r="T123" s="100" t="s">
        <v>149</v>
      </c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</row>
    <row r="124" s="2" customFormat="1" ht="22.8" customHeight="1">
      <c r="A124" s="36"/>
      <c r="B124" s="37"/>
      <c r="C124" s="105" t="s">
        <v>150</v>
      </c>
      <c r="D124" s="38"/>
      <c r="E124" s="38"/>
      <c r="F124" s="38"/>
      <c r="G124" s="38"/>
      <c r="H124" s="38"/>
      <c r="I124" s="38"/>
      <c r="J124" s="195">
        <f>BK124</f>
        <v>0</v>
      </c>
      <c r="K124" s="38"/>
      <c r="L124" s="42"/>
      <c r="M124" s="101"/>
      <c r="N124" s="196"/>
      <c r="O124" s="102"/>
      <c r="P124" s="197">
        <f>P125+P164</f>
        <v>0</v>
      </c>
      <c r="Q124" s="102"/>
      <c r="R124" s="197">
        <f>R125+R164</f>
        <v>0.18295799999999998</v>
      </c>
      <c r="S124" s="102"/>
      <c r="T124" s="198">
        <f>T125+T164</f>
        <v>0.17160400000000001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5" t="s">
        <v>76</v>
      </c>
      <c r="AU124" s="15" t="s">
        <v>128</v>
      </c>
      <c r="BK124" s="199">
        <f>BK125+BK164</f>
        <v>0</v>
      </c>
    </row>
    <row r="125" s="12" customFormat="1" ht="25.92" customHeight="1">
      <c r="A125" s="12"/>
      <c r="B125" s="200"/>
      <c r="C125" s="201"/>
      <c r="D125" s="202" t="s">
        <v>76</v>
      </c>
      <c r="E125" s="203" t="s">
        <v>151</v>
      </c>
      <c r="F125" s="203" t="s">
        <v>152</v>
      </c>
      <c r="G125" s="201"/>
      <c r="H125" s="201"/>
      <c r="I125" s="204"/>
      <c r="J125" s="205">
        <f>BK125</f>
        <v>0</v>
      </c>
      <c r="K125" s="201"/>
      <c r="L125" s="206"/>
      <c r="M125" s="207"/>
      <c r="N125" s="208"/>
      <c r="O125" s="208"/>
      <c r="P125" s="209">
        <f>P126+P137+P142+P160</f>
        <v>0</v>
      </c>
      <c r="Q125" s="208"/>
      <c r="R125" s="209">
        <f>R126+R137+R142+R160</f>
        <v>0.088769999999999988</v>
      </c>
      <c r="S125" s="208"/>
      <c r="T125" s="210">
        <f>T126+T137+T142+T160</f>
        <v>0.1008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85</v>
      </c>
      <c r="AT125" s="212" t="s">
        <v>76</v>
      </c>
      <c r="AU125" s="212" t="s">
        <v>77</v>
      </c>
      <c r="AY125" s="211" t="s">
        <v>153</v>
      </c>
      <c r="BK125" s="213">
        <f>BK126+BK137+BK142+BK160</f>
        <v>0</v>
      </c>
    </row>
    <row r="126" s="12" customFormat="1" ht="22.8" customHeight="1">
      <c r="A126" s="12"/>
      <c r="B126" s="200"/>
      <c r="C126" s="201"/>
      <c r="D126" s="202" t="s">
        <v>76</v>
      </c>
      <c r="E126" s="214" t="s">
        <v>154</v>
      </c>
      <c r="F126" s="214" t="s">
        <v>155</v>
      </c>
      <c r="G126" s="201"/>
      <c r="H126" s="201"/>
      <c r="I126" s="204"/>
      <c r="J126" s="215">
        <f>BK126</f>
        <v>0</v>
      </c>
      <c r="K126" s="201"/>
      <c r="L126" s="206"/>
      <c r="M126" s="207"/>
      <c r="N126" s="208"/>
      <c r="O126" s="208"/>
      <c r="P126" s="209">
        <f>SUM(P127:P136)</f>
        <v>0</v>
      </c>
      <c r="Q126" s="208"/>
      <c r="R126" s="209">
        <f>SUM(R127:R136)</f>
        <v>0.088769999999999988</v>
      </c>
      <c r="S126" s="208"/>
      <c r="T126" s="210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85</v>
      </c>
      <c r="AY126" s="211" t="s">
        <v>153</v>
      </c>
      <c r="BK126" s="213">
        <f>SUM(BK127:BK136)</f>
        <v>0</v>
      </c>
    </row>
    <row r="127" s="2" customFormat="1" ht="24.15" customHeight="1">
      <c r="A127" s="36"/>
      <c r="B127" s="37"/>
      <c r="C127" s="216" t="s">
        <v>85</v>
      </c>
      <c r="D127" s="216" t="s">
        <v>156</v>
      </c>
      <c r="E127" s="217" t="s">
        <v>157</v>
      </c>
      <c r="F127" s="218" t="s">
        <v>158</v>
      </c>
      <c r="G127" s="219" t="s">
        <v>159</v>
      </c>
      <c r="H127" s="220">
        <v>9.5999999999999996</v>
      </c>
      <c r="I127" s="221"/>
      <c r="J127" s="222">
        <f>ROUND(I127*H127,2)</f>
        <v>0</v>
      </c>
      <c r="K127" s="218" t="s">
        <v>160</v>
      </c>
      <c r="L127" s="42"/>
      <c r="M127" s="223" t="s">
        <v>1</v>
      </c>
      <c r="N127" s="224" t="s">
        <v>42</v>
      </c>
      <c r="O127" s="89"/>
      <c r="P127" s="225">
        <f>O127*H127</f>
        <v>0</v>
      </c>
      <c r="Q127" s="225">
        <v>0.0015</v>
      </c>
      <c r="R127" s="225">
        <f>Q127*H127</f>
        <v>0.0144</v>
      </c>
      <c r="S127" s="225">
        <v>0</v>
      </c>
      <c r="T127" s="226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7" t="s">
        <v>161</v>
      </c>
      <c r="AT127" s="227" t="s">
        <v>156</v>
      </c>
      <c r="AU127" s="227" t="s">
        <v>87</v>
      </c>
      <c r="AY127" s="15" t="s">
        <v>153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15" t="s">
        <v>85</v>
      </c>
      <c r="BK127" s="228">
        <f>ROUND(I127*H127,2)</f>
        <v>0</v>
      </c>
      <c r="BL127" s="15" t="s">
        <v>161</v>
      </c>
      <c r="BM127" s="227" t="s">
        <v>162</v>
      </c>
    </row>
    <row r="128" s="2" customFormat="1">
      <c r="A128" s="36"/>
      <c r="B128" s="37"/>
      <c r="C128" s="38"/>
      <c r="D128" s="229" t="s">
        <v>163</v>
      </c>
      <c r="E128" s="38"/>
      <c r="F128" s="230" t="s">
        <v>164</v>
      </c>
      <c r="G128" s="38"/>
      <c r="H128" s="38"/>
      <c r="I128" s="231"/>
      <c r="J128" s="38"/>
      <c r="K128" s="38"/>
      <c r="L128" s="42"/>
      <c r="M128" s="232"/>
      <c r="N128" s="233"/>
      <c r="O128" s="89"/>
      <c r="P128" s="89"/>
      <c r="Q128" s="89"/>
      <c r="R128" s="89"/>
      <c r="S128" s="89"/>
      <c r="T128" s="90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163</v>
      </c>
      <c r="AU128" s="15" t="s">
        <v>87</v>
      </c>
    </row>
    <row r="129" s="2" customFormat="1">
      <c r="A129" s="36"/>
      <c r="B129" s="37"/>
      <c r="C129" s="38"/>
      <c r="D129" s="234" t="s">
        <v>165</v>
      </c>
      <c r="E129" s="38"/>
      <c r="F129" s="235" t="s">
        <v>166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165</v>
      </c>
      <c r="AU129" s="15" t="s">
        <v>87</v>
      </c>
    </row>
    <row r="130" s="13" customFormat="1">
      <c r="A130" s="13"/>
      <c r="B130" s="236"/>
      <c r="C130" s="237"/>
      <c r="D130" s="229" t="s">
        <v>167</v>
      </c>
      <c r="E130" s="238" t="s">
        <v>1</v>
      </c>
      <c r="F130" s="239" t="s">
        <v>393</v>
      </c>
      <c r="G130" s="237"/>
      <c r="H130" s="240">
        <v>9.5999999999999996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167</v>
      </c>
      <c r="AU130" s="246" t="s">
        <v>87</v>
      </c>
      <c r="AV130" s="13" t="s">
        <v>87</v>
      </c>
      <c r="AW130" s="13" t="s">
        <v>34</v>
      </c>
      <c r="AX130" s="13" t="s">
        <v>85</v>
      </c>
      <c r="AY130" s="246" t="s">
        <v>153</v>
      </c>
    </row>
    <row r="131" s="2" customFormat="1" ht="37.8" customHeight="1">
      <c r="A131" s="36"/>
      <c r="B131" s="37"/>
      <c r="C131" s="216" t="s">
        <v>87</v>
      </c>
      <c r="D131" s="216" t="s">
        <v>156</v>
      </c>
      <c r="E131" s="217" t="s">
        <v>394</v>
      </c>
      <c r="F131" s="218" t="s">
        <v>395</v>
      </c>
      <c r="G131" s="219" t="s">
        <v>171</v>
      </c>
      <c r="H131" s="220">
        <v>1</v>
      </c>
      <c r="I131" s="221"/>
      <c r="J131" s="222">
        <f>ROUND(I131*H131,2)</f>
        <v>0</v>
      </c>
      <c r="K131" s="218" t="s">
        <v>1</v>
      </c>
      <c r="L131" s="42"/>
      <c r="M131" s="223" t="s">
        <v>1</v>
      </c>
      <c r="N131" s="224" t="s">
        <v>42</v>
      </c>
      <c r="O131" s="89"/>
      <c r="P131" s="225">
        <f>O131*H131</f>
        <v>0</v>
      </c>
      <c r="Q131" s="225">
        <v>0.056439999999999997</v>
      </c>
      <c r="R131" s="225">
        <f>Q131*H131</f>
        <v>0.056439999999999997</v>
      </c>
      <c r="S131" s="225">
        <v>0</v>
      </c>
      <c r="T131" s="226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7" t="s">
        <v>161</v>
      </c>
      <c r="AT131" s="227" t="s">
        <v>156</v>
      </c>
      <c r="AU131" s="227" t="s">
        <v>87</v>
      </c>
      <c r="AY131" s="15" t="s">
        <v>153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5" t="s">
        <v>85</v>
      </c>
      <c r="BK131" s="228">
        <f>ROUND(I131*H131,2)</f>
        <v>0</v>
      </c>
      <c r="BL131" s="15" t="s">
        <v>161</v>
      </c>
      <c r="BM131" s="227" t="s">
        <v>396</v>
      </c>
    </row>
    <row r="132" s="2" customFormat="1">
      <c r="A132" s="36"/>
      <c r="B132" s="37"/>
      <c r="C132" s="38"/>
      <c r="D132" s="229" t="s">
        <v>163</v>
      </c>
      <c r="E132" s="38"/>
      <c r="F132" s="230" t="s">
        <v>395</v>
      </c>
      <c r="G132" s="38"/>
      <c r="H132" s="38"/>
      <c r="I132" s="231"/>
      <c r="J132" s="38"/>
      <c r="K132" s="38"/>
      <c r="L132" s="42"/>
      <c r="M132" s="232"/>
      <c r="N132" s="233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163</v>
      </c>
      <c r="AU132" s="15" t="s">
        <v>87</v>
      </c>
    </row>
    <row r="133" s="2" customFormat="1">
      <c r="A133" s="36"/>
      <c r="B133" s="37"/>
      <c r="C133" s="38"/>
      <c r="D133" s="229" t="s">
        <v>180</v>
      </c>
      <c r="E133" s="38"/>
      <c r="F133" s="257" t="s">
        <v>397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180</v>
      </c>
      <c r="AU133" s="15" t="s">
        <v>87</v>
      </c>
    </row>
    <row r="134" s="2" customFormat="1" ht="37.8" customHeight="1">
      <c r="A134" s="36"/>
      <c r="B134" s="37"/>
      <c r="C134" s="247" t="s">
        <v>174</v>
      </c>
      <c r="D134" s="247" t="s">
        <v>175</v>
      </c>
      <c r="E134" s="248" t="s">
        <v>495</v>
      </c>
      <c r="F134" s="249" t="s">
        <v>496</v>
      </c>
      <c r="G134" s="250" t="s">
        <v>171</v>
      </c>
      <c r="H134" s="251">
        <v>1</v>
      </c>
      <c r="I134" s="252"/>
      <c r="J134" s="253">
        <f>ROUND(I134*H134,2)</f>
        <v>0</v>
      </c>
      <c r="K134" s="249" t="s">
        <v>160</v>
      </c>
      <c r="L134" s="254"/>
      <c r="M134" s="255" t="s">
        <v>1</v>
      </c>
      <c r="N134" s="256" t="s">
        <v>42</v>
      </c>
      <c r="O134" s="89"/>
      <c r="P134" s="225">
        <f>O134*H134</f>
        <v>0</v>
      </c>
      <c r="Q134" s="225">
        <v>0.017930000000000001</v>
      </c>
      <c r="R134" s="225">
        <f>Q134*H134</f>
        <v>0.017930000000000001</v>
      </c>
      <c r="S134" s="225">
        <v>0</v>
      </c>
      <c r="T134" s="22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7" t="s">
        <v>178</v>
      </c>
      <c r="AT134" s="227" t="s">
        <v>175</v>
      </c>
      <c r="AU134" s="227" t="s">
        <v>87</v>
      </c>
      <c r="AY134" s="15" t="s">
        <v>153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5" t="s">
        <v>85</v>
      </c>
      <c r="BK134" s="228">
        <f>ROUND(I134*H134,2)</f>
        <v>0</v>
      </c>
      <c r="BL134" s="15" t="s">
        <v>161</v>
      </c>
      <c r="BM134" s="227" t="s">
        <v>497</v>
      </c>
    </row>
    <row r="135" s="2" customFormat="1">
      <c r="A135" s="36"/>
      <c r="B135" s="37"/>
      <c r="C135" s="38"/>
      <c r="D135" s="229" t="s">
        <v>163</v>
      </c>
      <c r="E135" s="38"/>
      <c r="F135" s="230" t="s">
        <v>496</v>
      </c>
      <c r="G135" s="38"/>
      <c r="H135" s="38"/>
      <c r="I135" s="231"/>
      <c r="J135" s="38"/>
      <c r="K135" s="38"/>
      <c r="L135" s="42"/>
      <c r="M135" s="232"/>
      <c r="N135" s="233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163</v>
      </c>
      <c r="AU135" s="15" t="s">
        <v>87</v>
      </c>
    </row>
    <row r="136" s="2" customFormat="1">
      <c r="A136" s="36"/>
      <c r="B136" s="37"/>
      <c r="C136" s="38"/>
      <c r="D136" s="229" t="s">
        <v>180</v>
      </c>
      <c r="E136" s="38"/>
      <c r="F136" s="257" t="s">
        <v>401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180</v>
      </c>
      <c r="AU136" s="15" t="s">
        <v>87</v>
      </c>
    </row>
    <row r="137" s="12" customFormat="1" ht="22.8" customHeight="1">
      <c r="A137" s="12"/>
      <c r="B137" s="200"/>
      <c r="C137" s="201"/>
      <c r="D137" s="202" t="s">
        <v>76</v>
      </c>
      <c r="E137" s="214" t="s">
        <v>182</v>
      </c>
      <c r="F137" s="214" t="s">
        <v>183</v>
      </c>
      <c r="G137" s="201"/>
      <c r="H137" s="201"/>
      <c r="I137" s="204"/>
      <c r="J137" s="215">
        <f>BK137</f>
        <v>0</v>
      </c>
      <c r="K137" s="201"/>
      <c r="L137" s="206"/>
      <c r="M137" s="207"/>
      <c r="N137" s="208"/>
      <c r="O137" s="208"/>
      <c r="P137" s="209">
        <f>SUM(P138:P141)</f>
        <v>0</v>
      </c>
      <c r="Q137" s="208"/>
      <c r="R137" s="209">
        <f>SUM(R138:R141)</f>
        <v>0</v>
      </c>
      <c r="S137" s="208"/>
      <c r="T137" s="210">
        <f>SUM(T138:T141)</f>
        <v>0.1008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85</v>
      </c>
      <c r="AT137" s="212" t="s">
        <v>76</v>
      </c>
      <c r="AU137" s="212" t="s">
        <v>85</v>
      </c>
      <c r="AY137" s="211" t="s">
        <v>153</v>
      </c>
      <c r="BK137" s="213">
        <f>SUM(BK138:BK141)</f>
        <v>0</v>
      </c>
    </row>
    <row r="138" s="2" customFormat="1" ht="21.75" customHeight="1">
      <c r="A138" s="36"/>
      <c r="B138" s="37"/>
      <c r="C138" s="216" t="s">
        <v>161</v>
      </c>
      <c r="D138" s="216" t="s">
        <v>156</v>
      </c>
      <c r="E138" s="217" t="s">
        <v>184</v>
      </c>
      <c r="F138" s="218" t="s">
        <v>185</v>
      </c>
      <c r="G138" s="219" t="s">
        <v>186</v>
      </c>
      <c r="H138" s="220">
        <v>1.6000000000000001</v>
      </c>
      <c r="I138" s="221"/>
      <c r="J138" s="222">
        <f>ROUND(I138*H138,2)</f>
        <v>0</v>
      </c>
      <c r="K138" s="218" t="s">
        <v>160</v>
      </c>
      <c r="L138" s="42"/>
      <c r="M138" s="223" t="s">
        <v>1</v>
      </c>
      <c r="N138" s="224" t="s">
        <v>42</v>
      </c>
      <c r="O138" s="89"/>
      <c r="P138" s="225">
        <f>O138*H138</f>
        <v>0</v>
      </c>
      <c r="Q138" s="225">
        <v>0</v>
      </c>
      <c r="R138" s="225">
        <f>Q138*H138</f>
        <v>0</v>
      </c>
      <c r="S138" s="225">
        <v>0.063</v>
      </c>
      <c r="T138" s="226">
        <f>S138*H138</f>
        <v>0.1008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7" t="s">
        <v>161</v>
      </c>
      <c r="AT138" s="227" t="s">
        <v>156</v>
      </c>
      <c r="AU138" s="227" t="s">
        <v>87</v>
      </c>
      <c r="AY138" s="15" t="s">
        <v>153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15" t="s">
        <v>85</v>
      </c>
      <c r="BK138" s="228">
        <f>ROUND(I138*H138,2)</f>
        <v>0</v>
      </c>
      <c r="BL138" s="15" t="s">
        <v>161</v>
      </c>
      <c r="BM138" s="227" t="s">
        <v>187</v>
      </c>
    </row>
    <row r="139" s="2" customFormat="1">
      <c r="A139" s="36"/>
      <c r="B139" s="37"/>
      <c r="C139" s="38"/>
      <c r="D139" s="229" t="s">
        <v>163</v>
      </c>
      <c r="E139" s="38"/>
      <c r="F139" s="230" t="s">
        <v>188</v>
      </c>
      <c r="G139" s="38"/>
      <c r="H139" s="38"/>
      <c r="I139" s="231"/>
      <c r="J139" s="38"/>
      <c r="K139" s="38"/>
      <c r="L139" s="42"/>
      <c r="M139" s="232"/>
      <c r="N139" s="233"/>
      <c r="O139" s="89"/>
      <c r="P139" s="89"/>
      <c r="Q139" s="89"/>
      <c r="R139" s="89"/>
      <c r="S139" s="89"/>
      <c r="T139" s="90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163</v>
      </c>
      <c r="AU139" s="15" t="s">
        <v>87</v>
      </c>
    </row>
    <row r="140" s="2" customFormat="1">
      <c r="A140" s="36"/>
      <c r="B140" s="37"/>
      <c r="C140" s="38"/>
      <c r="D140" s="234" t="s">
        <v>165</v>
      </c>
      <c r="E140" s="38"/>
      <c r="F140" s="235" t="s">
        <v>189</v>
      </c>
      <c r="G140" s="38"/>
      <c r="H140" s="38"/>
      <c r="I140" s="231"/>
      <c r="J140" s="38"/>
      <c r="K140" s="38"/>
      <c r="L140" s="42"/>
      <c r="M140" s="232"/>
      <c r="N140" s="233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165</v>
      </c>
      <c r="AU140" s="15" t="s">
        <v>87</v>
      </c>
    </row>
    <row r="141" s="13" customFormat="1">
      <c r="A141" s="13"/>
      <c r="B141" s="236"/>
      <c r="C141" s="237"/>
      <c r="D141" s="229" t="s">
        <v>167</v>
      </c>
      <c r="E141" s="238" t="s">
        <v>1</v>
      </c>
      <c r="F141" s="239" t="s">
        <v>402</v>
      </c>
      <c r="G141" s="237"/>
      <c r="H141" s="240">
        <v>1.6000000000000001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167</v>
      </c>
      <c r="AU141" s="246" t="s">
        <v>87</v>
      </c>
      <c r="AV141" s="13" t="s">
        <v>87</v>
      </c>
      <c r="AW141" s="13" t="s">
        <v>34</v>
      </c>
      <c r="AX141" s="13" t="s">
        <v>85</v>
      </c>
      <c r="AY141" s="246" t="s">
        <v>153</v>
      </c>
    </row>
    <row r="142" s="12" customFormat="1" ht="22.8" customHeight="1">
      <c r="A142" s="12"/>
      <c r="B142" s="200"/>
      <c r="C142" s="201"/>
      <c r="D142" s="202" t="s">
        <v>76</v>
      </c>
      <c r="E142" s="214" t="s">
        <v>191</v>
      </c>
      <c r="F142" s="214" t="s">
        <v>192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SUM(P143:P159)</f>
        <v>0</v>
      </c>
      <c r="Q142" s="208"/>
      <c r="R142" s="209">
        <f>SUM(R143:R159)</f>
        <v>0</v>
      </c>
      <c r="S142" s="208"/>
      <c r="T142" s="210">
        <f>SUM(T143:T159)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85</v>
      </c>
      <c r="AT142" s="212" t="s">
        <v>76</v>
      </c>
      <c r="AU142" s="212" t="s">
        <v>85</v>
      </c>
      <c r="AY142" s="211" t="s">
        <v>153</v>
      </c>
      <c r="BK142" s="213">
        <f>SUM(BK143:BK159)</f>
        <v>0</v>
      </c>
    </row>
    <row r="143" s="2" customFormat="1" ht="24.15" customHeight="1">
      <c r="A143" s="36"/>
      <c r="B143" s="37"/>
      <c r="C143" s="216" t="s">
        <v>193</v>
      </c>
      <c r="D143" s="216" t="s">
        <v>156</v>
      </c>
      <c r="E143" s="217" t="s">
        <v>194</v>
      </c>
      <c r="F143" s="218" t="s">
        <v>195</v>
      </c>
      <c r="G143" s="219" t="s">
        <v>196</v>
      </c>
      <c r="H143" s="220">
        <v>0.17199999999999999</v>
      </c>
      <c r="I143" s="221"/>
      <c r="J143" s="222">
        <f>ROUND(I143*H143,2)</f>
        <v>0</v>
      </c>
      <c r="K143" s="218" t="s">
        <v>160</v>
      </c>
      <c r="L143" s="42"/>
      <c r="M143" s="223" t="s">
        <v>1</v>
      </c>
      <c r="N143" s="224" t="s">
        <v>42</v>
      </c>
      <c r="O143" s="89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7" t="s">
        <v>161</v>
      </c>
      <c r="AT143" s="227" t="s">
        <v>156</v>
      </c>
      <c r="AU143" s="227" t="s">
        <v>87</v>
      </c>
      <c r="AY143" s="15" t="s">
        <v>153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5" t="s">
        <v>85</v>
      </c>
      <c r="BK143" s="228">
        <f>ROUND(I143*H143,2)</f>
        <v>0</v>
      </c>
      <c r="BL143" s="15" t="s">
        <v>161</v>
      </c>
      <c r="BM143" s="227" t="s">
        <v>197</v>
      </c>
    </row>
    <row r="144" s="2" customFormat="1">
      <c r="A144" s="36"/>
      <c r="B144" s="37"/>
      <c r="C144" s="38"/>
      <c r="D144" s="229" t="s">
        <v>163</v>
      </c>
      <c r="E144" s="38"/>
      <c r="F144" s="230" t="s">
        <v>198</v>
      </c>
      <c r="G144" s="38"/>
      <c r="H144" s="38"/>
      <c r="I144" s="231"/>
      <c r="J144" s="38"/>
      <c r="K144" s="38"/>
      <c r="L144" s="42"/>
      <c r="M144" s="232"/>
      <c r="N144" s="233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163</v>
      </c>
      <c r="AU144" s="15" t="s">
        <v>87</v>
      </c>
    </row>
    <row r="145" s="2" customFormat="1">
      <c r="A145" s="36"/>
      <c r="B145" s="37"/>
      <c r="C145" s="38"/>
      <c r="D145" s="234" t="s">
        <v>165</v>
      </c>
      <c r="E145" s="38"/>
      <c r="F145" s="235" t="s">
        <v>199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165</v>
      </c>
      <c r="AU145" s="15" t="s">
        <v>87</v>
      </c>
    </row>
    <row r="146" s="2" customFormat="1" ht="33" customHeight="1">
      <c r="A146" s="36"/>
      <c r="B146" s="37"/>
      <c r="C146" s="216" t="s">
        <v>154</v>
      </c>
      <c r="D146" s="216" t="s">
        <v>156</v>
      </c>
      <c r="E146" s="217" t="s">
        <v>200</v>
      </c>
      <c r="F146" s="218" t="s">
        <v>201</v>
      </c>
      <c r="G146" s="219" t="s">
        <v>196</v>
      </c>
      <c r="H146" s="220">
        <v>0.34399999999999997</v>
      </c>
      <c r="I146" s="221"/>
      <c r="J146" s="222">
        <f>ROUND(I146*H146,2)</f>
        <v>0</v>
      </c>
      <c r="K146" s="218" t="s">
        <v>160</v>
      </c>
      <c r="L146" s="42"/>
      <c r="M146" s="223" t="s">
        <v>1</v>
      </c>
      <c r="N146" s="224" t="s">
        <v>42</v>
      </c>
      <c r="O146" s="89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7" t="s">
        <v>161</v>
      </c>
      <c r="AT146" s="227" t="s">
        <v>156</v>
      </c>
      <c r="AU146" s="227" t="s">
        <v>87</v>
      </c>
      <c r="AY146" s="15" t="s">
        <v>153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15" t="s">
        <v>85</v>
      </c>
      <c r="BK146" s="228">
        <f>ROUND(I146*H146,2)</f>
        <v>0</v>
      </c>
      <c r="BL146" s="15" t="s">
        <v>161</v>
      </c>
      <c r="BM146" s="227" t="s">
        <v>202</v>
      </c>
    </row>
    <row r="147" s="2" customFormat="1">
      <c r="A147" s="36"/>
      <c r="B147" s="37"/>
      <c r="C147" s="38"/>
      <c r="D147" s="229" t="s">
        <v>163</v>
      </c>
      <c r="E147" s="38"/>
      <c r="F147" s="230" t="s">
        <v>203</v>
      </c>
      <c r="G147" s="38"/>
      <c r="H147" s="38"/>
      <c r="I147" s="231"/>
      <c r="J147" s="38"/>
      <c r="K147" s="38"/>
      <c r="L147" s="42"/>
      <c r="M147" s="232"/>
      <c r="N147" s="233"/>
      <c r="O147" s="89"/>
      <c r="P147" s="89"/>
      <c r="Q147" s="89"/>
      <c r="R147" s="89"/>
      <c r="S147" s="89"/>
      <c r="T147" s="90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163</v>
      </c>
      <c r="AU147" s="15" t="s">
        <v>87</v>
      </c>
    </row>
    <row r="148" s="2" customFormat="1">
      <c r="A148" s="36"/>
      <c r="B148" s="37"/>
      <c r="C148" s="38"/>
      <c r="D148" s="234" t="s">
        <v>165</v>
      </c>
      <c r="E148" s="38"/>
      <c r="F148" s="235" t="s">
        <v>204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165</v>
      </c>
      <c r="AU148" s="15" t="s">
        <v>87</v>
      </c>
    </row>
    <row r="149" s="13" customFormat="1">
      <c r="A149" s="13"/>
      <c r="B149" s="236"/>
      <c r="C149" s="237"/>
      <c r="D149" s="229" t="s">
        <v>167</v>
      </c>
      <c r="E149" s="237"/>
      <c r="F149" s="239" t="s">
        <v>403</v>
      </c>
      <c r="G149" s="237"/>
      <c r="H149" s="240">
        <v>0.34399999999999997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167</v>
      </c>
      <c r="AU149" s="246" t="s">
        <v>87</v>
      </c>
      <c r="AV149" s="13" t="s">
        <v>87</v>
      </c>
      <c r="AW149" s="13" t="s">
        <v>4</v>
      </c>
      <c r="AX149" s="13" t="s">
        <v>85</v>
      </c>
      <c r="AY149" s="246" t="s">
        <v>153</v>
      </c>
    </row>
    <row r="150" s="2" customFormat="1" ht="24.15" customHeight="1">
      <c r="A150" s="36"/>
      <c r="B150" s="37"/>
      <c r="C150" s="216" t="s">
        <v>206</v>
      </c>
      <c r="D150" s="216" t="s">
        <v>156</v>
      </c>
      <c r="E150" s="217" t="s">
        <v>207</v>
      </c>
      <c r="F150" s="218" t="s">
        <v>208</v>
      </c>
      <c r="G150" s="219" t="s">
        <v>196</v>
      </c>
      <c r="H150" s="220">
        <v>0.17199999999999999</v>
      </c>
      <c r="I150" s="221"/>
      <c r="J150" s="222">
        <f>ROUND(I150*H150,2)</f>
        <v>0</v>
      </c>
      <c r="K150" s="218" t="s">
        <v>160</v>
      </c>
      <c r="L150" s="42"/>
      <c r="M150" s="223" t="s">
        <v>1</v>
      </c>
      <c r="N150" s="224" t="s">
        <v>42</v>
      </c>
      <c r="O150" s="89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7" t="s">
        <v>161</v>
      </c>
      <c r="AT150" s="227" t="s">
        <v>156</v>
      </c>
      <c r="AU150" s="227" t="s">
        <v>87</v>
      </c>
      <c r="AY150" s="15" t="s">
        <v>153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15" t="s">
        <v>85</v>
      </c>
      <c r="BK150" s="228">
        <f>ROUND(I150*H150,2)</f>
        <v>0</v>
      </c>
      <c r="BL150" s="15" t="s">
        <v>161</v>
      </c>
      <c r="BM150" s="227" t="s">
        <v>209</v>
      </c>
    </row>
    <row r="151" s="2" customFormat="1">
      <c r="A151" s="36"/>
      <c r="B151" s="37"/>
      <c r="C151" s="38"/>
      <c r="D151" s="229" t="s">
        <v>163</v>
      </c>
      <c r="E151" s="38"/>
      <c r="F151" s="230" t="s">
        <v>210</v>
      </c>
      <c r="G151" s="38"/>
      <c r="H151" s="38"/>
      <c r="I151" s="231"/>
      <c r="J151" s="38"/>
      <c r="K151" s="38"/>
      <c r="L151" s="42"/>
      <c r="M151" s="232"/>
      <c r="N151" s="233"/>
      <c r="O151" s="89"/>
      <c r="P151" s="89"/>
      <c r="Q151" s="89"/>
      <c r="R151" s="89"/>
      <c r="S151" s="89"/>
      <c r="T151" s="90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5" t="s">
        <v>163</v>
      </c>
      <c r="AU151" s="15" t="s">
        <v>87</v>
      </c>
    </row>
    <row r="152" s="2" customFormat="1">
      <c r="A152" s="36"/>
      <c r="B152" s="37"/>
      <c r="C152" s="38"/>
      <c r="D152" s="234" t="s">
        <v>165</v>
      </c>
      <c r="E152" s="38"/>
      <c r="F152" s="235" t="s">
        <v>211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165</v>
      </c>
      <c r="AU152" s="15" t="s">
        <v>87</v>
      </c>
    </row>
    <row r="153" s="2" customFormat="1" ht="24.15" customHeight="1">
      <c r="A153" s="36"/>
      <c r="B153" s="37"/>
      <c r="C153" s="216" t="s">
        <v>178</v>
      </c>
      <c r="D153" s="216" t="s">
        <v>156</v>
      </c>
      <c r="E153" s="217" t="s">
        <v>212</v>
      </c>
      <c r="F153" s="218" t="s">
        <v>213</v>
      </c>
      <c r="G153" s="219" t="s">
        <v>196</v>
      </c>
      <c r="H153" s="220">
        <v>2.5800000000000001</v>
      </c>
      <c r="I153" s="221"/>
      <c r="J153" s="222">
        <f>ROUND(I153*H153,2)</f>
        <v>0</v>
      </c>
      <c r="K153" s="218" t="s">
        <v>160</v>
      </c>
      <c r="L153" s="42"/>
      <c r="M153" s="223" t="s">
        <v>1</v>
      </c>
      <c r="N153" s="224" t="s">
        <v>42</v>
      </c>
      <c r="O153" s="89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7" t="s">
        <v>161</v>
      </c>
      <c r="AT153" s="227" t="s">
        <v>156</v>
      </c>
      <c r="AU153" s="227" t="s">
        <v>87</v>
      </c>
      <c r="AY153" s="15" t="s">
        <v>153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15" t="s">
        <v>85</v>
      </c>
      <c r="BK153" s="228">
        <f>ROUND(I153*H153,2)</f>
        <v>0</v>
      </c>
      <c r="BL153" s="15" t="s">
        <v>161</v>
      </c>
      <c r="BM153" s="227" t="s">
        <v>214</v>
      </c>
    </row>
    <row r="154" s="2" customFormat="1">
      <c r="A154" s="36"/>
      <c r="B154" s="37"/>
      <c r="C154" s="38"/>
      <c r="D154" s="229" t="s">
        <v>163</v>
      </c>
      <c r="E154" s="38"/>
      <c r="F154" s="230" t="s">
        <v>215</v>
      </c>
      <c r="G154" s="38"/>
      <c r="H154" s="38"/>
      <c r="I154" s="231"/>
      <c r="J154" s="38"/>
      <c r="K154" s="38"/>
      <c r="L154" s="42"/>
      <c r="M154" s="232"/>
      <c r="N154" s="233"/>
      <c r="O154" s="89"/>
      <c r="P154" s="89"/>
      <c r="Q154" s="89"/>
      <c r="R154" s="89"/>
      <c r="S154" s="89"/>
      <c r="T154" s="90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163</v>
      </c>
      <c r="AU154" s="15" t="s">
        <v>87</v>
      </c>
    </row>
    <row r="155" s="2" customFormat="1">
      <c r="A155" s="36"/>
      <c r="B155" s="37"/>
      <c r="C155" s="38"/>
      <c r="D155" s="234" t="s">
        <v>165</v>
      </c>
      <c r="E155" s="38"/>
      <c r="F155" s="235" t="s">
        <v>216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165</v>
      </c>
      <c r="AU155" s="15" t="s">
        <v>87</v>
      </c>
    </row>
    <row r="156" s="13" customFormat="1">
      <c r="A156" s="13"/>
      <c r="B156" s="236"/>
      <c r="C156" s="237"/>
      <c r="D156" s="229" t="s">
        <v>167</v>
      </c>
      <c r="E156" s="237"/>
      <c r="F156" s="239" t="s">
        <v>404</v>
      </c>
      <c r="G156" s="237"/>
      <c r="H156" s="240">
        <v>2.5800000000000001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167</v>
      </c>
      <c r="AU156" s="246" t="s">
        <v>87</v>
      </c>
      <c r="AV156" s="13" t="s">
        <v>87</v>
      </c>
      <c r="AW156" s="13" t="s">
        <v>4</v>
      </c>
      <c r="AX156" s="13" t="s">
        <v>85</v>
      </c>
      <c r="AY156" s="246" t="s">
        <v>153</v>
      </c>
    </row>
    <row r="157" s="2" customFormat="1" ht="33" customHeight="1">
      <c r="A157" s="36"/>
      <c r="B157" s="37"/>
      <c r="C157" s="216" t="s">
        <v>182</v>
      </c>
      <c r="D157" s="216" t="s">
        <v>156</v>
      </c>
      <c r="E157" s="217" t="s">
        <v>218</v>
      </c>
      <c r="F157" s="218" t="s">
        <v>219</v>
      </c>
      <c r="G157" s="219" t="s">
        <v>196</v>
      </c>
      <c r="H157" s="220">
        <v>0.17199999999999999</v>
      </c>
      <c r="I157" s="221"/>
      <c r="J157" s="222">
        <f>ROUND(I157*H157,2)</f>
        <v>0</v>
      </c>
      <c r="K157" s="218" t="s">
        <v>160</v>
      </c>
      <c r="L157" s="42"/>
      <c r="M157" s="223" t="s">
        <v>1</v>
      </c>
      <c r="N157" s="224" t="s">
        <v>42</v>
      </c>
      <c r="O157" s="89"/>
      <c r="P157" s="225">
        <f>O157*H157</f>
        <v>0</v>
      </c>
      <c r="Q157" s="225">
        <v>0</v>
      </c>
      <c r="R157" s="225">
        <f>Q157*H157</f>
        <v>0</v>
      </c>
      <c r="S157" s="225">
        <v>0</v>
      </c>
      <c r="T157" s="22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7" t="s">
        <v>161</v>
      </c>
      <c r="AT157" s="227" t="s">
        <v>156</v>
      </c>
      <c r="AU157" s="227" t="s">
        <v>87</v>
      </c>
      <c r="AY157" s="15" t="s">
        <v>153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5" t="s">
        <v>85</v>
      </c>
      <c r="BK157" s="228">
        <f>ROUND(I157*H157,2)</f>
        <v>0</v>
      </c>
      <c r="BL157" s="15" t="s">
        <v>161</v>
      </c>
      <c r="BM157" s="227" t="s">
        <v>220</v>
      </c>
    </row>
    <row r="158" s="2" customFormat="1">
      <c r="A158" s="36"/>
      <c r="B158" s="37"/>
      <c r="C158" s="38"/>
      <c r="D158" s="229" t="s">
        <v>163</v>
      </c>
      <c r="E158" s="38"/>
      <c r="F158" s="230" t="s">
        <v>221</v>
      </c>
      <c r="G158" s="38"/>
      <c r="H158" s="38"/>
      <c r="I158" s="231"/>
      <c r="J158" s="38"/>
      <c r="K158" s="38"/>
      <c r="L158" s="42"/>
      <c r="M158" s="232"/>
      <c r="N158" s="233"/>
      <c r="O158" s="89"/>
      <c r="P158" s="89"/>
      <c r="Q158" s="89"/>
      <c r="R158" s="89"/>
      <c r="S158" s="89"/>
      <c r="T158" s="90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5" t="s">
        <v>163</v>
      </c>
      <c r="AU158" s="15" t="s">
        <v>87</v>
      </c>
    </row>
    <row r="159" s="2" customFormat="1">
      <c r="A159" s="36"/>
      <c r="B159" s="37"/>
      <c r="C159" s="38"/>
      <c r="D159" s="234" t="s">
        <v>165</v>
      </c>
      <c r="E159" s="38"/>
      <c r="F159" s="235" t="s">
        <v>222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165</v>
      </c>
      <c r="AU159" s="15" t="s">
        <v>87</v>
      </c>
    </row>
    <row r="160" s="12" customFormat="1" ht="22.8" customHeight="1">
      <c r="A160" s="12"/>
      <c r="B160" s="200"/>
      <c r="C160" s="201"/>
      <c r="D160" s="202" t="s">
        <v>76</v>
      </c>
      <c r="E160" s="214" t="s">
        <v>223</v>
      </c>
      <c r="F160" s="214" t="s">
        <v>224</v>
      </c>
      <c r="G160" s="201"/>
      <c r="H160" s="201"/>
      <c r="I160" s="204"/>
      <c r="J160" s="215">
        <f>BK160</f>
        <v>0</v>
      </c>
      <c r="K160" s="201"/>
      <c r="L160" s="206"/>
      <c r="M160" s="207"/>
      <c r="N160" s="208"/>
      <c r="O160" s="208"/>
      <c r="P160" s="209">
        <f>SUM(P161:P163)</f>
        <v>0</v>
      </c>
      <c r="Q160" s="208"/>
      <c r="R160" s="209">
        <f>SUM(R161:R163)</f>
        <v>0</v>
      </c>
      <c r="S160" s="208"/>
      <c r="T160" s="210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1" t="s">
        <v>85</v>
      </c>
      <c r="AT160" s="212" t="s">
        <v>76</v>
      </c>
      <c r="AU160" s="212" t="s">
        <v>85</v>
      </c>
      <c r="AY160" s="211" t="s">
        <v>153</v>
      </c>
      <c r="BK160" s="213">
        <f>SUM(BK161:BK163)</f>
        <v>0</v>
      </c>
    </row>
    <row r="161" s="2" customFormat="1" ht="24.15" customHeight="1">
      <c r="A161" s="36"/>
      <c r="B161" s="37"/>
      <c r="C161" s="216" t="s">
        <v>225</v>
      </c>
      <c r="D161" s="216" t="s">
        <v>156</v>
      </c>
      <c r="E161" s="217" t="s">
        <v>226</v>
      </c>
      <c r="F161" s="218" t="s">
        <v>227</v>
      </c>
      <c r="G161" s="219" t="s">
        <v>196</v>
      </c>
      <c r="H161" s="220">
        <v>0.088999999999999996</v>
      </c>
      <c r="I161" s="221"/>
      <c r="J161" s="222">
        <f>ROUND(I161*H161,2)</f>
        <v>0</v>
      </c>
      <c r="K161" s="218" t="s">
        <v>160</v>
      </c>
      <c r="L161" s="42"/>
      <c r="M161" s="223" t="s">
        <v>1</v>
      </c>
      <c r="N161" s="224" t="s">
        <v>42</v>
      </c>
      <c r="O161" s="89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161</v>
      </c>
      <c r="AT161" s="227" t="s">
        <v>156</v>
      </c>
      <c r="AU161" s="227" t="s">
        <v>87</v>
      </c>
      <c r="AY161" s="15" t="s">
        <v>153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5" t="s">
        <v>85</v>
      </c>
      <c r="BK161" s="228">
        <f>ROUND(I161*H161,2)</f>
        <v>0</v>
      </c>
      <c r="BL161" s="15" t="s">
        <v>161</v>
      </c>
      <c r="BM161" s="227" t="s">
        <v>228</v>
      </c>
    </row>
    <row r="162" s="2" customFormat="1">
      <c r="A162" s="36"/>
      <c r="B162" s="37"/>
      <c r="C162" s="38"/>
      <c r="D162" s="229" t="s">
        <v>163</v>
      </c>
      <c r="E162" s="38"/>
      <c r="F162" s="230" t="s">
        <v>229</v>
      </c>
      <c r="G162" s="38"/>
      <c r="H162" s="38"/>
      <c r="I162" s="231"/>
      <c r="J162" s="38"/>
      <c r="K162" s="38"/>
      <c r="L162" s="42"/>
      <c r="M162" s="232"/>
      <c r="N162" s="233"/>
      <c r="O162" s="89"/>
      <c r="P162" s="89"/>
      <c r="Q162" s="89"/>
      <c r="R162" s="89"/>
      <c r="S162" s="89"/>
      <c r="T162" s="90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5" t="s">
        <v>163</v>
      </c>
      <c r="AU162" s="15" t="s">
        <v>87</v>
      </c>
    </row>
    <row r="163" s="2" customFormat="1">
      <c r="A163" s="36"/>
      <c r="B163" s="37"/>
      <c r="C163" s="38"/>
      <c r="D163" s="234" t="s">
        <v>165</v>
      </c>
      <c r="E163" s="38"/>
      <c r="F163" s="235" t="s">
        <v>230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165</v>
      </c>
      <c r="AU163" s="15" t="s">
        <v>87</v>
      </c>
    </row>
    <row r="164" s="12" customFormat="1" ht="25.92" customHeight="1">
      <c r="A164" s="12"/>
      <c r="B164" s="200"/>
      <c r="C164" s="201"/>
      <c r="D164" s="202" t="s">
        <v>76</v>
      </c>
      <c r="E164" s="203" t="s">
        <v>231</v>
      </c>
      <c r="F164" s="203" t="s">
        <v>232</v>
      </c>
      <c r="G164" s="201"/>
      <c r="H164" s="201"/>
      <c r="I164" s="204"/>
      <c r="J164" s="205">
        <f>BK164</f>
        <v>0</v>
      </c>
      <c r="K164" s="201"/>
      <c r="L164" s="206"/>
      <c r="M164" s="207"/>
      <c r="N164" s="208"/>
      <c r="O164" s="208"/>
      <c r="P164" s="209">
        <f>P165+P185</f>
        <v>0</v>
      </c>
      <c r="Q164" s="208"/>
      <c r="R164" s="209">
        <f>R165+R185</f>
        <v>0.094187999999999994</v>
      </c>
      <c r="S164" s="208"/>
      <c r="T164" s="210">
        <f>T165+T185</f>
        <v>0.070804000000000006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1" t="s">
        <v>87</v>
      </c>
      <c r="AT164" s="212" t="s">
        <v>76</v>
      </c>
      <c r="AU164" s="212" t="s">
        <v>77</v>
      </c>
      <c r="AY164" s="211" t="s">
        <v>153</v>
      </c>
      <c r="BK164" s="213">
        <f>BK165+BK185</f>
        <v>0</v>
      </c>
    </row>
    <row r="165" s="12" customFormat="1" ht="22.8" customHeight="1">
      <c r="A165" s="12"/>
      <c r="B165" s="200"/>
      <c r="C165" s="201"/>
      <c r="D165" s="202" t="s">
        <v>76</v>
      </c>
      <c r="E165" s="214" t="s">
        <v>305</v>
      </c>
      <c r="F165" s="214" t="s">
        <v>306</v>
      </c>
      <c r="G165" s="201"/>
      <c r="H165" s="201"/>
      <c r="I165" s="204"/>
      <c r="J165" s="215">
        <f>BK165</f>
        <v>0</v>
      </c>
      <c r="K165" s="201"/>
      <c r="L165" s="206"/>
      <c r="M165" s="207"/>
      <c r="N165" s="208"/>
      <c r="O165" s="208"/>
      <c r="P165" s="209">
        <f>SUM(P166:P184)</f>
        <v>0</v>
      </c>
      <c r="Q165" s="208"/>
      <c r="R165" s="209">
        <f>SUM(R166:R184)</f>
        <v>0.081599999999999992</v>
      </c>
      <c r="S165" s="208"/>
      <c r="T165" s="210">
        <f>SUM(T166:T184)</f>
        <v>0.070000000000000007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87</v>
      </c>
      <c r="AT165" s="212" t="s">
        <v>76</v>
      </c>
      <c r="AU165" s="212" t="s">
        <v>85</v>
      </c>
      <c r="AY165" s="211" t="s">
        <v>153</v>
      </c>
      <c r="BK165" s="213">
        <f>SUM(BK166:BK184)</f>
        <v>0</v>
      </c>
    </row>
    <row r="166" s="2" customFormat="1" ht="24.15" customHeight="1">
      <c r="A166" s="36"/>
      <c r="B166" s="37"/>
      <c r="C166" s="216" t="s">
        <v>235</v>
      </c>
      <c r="D166" s="216" t="s">
        <v>156</v>
      </c>
      <c r="E166" s="217" t="s">
        <v>498</v>
      </c>
      <c r="F166" s="218" t="s">
        <v>499</v>
      </c>
      <c r="G166" s="219" t="s">
        <v>171</v>
      </c>
      <c r="H166" s="220">
        <v>1</v>
      </c>
      <c r="I166" s="221"/>
      <c r="J166" s="222">
        <f>ROUND(I166*H166,2)</f>
        <v>0</v>
      </c>
      <c r="K166" s="218" t="s">
        <v>160</v>
      </c>
      <c r="L166" s="42"/>
      <c r="M166" s="223" t="s">
        <v>1</v>
      </c>
      <c r="N166" s="224" t="s">
        <v>42</v>
      </c>
      <c r="O166" s="89"/>
      <c r="P166" s="225">
        <f>O166*H166</f>
        <v>0</v>
      </c>
      <c r="Q166" s="225">
        <v>0</v>
      </c>
      <c r="R166" s="225">
        <f>Q166*H166</f>
        <v>0</v>
      </c>
      <c r="S166" s="225">
        <v>0</v>
      </c>
      <c r="T166" s="22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7" t="s">
        <v>238</v>
      </c>
      <c r="AT166" s="227" t="s">
        <v>156</v>
      </c>
      <c r="AU166" s="227" t="s">
        <v>87</v>
      </c>
      <c r="AY166" s="15" t="s">
        <v>153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15" t="s">
        <v>85</v>
      </c>
      <c r="BK166" s="228">
        <f>ROUND(I166*H166,2)</f>
        <v>0</v>
      </c>
      <c r="BL166" s="15" t="s">
        <v>238</v>
      </c>
      <c r="BM166" s="227" t="s">
        <v>500</v>
      </c>
    </row>
    <row r="167" s="2" customFormat="1">
      <c r="A167" s="36"/>
      <c r="B167" s="37"/>
      <c r="C167" s="38"/>
      <c r="D167" s="229" t="s">
        <v>163</v>
      </c>
      <c r="E167" s="38"/>
      <c r="F167" s="230" t="s">
        <v>499</v>
      </c>
      <c r="G167" s="38"/>
      <c r="H167" s="38"/>
      <c r="I167" s="231"/>
      <c r="J167" s="38"/>
      <c r="K167" s="38"/>
      <c r="L167" s="42"/>
      <c r="M167" s="232"/>
      <c r="N167" s="233"/>
      <c r="O167" s="89"/>
      <c r="P167" s="89"/>
      <c r="Q167" s="89"/>
      <c r="R167" s="89"/>
      <c r="S167" s="89"/>
      <c r="T167" s="90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163</v>
      </c>
      <c r="AU167" s="15" t="s">
        <v>87</v>
      </c>
    </row>
    <row r="168" s="2" customFormat="1">
      <c r="A168" s="36"/>
      <c r="B168" s="37"/>
      <c r="C168" s="38"/>
      <c r="D168" s="234" t="s">
        <v>165</v>
      </c>
      <c r="E168" s="38"/>
      <c r="F168" s="235" t="s">
        <v>501</v>
      </c>
      <c r="G168" s="38"/>
      <c r="H168" s="38"/>
      <c r="I168" s="231"/>
      <c r="J168" s="38"/>
      <c r="K168" s="38"/>
      <c r="L168" s="42"/>
      <c r="M168" s="232"/>
      <c r="N168" s="233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165</v>
      </c>
      <c r="AU168" s="15" t="s">
        <v>87</v>
      </c>
    </row>
    <row r="169" s="2" customFormat="1" ht="33" customHeight="1">
      <c r="A169" s="36"/>
      <c r="B169" s="37"/>
      <c r="C169" s="247" t="s">
        <v>8</v>
      </c>
      <c r="D169" s="247" t="s">
        <v>175</v>
      </c>
      <c r="E169" s="248" t="s">
        <v>502</v>
      </c>
      <c r="F169" s="249" t="s">
        <v>503</v>
      </c>
      <c r="G169" s="250" t="s">
        <v>171</v>
      </c>
      <c r="H169" s="251">
        <v>1</v>
      </c>
      <c r="I169" s="252"/>
      <c r="J169" s="253">
        <f>ROUND(I169*H169,2)</f>
        <v>0</v>
      </c>
      <c r="K169" s="249" t="s">
        <v>160</v>
      </c>
      <c r="L169" s="254"/>
      <c r="M169" s="255" t="s">
        <v>1</v>
      </c>
      <c r="N169" s="256" t="s">
        <v>42</v>
      </c>
      <c r="O169" s="89"/>
      <c r="P169" s="225">
        <f>O169*H169</f>
        <v>0</v>
      </c>
      <c r="Q169" s="225">
        <v>0.076999999999999999</v>
      </c>
      <c r="R169" s="225">
        <f>Q169*H169</f>
        <v>0.076999999999999999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244</v>
      </c>
      <c r="AT169" s="227" t="s">
        <v>175</v>
      </c>
      <c r="AU169" s="227" t="s">
        <v>87</v>
      </c>
      <c r="AY169" s="15" t="s">
        <v>153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5" t="s">
        <v>85</v>
      </c>
      <c r="BK169" s="228">
        <f>ROUND(I169*H169,2)</f>
        <v>0</v>
      </c>
      <c r="BL169" s="15" t="s">
        <v>238</v>
      </c>
      <c r="BM169" s="227" t="s">
        <v>504</v>
      </c>
    </row>
    <row r="170" s="2" customFormat="1">
      <c r="A170" s="36"/>
      <c r="B170" s="37"/>
      <c r="C170" s="38"/>
      <c r="D170" s="229" t="s">
        <v>163</v>
      </c>
      <c r="E170" s="38"/>
      <c r="F170" s="230" t="s">
        <v>503</v>
      </c>
      <c r="G170" s="38"/>
      <c r="H170" s="38"/>
      <c r="I170" s="231"/>
      <c r="J170" s="38"/>
      <c r="K170" s="38"/>
      <c r="L170" s="42"/>
      <c r="M170" s="232"/>
      <c r="N170" s="233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163</v>
      </c>
      <c r="AU170" s="15" t="s">
        <v>87</v>
      </c>
    </row>
    <row r="171" s="2" customFormat="1">
      <c r="A171" s="36"/>
      <c r="B171" s="37"/>
      <c r="C171" s="38"/>
      <c r="D171" s="229" t="s">
        <v>180</v>
      </c>
      <c r="E171" s="38"/>
      <c r="F171" s="257" t="s">
        <v>505</v>
      </c>
      <c r="G171" s="38"/>
      <c r="H171" s="38"/>
      <c r="I171" s="231"/>
      <c r="J171" s="38"/>
      <c r="K171" s="38"/>
      <c r="L171" s="42"/>
      <c r="M171" s="232"/>
      <c r="N171" s="233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180</v>
      </c>
      <c r="AU171" s="15" t="s">
        <v>87</v>
      </c>
    </row>
    <row r="172" s="2" customFormat="1" ht="24.15" customHeight="1">
      <c r="A172" s="36"/>
      <c r="B172" s="37"/>
      <c r="C172" s="216" t="s">
        <v>247</v>
      </c>
      <c r="D172" s="216" t="s">
        <v>156</v>
      </c>
      <c r="E172" s="217" t="s">
        <v>261</v>
      </c>
      <c r="F172" s="218" t="s">
        <v>262</v>
      </c>
      <c r="G172" s="219" t="s">
        <v>171</v>
      </c>
      <c r="H172" s="220">
        <v>1</v>
      </c>
      <c r="I172" s="221"/>
      <c r="J172" s="222">
        <f>ROUND(I172*H172,2)</f>
        <v>0</v>
      </c>
      <c r="K172" s="218" t="s">
        <v>160</v>
      </c>
      <c r="L172" s="42"/>
      <c r="M172" s="223" t="s">
        <v>1</v>
      </c>
      <c r="N172" s="224" t="s">
        <v>42</v>
      </c>
      <c r="O172" s="89"/>
      <c r="P172" s="225">
        <f>O172*H172</f>
        <v>0</v>
      </c>
      <c r="Q172" s="225">
        <v>0</v>
      </c>
      <c r="R172" s="225">
        <f>Q172*H172</f>
        <v>0</v>
      </c>
      <c r="S172" s="225">
        <v>0</v>
      </c>
      <c r="T172" s="22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238</v>
      </c>
      <c r="AT172" s="227" t="s">
        <v>156</v>
      </c>
      <c r="AU172" s="227" t="s">
        <v>87</v>
      </c>
      <c r="AY172" s="15" t="s">
        <v>153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5" t="s">
        <v>85</v>
      </c>
      <c r="BK172" s="228">
        <f>ROUND(I172*H172,2)</f>
        <v>0</v>
      </c>
      <c r="BL172" s="15" t="s">
        <v>238</v>
      </c>
      <c r="BM172" s="227" t="s">
        <v>263</v>
      </c>
    </row>
    <row r="173" s="2" customFormat="1">
      <c r="A173" s="36"/>
      <c r="B173" s="37"/>
      <c r="C173" s="38"/>
      <c r="D173" s="229" t="s">
        <v>163</v>
      </c>
      <c r="E173" s="38"/>
      <c r="F173" s="230" t="s">
        <v>264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163</v>
      </c>
      <c r="AU173" s="15" t="s">
        <v>87</v>
      </c>
    </row>
    <row r="174" s="2" customFormat="1">
      <c r="A174" s="36"/>
      <c r="B174" s="37"/>
      <c r="C174" s="38"/>
      <c r="D174" s="234" t="s">
        <v>165</v>
      </c>
      <c r="E174" s="38"/>
      <c r="F174" s="235" t="s">
        <v>265</v>
      </c>
      <c r="G174" s="38"/>
      <c r="H174" s="38"/>
      <c r="I174" s="231"/>
      <c r="J174" s="38"/>
      <c r="K174" s="38"/>
      <c r="L174" s="42"/>
      <c r="M174" s="232"/>
      <c r="N174" s="233"/>
      <c r="O174" s="89"/>
      <c r="P174" s="89"/>
      <c r="Q174" s="89"/>
      <c r="R174" s="89"/>
      <c r="S174" s="89"/>
      <c r="T174" s="90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165</v>
      </c>
      <c r="AU174" s="15" t="s">
        <v>87</v>
      </c>
    </row>
    <row r="175" s="2" customFormat="1" ht="16.5" customHeight="1">
      <c r="A175" s="36"/>
      <c r="B175" s="37"/>
      <c r="C175" s="247" t="s">
        <v>253</v>
      </c>
      <c r="D175" s="247" t="s">
        <v>175</v>
      </c>
      <c r="E175" s="248" t="s">
        <v>267</v>
      </c>
      <c r="F175" s="249" t="s">
        <v>268</v>
      </c>
      <c r="G175" s="250" t="s">
        <v>171</v>
      </c>
      <c r="H175" s="251">
        <v>1</v>
      </c>
      <c r="I175" s="252"/>
      <c r="J175" s="253">
        <f>ROUND(I175*H175,2)</f>
        <v>0</v>
      </c>
      <c r="K175" s="249" t="s">
        <v>160</v>
      </c>
      <c r="L175" s="254"/>
      <c r="M175" s="255" t="s">
        <v>1</v>
      </c>
      <c r="N175" s="256" t="s">
        <v>42</v>
      </c>
      <c r="O175" s="89"/>
      <c r="P175" s="225">
        <f>O175*H175</f>
        <v>0</v>
      </c>
      <c r="Q175" s="225">
        <v>0.0023999999999999998</v>
      </c>
      <c r="R175" s="225">
        <f>Q175*H175</f>
        <v>0.0023999999999999998</v>
      </c>
      <c r="S175" s="225">
        <v>0</v>
      </c>
      <c r="T175" s="22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7" t="s">
        <v>244</v>
      </c>
      <c r="AT175" s="227" t="s">
        <v>175</v>
      </c>
      <c r="AU175" s="227" t="s">
        <v>87</v>
      </c>
      <c r="AY175" s="15" t="s">
        <v>153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15" t="s">
        <v>85</v>
      </c>
      <c r="BK175" s="228">
        <f>ROUND(I175*H175,2)</f>
        <v>0</v>
      </c>
      <c r="BL175" s="15" t="s">
        <v>238</v>
      </c>
      <c r="BM175" s="227" t="s">
        <v>269</v>
      </c>
    </row>
    <row r="176" s="2" customFormat="1">
      <c r="A176" s="36"/>
      <c r="B176" s="37"/>
      <c r="C176" s="38"/>
      <c r="D176" s="229" t="s">
        <v>163</v>
      </c>
      <c r="E176" s="38"/>
      <c r="F176" s="230" t="s">
        <v>268</v>
      </c>
      <c r="G176" s="38"/>
      <c r="H176" s="38"/>
      <c r="I176" s="231"/>
      <c r="J176" s="38"/>
      <c r="K176" s="38"/>
      <c r="L176" s="42"/>
      <c r="M176" s="232"/>
      <c r="N176" s="233"/>
      <c r="O176" s="89"/>
      <c r="P176" s="89"/>
      <c r="Q176" s="89"/>
      <c r="R176" s="89"/>
      <c r="S176" s="89"/>
      <c r="T176" s="90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163</v>
      </c>
      <c r="AU176" s="15" t="s">
        <v>87</v>
      </c>
    </row>
    <row r="177" s="2" customFormat="1" ht="24.15" customHeight="1">
      <c r="A177" s="36"/>
      <c r="B177" s="37"/>
      <c r="C177" s="216" t="s">
        <v>257</v>
      </c>
      <c r="D177" s="216" t="s">
        <v>156</v>
      </c>
      <c r="E177" s="217" t="s">
        <v>281</v>
      </c>
      <c r="F177" s="218" t="s">
        <v>282</v>
      </c>
      <c r="G177" s="219" t="s">
        <v>171</v>
      </c>
      <c r="H177" s="220">
        <v>1</v>
      </c>
      <c r="I177" s="221"/>
      <c r="J177" s="222">
        <f>ROUND(I177*H177,2)</f>
        <v>0</v>
      </c>
      <c r="K177" s="218" t="s">
        <v>1</v>
      </c>
      <c r="L177" s="42"/>
      <c r="M177" s="223" t="s">
        <v>1</v>
      </c>
      <c r="N177" s="224" t="s">
        <v>42</v>
      </c>
      <c r="O177" s="89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238</v>
      </c>
      <c r="AT177" s="227" t="s">
        <v>156</v>
      </c>
      <c r="AU177" s="227" t="s">
        <v>87</v>
      </c>
      <c r="AY177" s="15" t="s">
        <v>153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5" t="s">
        <v>85</v>
      </c>
      <c r="BK177" s="228">
        <f>ROUND(I177*H177,2)</f>
        <v>0</v>
      </c>
      <c r="BL177" s="15" t="s">
        <v>238</v>
      </c>
      <c r="BM177" s="227" t="s">
        <v>283</v>
      </c>
    </row>
    <row r="178" s="2" customFormat="1">
      <c r="A178" s="36"/>
      <c r="B178" s="37"/>
      <c r="C178" s="38"/>
      <c r="D178" s="229" t="s">
        <v>163</v>
      </c>
      <c r="E178" s="38"/>
      <c r="F178" s="230" t="s">
        <v>284</v>
      </c>
      <c r="G178" s="38"/>
      <c r="H178" s="38"/>
      <c r="I178" s="231"/>
      <c r="J178" s="38"/>
      <c r="K178" s="38"/>
      <c r="L178" s="42"/>
      <c r="M178" s="232"/>
      <c r="N178" s="233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163</v>
      </c>
      <c r="AU178" s="15" t="s">
        <v>87</v>
      </c>
    </row>
    <row r="179" s="2" customFormat="1" ht="16.5" customHeight="1">
      <c r="A179" s="36"/>
      <c r="B179" s="37"/>
      <c r="C179" s="247" t="s">
        <v>238</v>
      </c>
      <c r="D179" s="247" t="s">
        <v>175</v>
      </c>
      <c r="E179" s="248" t="s">
        <v>285</v>
      </c>
      <c r="F179" s="249" t="s">
        <v>286</v>
      </c>
      <c r="G179" s="250" t="s">
        <v>171</v>
      </c>
      <c r="H179" s="251">
        <v>1</v>
      </c>
      <c r="I179" s="252"/>
      <c r="J179" s="253">
        <f>ROUND(I179*H179,2)</f>
        <v>0</v>
      </c>
      <c r="K179" s="249" t="s">
        <v>1</v>
      </c>
      <c r="L179" s="254"/>
      <c r="M179" s="255" t="s">
        <v>1</v>
      </c>
      <c r="N179" s="256" t="s">
        <v>42</v>
      </c>
      <c r="O179" s="89"/>
      <c r="P179" s="225">
        <f>O179*H179</f>
        <v>0</v>
      </c>
      <c r="Q179" s="225">
        <v>0.0022000000000000001</v>
      </c>
      <c r="R179" s="225">
        <f>Q179*H179</f>
        <v>0.0022000000000000001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244</v>
      </c>
      <c r="AT179" s="227" t="s">
        <v>175</v>
      </c>
      <c r="AU179" s="227" t="s">
        <v>87</v>
      </c>
      <c r="AY179" s="15" t="s">
        <v>153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85</v>
      </c>
      <c r="BK179" s="228">
        <f>ROUND(I179*H179,2)</f>
        <v>0</v>
      </c>
      <c r="BL179" s="15" t="s">
        <v>238</v>
      </c>
      <c r="BM179" s="227" t="s">
        <v>287</v>
      </c>
    </row>
    <row r="180" s="2" customFormat="1">
      <c r="A180" s="36"/>
      <c r="B180" s="37"/>
      <c r="C180" s="38"/>
      <c r="D180" s="229" t="s">
        <v>163</v>
      </c>
      <c r="E180" s="38"/>
      <c r="F180" s="230" t="s">
        <v>286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163</v>
      </c>
      <c r="AU180" s="15" t="s">
        <v>87</v>
      </c>
    </row>
    <row r="181" s="2" customFormat="1">
      <c r="A181" s="36"/>
      <c r="B181" s="37"/>
      <c r="C181" s="38"/>
      <c r="D181" s="229" t="s">
        <v>180</v>
      </c>
      <c r="E181" s="38"/>
      <c r="F181" s="257" t="s">
        <v>288</v>
      </c>
      <c r="G181" s="38"/>
      <c r="H181" s="38"/>
      <c r="I181" s="231"/>
      <c r="J181" s="38"/>
      <c r="K181" s="38"/>
      <c r="L181" s="42"/>
      <c r="M181" s="232"/>
      <c r="N181" s="233"/>
      <c r="O181" s="89"/>
      <c r="P181" s="89"/>
      <c r="Q181" s="89"/>
      <c r="R181" s="89"/>
      <c r="S181" s="89"/>
      <c r="T181" s="90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5" t="s">
        <v>180</v>
      </c>
      <c r="AU181" s="15" t="s">
        <v>87</v>
      </c>
    </row>
    <row r="182" s="2" customFormat="1" ht="24.15" customHeight="1">
      <c r="A182" s="36"/>
      <c r="B182" s="37"/>
      <c r="C182" s="216" t="s">
        <v>266</v>
      </c>
      <c r="D182" s="216" t="s">
        <v>156</v>
      </c>
      <c r="E182" s="217" t="s">
        <v>308</v>
      </c>
      <c r="F182" s="218" t="s">
        <v>309</v>
      </c>
      <c r="G182" s="219" t="s">
        <v>171</v>
      </c>
      <c r="H182" s="220">
        <v>1</v>
      </c>
      <c r="I182" s="221"/>
      <c r="J182" s="222">
        <f>ROUND(I182*H182,2)</f>
        <v>0</v>
      </c>
      <c r="K182" s="218" t="s">
        <v>160</v>
      </c>
      <c r="L182" s="42"/>
      <c r="M182" s="223" t="s">
        <v>1</v>
      </c>
      <c r="N182" s="224" t="s">
        <v>42</v>
      </c>
      <c r="O182" s="89"/>
      <c r="P182" s="225">
        <f>O182*H182</f>
        <v>0</v>
      </c>
      <c r="Q182" s="225">
        <v>0</v>
      </c>
      <c r="R182" s="225">
        <f>Q182*H182</f>
        <v>0</v>
      </c>
      <c r="S182" s="225">
        <v>0.070000000000000007</v>
      </c>
      <c r="T182" s="226">
        <f>S182*H182</f>
        <v>0.070000000000000007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238</v>
      </c>
      <c r="AT182" s="227" t="s">
        <v>156</v>
      </c>
      <c r="AU182" s="227" t="s">
        <v>87</v>
      </c>
      <c r="AY182" s="15" t="s">
        <v>153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5" t="s">
        <v>85</v>
      </c>
      <c r="BK182" s="228">
        <f>ROUND(I182*H182,2)</f>
        <v>0</v>
      </c>
      <c r="BL182" s="15" t="s">
        <v>238</v>
      </c>
      <c r="BM182" s="227" t="s">
        <v>310</v>
      </c>
    </row>
    <row r="183" s="2" customFormat="1">
      <c r="A183" s="36"/>
      <c r="B183" s="37"/>
      <c r="C183" s="38"/>
      <c r="D183" s="229" t="s">
        <v>163</v>
      </c>
      <c r="E183" s="38"/>
      <c r="F183" s="230" t="s">
        <v>309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163</v>
      </c>
      <c r="AU183" s="15" t="s">
        <v>87</v>
      </c>
    </row>
    <row r="184" s="2" customFormat="1">
      <c r="A184" s="36"/>
      <c r="B184" s="37"/>
      <c r="C184" s="38"/>
      <c r="D184" s="234" t="s">
        <v>165</v>
      </c>
      <c r="E184" s="38"/>
      <c r="F184" s="235" t="s">
        <v>311</v>
      </c>
      <c r="G184" s="38"/>
      <c r="H184" s="38"/>
      <c r="I184" s="231"/>
      <c r="J184" s="38"/>
      <c r="K184" s="38"/>
      <c r="L184" s="42"/>
      <c r="M184" s="232"/>
      <c r="N184" s="233"/>
      <c r="O184" s="89"/>
      <c r="P184" s="89"/>
      <c r="Q184" s="89"/>
      <c r="R184" s="89"/>
      <c r="S184" s="89"/>
      <c r="T184" s="90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5" t="s">
        <v>165</v>
      </c>
      <c r="AU184" s="15" t="s">
        <v>87</v>
      </c>
    </row>
    <row r="185" s="12" customFormat="1" ht="22.8" customHeight="1">
      <c r="A185" s="12"/>
      <c r="B185" s="200"/>
      <c r="C185" s="201"/>
      <c r="D185" s="202" t="s">
        <v>76</v>
      </c>
      <c r="E185" s="214" t="s">
        <v>312</v>
      </c>
      <c r="F185" s="214" t="s">
        <v>313</v>
      </c>
      <c r="G185" s="201"/>
      <c r="H185" s="201"/>
      <c r="I185" s="204"/>
      <c r="J185" s="215">
        <f>BK185</f>
        <v>0</v>
      </c>
      <c r="K185" s="201"/>
      <c r="L185" s="206"/>
      <c r="M185" s="207"/>
      <c r="N185" s="208"/>
      <c r="O185" s="208"/>
      <c r="P185" s="209">
        <f>SUM(P186:P227)</f>
        <v>0</v>
      </c>
      <c r="Q185" s="208"/>
      <c r="R185" s="209">
        <f>SUM(R186:R227)</f>
        <v>0.012588</v>
      </c>
      <c r="S185" s="208"/>
      <c r="T185" s="210">
        <f>SUM(T186:T227)</f>
        <v>0.00080400000000000003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87</v>
      </c>
      <c r="AT185" s="212" t="s">
        <v>76</v>
      </c>
      <c r="AU185" s="212" t="s">
        <v>85</v>
      </c>
      <c r="AY185" s="211" t="s">
        <v>153</v>
      </c>
      <c r="BK185" s="213">
        <f>SUM(BK186:BK227)</f>
        <v>0</v>
      </c>
    </row>
    <row r="186" s="2" customFormat="1" ht="16.5" customHeight="1">
      <c r="A186" s="36"/>
      <c r="B186" s="37"/>
      <c r="C186" s="216" t="s">
        <v>270</v>
      </c>
      <c r="D186" s="216" t="s">
        <v>156</v>
      </c>
      <c r="E186" s="217" t="s">
        <v>315</v>
      </c>
      <c r="F186" s="218" t="s">
        <v>316</v>
      </c>
      <c r="G186" s="219" t="s">
        <v>186</v>
      </c>
      <c r="H186" s="220">
        <v>2.3999999999999999</v>
      </c>
      <c r="I186" s="221"/>
      <c r="J186" s="222">
        <f>ROUND(I186*H186,2)</f>
        <v>0</v>
      </c>
      <c r="K186" s="218" t="s">
        <v>160</v>
      </c>
      <c r="L186" s="42"/>
      <c r="M186" s="223" t="s">
        <v>1</v>
      </c>
      <c r="N186" s="224" t="s">
        <v>42</v>
      </c>
      <c r="O186" s="89"/>
      <c r="P186" s="225">
        <f>O186*H186</f>
        <v>0</v>
      </c>
      <c r="Q186" s="225">
        <v>0.001</v>
      </c>
      <c r="R186" s="225">
        <f>Q186*H186</f>
        <v>0.0023999999999999998</v>
      </c>
      <c r="S186" s="225">
        <v>0.00031</v>
      </c>
      <c r="T186" s="226">
        <f>S186*H186</f>
        <v>0.00074399999999999998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238</v>
      </c>
      <c r="AT186" s="227" t="s">
        <v>156</v>
      </c>
      <c r="AU186" s="227" t="s">
        <v>87</v>
      </c>
      <c r="AY186" s="15" t="s">
        <v>153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5" t="s">
        <v>85</v>
      </c>
      <c r="BK186" s="228">
        <f>ROUND(I186*H186,2)</f>
        <v>0</v>
      </c>
      <c r="BL186" s="15" t="s">
        <v>238</v>
      </c>
      <c r="BM186" s="227" t="s">
        <v>317</v>
      </c>
    </row>
    <row r="187" s="2" customFormat="1">
      <c r="A187" s="36"/>
      <c r="B187" s="37"/>
      <c r="C187" s="38"/>
      <c r="D187" s="229" t="s">
        <v>163</v>
      </c>
      <c r="E187" s="38"/>
      <c r="F187" s="230" t="s">
        <v>318</v>
      </c>
      <c r="G187" s="38"/>
      <c r="H187" s="38"/>
      <c r="I187" s="231"/>
      <c r="J187" s="38"/>
      <c r="K187" s="38"/>
      <c r="L187" s="42"/>
      <c r="M187" s="232"/>
      <c r="N187" s="233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163</v>
      </c>
      <c r="AU187" s="15" t="s">
        <v>87</v>
      </c>
    </row>
    <row r="188" s="2" customFormat="1">
      <c r="A188" s="36"/>
      <c r="B188" s="37"/>
      <c r="C188" s="38"/>
      <c r="D188" s="234" t="s">
        <v>165</v>
      </c>
      <c r="E188" s="38"/>
      <c r="F188" s="235" t="s">
        <v>319</v>
      </c>
      <c r="G188" s="38"/>
      <c r="H188" s="38"/>
      <c r="I188" s="231"/>
      <c r="J188" s="38"/>
      <c r="K188" s="38"/>
      <c r="L188" s="42"/>
      <c r="M188" s="232"/>
      <c r="N188" s="233"/>
      <c r="O188" s="89"/>
      <c r="P188" s="89"/>
      <c r="Q188" s="89"/>
      <c r="R188" s="89"/>
      <c r="S188" s="89"/>
      <c r="T188" s="90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165</v>
      </c>
      <c r="AU188" s="15" t="s">
        <v>87</v>
      </c>
    </row>
    <row r="189" s="2" customFormat="1">
      <c r="A189" s="36"/>
      <c r="B189" s="37"/>
      <c r="C189" s="38"/>
      <c r="D189" s="229" t="s">
        <v>180</v>
      </c>
      <c r="E189" s="38"/>
      <c r="F189" s="257" t="s">
        <v>320</v>
      </c>
      <c r="G189" s="38"/>
      <c r="H189" s="38"/>
      <c r="I189" s="231"/>
      <c r="J189" s="38"/>
      <c r="K189" s="38"/>
      <c r="L189" s="42"/>
      <c r="M189" s="232"/>
      <c r="N189" s="233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180</v>
      </c>
      <c r="AU189" s="15" t="s">
        <v>87</v>
      </c>
    </row>
    <row r="190" s="13" customFormat="1">
      <c r="A190" s="13"/>
      <c r="B190" s="236"/>
      <c r="C190" s="237"/>
      <c r="D190" s="229" t="s">
        <v>167</v>
      </c>
      <c r="E190" s="238" t="s">
        <v>1</v>
      </c>
      <c r="F190" s="239" t="s">
        <v>413</v>
      </c>
      <c r="G190" s="237"/>
      <c r="H190" s="240">
        <v>2.3999999999999999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167</v>
      </c>
      <c r="AU190" s="246" t="s">
        <v>87</v>
      </c>
      <c r="AV190" s="13" t="s">
        <v>87</v>
      </c>
      <c r="AW190" s="13" t="s">
        <v>34</v>
      </c>
      <c r="AX190" s="13" t="s">
        <v>85</v>
      </c>
      <c r="AY190" s="246" t="s">
        <v>153</v>
      </c>
    </row>
    <row r="191" s="2" customFormat="1" ht="24.15" customHeight="1">
      <c r="A191" s="36"/>
      <c r="B191" s="37"/>
      <c r="C191" s="216" t="s">
        <v>275</v>
      </c>
      <c r="D191" s="216" t="s">
        <v>156</v>
      </c>
      <c r="E191" s="217" t="s">
        <v>323</v>
      </c>
      <c r="F191" s="218" t="s">
        <v>324</v>
      </c>
      <c r="G191" s="219" t="s">
        <v>186</v>
      </c>
      <c r="H191" s="220">
        <v>2.3999999999999999</v>
      </c>
      <c r="I191" s="221"/>
      <c r="J191" s="222">
        <f>ROUND(I191*H191,2)</f>
        <v>0</v>
      </c>
      <c r="K191" s="218" t="s">
        <v>160</v>
      </c>
      <c r="L191" s="42"/>
      <c r="M191" s="223" t="s">
        <v>1</v>
      </c>
      <c r="N191" s="224" t="s">
        <v>42</v>
      </c>
      <c r="O191" s="89"/>
      <c r="P191" s="225">
        <f>O191*H191</f>
        <v>0</v>
      </c>
      <c r="Q191" s="225">
        <v>0.0031800000000000001</v>
      </c>
      <c r="R191" s="225">
        <f>Q191*H191</f>
        <v>0.0076319999999999999</v>
      </c>
      <c r="S191" s="225">
        <v>0</v>
      </c>
      <c r="T191" s="22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238</v>
      </c>
      <c r="AT191" s="227" t="s">
        <v>156</v>
      </c>
      <c r="AU191" s="227" t="s">
        <v>87</v>
      </c>
      <c r="AY191" s="15" t="s">
        <v>153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5" t="s">
        <v>85</v>
      </c>
      <c r="BK191" s="228">
        <f>ROUND(I191*H191,2)</f>
        <v>0</v>
      </c>
      <c r="BL191" s="15" t="s">
        <v>238</v>
      </c>
      <c r="BM191" s="227" t="s">
        <v>325</v>
      </c>
    </row>
    <row r="192" s="2" customFormat="1">
      <c r="A192" s="36"/>
      <c r="B192" s="37"/>
      <c r="C192" s="38"/>
      <c r="D192" s="229" t="s">
        <v>163</v>
      </c>
      <c r="E192" s="38"/>
      <c r="F192" s="230" t="s">
        <v>326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163</v>
      </c>
      <c r="AU192" s="15" t="s">
        <v>87</v>
      </c>
    </row>
    <row r="193" s="2" customFormat="1">
      <c r="A193" s="36"/>
      <c r="B193" s="37"/>
      <c r="C193" s="38"/>
      <c r="D193" s="234" t="s">
        <v>165</v>
      </c>
      <c r="E193" s="38"/>
      <c r="F193" s="235" t="s">
        <v>327</v>
      </c>
      <c r="G193" s="38"/>
      <c r="H193" s="38"/>
      <c r="I193" s="231"/>
      <c r="J193" s="38"/>
      <c r="K193" s="38"/>
      <c r="L193" s="42"/>
      <c r="M193" s="232"/>
      <c r="N193" s="233"/>
      <c r="O193" s="89"/>
      <c r="P193" s="89"/>
      <c r="Q193" s="89"/>
      <c r="R193" s="89"/>
      <c r="S193" s="89"/>
      <c r="T193" s="90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5" t="s">
        <v>165</v>
      </c>
      <c r="AU193" s="15" t="s">
        <v>87</v>
      </c>
    </row>
    <row r="194" s="2" customFormat="1" ht="24.15" customHeight="1">
      <c r="A194" s="36"/>
      <c r="B194" s="37"/>
      <c r="C194" s="216" t="s">
        <v>280</v>
      </c>
      <c r="D194" s="216" t="s">
        <v>156</v>
      </c>
      <c r="E194" s="217" t="s">
        <v>329</v>
      </c>
      <c r="F194" s="218" t="s">
        <v>330</v>
      </c>
      <c r="G194" s="219" t="s">
        <v>159</v>
      </c>
      <c r="H194" s="220">
        <v>9.5999999999999996</v>
      </c>
      <c r="I194" s="221"/>
      <c r="J194" s="222">
        <f>ROUND(I194*H194,2)</f>
        <v>0</v>
      </c>
      <c r="K194" s="218" t="s">
        <v>160</v>
      </c>
      <c r="L194" s="42"/>
      <c r="M194" s="223" t="s">
        <v>1</v>
      </c>
      <c r="N194" s="224" t="s">
        <v>42</v>
      </c>
      <c r="O194" s="89"/>
      <c r="P194" s="225">
        <f>O194*H194</f>
        <v>0</v>
      </c>
      <c r="Q194" s="225">
        <v>0</v>
      </c>
      <c r="R194" s="225">
        <f>Q194*H194</f>
        <v>0</v>
      </c>
      <c r="S194" s="225">
        <v>0</v>
      </c>
      <c r="T194" s="22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7" t="s">
        <v>238</v>
      </c>
      <c r="AT194" s="227" t="s">
        <v>156</v>
      </c>
      <c r="AU194" s="227" t="s">
        <v>87</v>
      </c>
      <c r="AY194" s="15" t="s">
        <v>153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15" t="s">
        <v>85</v>
      </c>
      <c r="BK194" s="228">
        <f>ROUND(I194*H194,2)</f>
        <v>0</v>
      </c>
      <c r="BL194" s="15" t="s">
        <v>238</v>
      </c>
      <c r="BM194" s="227" t="s">
        <v>331</v>
      </c>
    </row>
    <row r="195" s="2" customFormat="1">
      <c r="A195" s="36"/>
      <c r="B195" s="37"/>
      <c r="C195" s="38"/>
      <c r="D195" s="229" t="s">
        <v>163</v>
      </c>
      <c r="E195" s="38"/>
      <c r="F195" s="230" t="s">
        <v>332</v>
      </c>
      <c r="G195" s="38"/>
      <c r="H195" s="38"/>
      <c r="I195" s="231"/>
      <c r="J195" s="38"/>
      <c r="K195" s="38"/>
      <c r="L195" s="42"/>
      <c r="M195" s="232"/>
      <c r="N195" s="233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163</v>
      </c>
      <c r="AU195" s="15" t="s">
        <v>87</v>
      </c>
    </row>
    <row r="196" s="2" customFormat="1">
      <c r="A196" s="36"/>
      <c r="B196" s="37"/>
      <c r="C196" s="38"/>
      <c r="D196" s="234" t="s">
        <v>165</v>
      </c>
      <c r="E196" s="38"/>
      <c r="F196" s="235" t="s">
        <v>333</v>
      </c>
      <c r="G196" s="38"/>
      <c r="H196" s="38"/>
      <c r="I196" s="231"/>
      <c r="J196" s="38"/>
      <c r="K196" s="38"/>
      <c r="L196" s="42"/>
      <c r="M196" s="232"/>
      <c r="N196" s="233"/>
      <c r="O196" s="89"/>
      <c r="P196" s="89"/>
      <c r="Q196" s="89"/>
      <c r="R196" s="89"/>
      <c r="S196" s="89"/>
      <c r="T196" s="90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5" t="s">
        <v>165</v>
      </c>
      <c r="AU196" s="15" t="s">
        <v>87</v>
      </c>
    </row>
    <row r="197" s="2" customFormat="1" ht="24.15" customHeight="1">
      <c r="A197" s="36"/>
      <c r="B197" s="37"/>
      <c r="C197" s="247" t="s">
        <v>7</v>
      </c>
      <c r="D197" s="247" t="s">
        <v>175</v>
      </c>
      <c r="E197" s="248" t="s">
        <v>335</v>
      </c>
      <c r="F197" s="249" t="s">
        <v>336</v>
      </c>
      <c r="G197" s="250" t="s">
        <v>159</v>
      </c>
      <c r="H197" s="251">
        <v>10.08</v>
      </c>
      <c r="I197" s="252"/>
      <c r="J197" s="253">
        <f>ROUND(I197*H197,2)</f>
        <v>0</v>
      </c>
      <c r="K197" s="249" t="s">
        <v>1</v>
      </c>
      <c r="L197" s="254"/>
      <c r="M197" s="255" t="s">
        <v>1</v>
      </c>
      <c r="N197" s="256" t="s">
        <v>42</v>
      </c>
      <c r="O197" s="89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244</v>
      </c>
      <c r="AT197" s="227" t="s">
        <v>175</v>
      </c>
      <c r="AU197" s="227" t="s">
        <v>87</v>
      </c>
      <c r="AY197" s="15" t="s">
        <v>153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5" t="s">
        <v>85</v>
      </c>
      <c r="BK197" s="228">
        <f>ROUND(I197*H197,2)</f>
        <v>0</v>
      </c>
      <c r="BL197" s="15" t="s">
        <v>238</v>
      </c>
      <c r="BM197" s="227" t="s">
        <v>337</v>
      </c>
    </row>
    <row r="198" s="2" customFormat="1">
      <c r="A198" s="36"/>
      <c r="B198" s="37"/>
      <c r="C198" s="38"/>
      <c r="D198" s="229" t="s">
        <v>163</v>
      </c>
      <c r="E198" s="38"/>
      <c r="F198" s="230" t="s">
        <v>336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163</v>
      </c>
      <c r="AU198" s="15" t="s">
        <v>87</v>
      </c>
    </row>
    <row r="199" s="13" customFormat="1">
      <c r="A199" s="13"/>
      <c r="B199" s="236"/>
      <c r="C199" s="237"/>
      <c r="D199" s="229" t="s">
        <v>167</v>
      </c>
      <c r="E199" s="237"/>
      <c r="F199" s="239" t="s">
        <v>414</v>
      </c>
      <c r="G199" s="237"/>
      <c r="H199" s="240">
        <v>10.08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167</v>
      </c>
      <c r="AU199" s="246" t="s">
        <v>87</v>
      </c>
      <c r="AV199" s="13" t="s">
        <v>87</v>
      </c>
      <c r="AW199" s="13" t="s">
        <v>4</v>
      </c>
      <c r="AX199" s="13" t="s">
        <v>85</v>
      </c>
      <c r="AY199" s="246" t="s">
        <v>153</v>
      </c>
    </row>
    <row r="200" s="2" customFormat="1" ht="16.5" customHeight="1">
      <c r="A200" s="36"/>
      <c r="B200" s="37"/>
      <c r="C200" s="216" t="s">
        <v>289</v>
      </c>
      <c r="D200" s="216" t="s">
        <v>156</v>
      </c>
      <c r="E200" s="217" t="s">
        <v>340</v>
      </c>
      <c r="F200" s="218" t="s">
        <v>341</v>
      </c>
      <c r="G200" s="219" t="s">
        <v>186</v>
      </c>
      <c r="H200" s="220">
        <v>2</v>
      </c>
      <c r="I200" s="221"/>
      <c r="J200" s="222">
        <f>ROUND(I200*H200,2)</f>
        <v>0</v>
      </c>
      <c r="K200" s="218" t="s">
        <v>160</v>
      </c>
      <c r="L200" s="42"/>
      <c r="M200" s="223" t="s">
        <v>1</v>
      </c>
      <c r="N200" s="224" t="s">
        <v>42</v>
      </c>
      <c r="O200" s="89"/>
      <c r="P200" s="225">
        <f>O200*H200</f>
        <v>0</v>
      </c>
      <c r="Q200" s="225">
        <v>0</v>
      </c>
      <c r="R200" s="225">
        <f>Q200*H200</f>
        <v>0</v>
      </c>
      <c r="S200" s="225">
        <v>3.0000000000000001E-05</v>
      </c>
      <c r="T200" s="226">
        <f>S200*H200</f>
        <v>6.0000000000000002E-05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7" t="s">
        <v>238</v>
      </c>
      <c r="AT200" s="227" t="s">
        <v>156</v>
      </c>
      <c r="AU200" s="227" t="s">
        <v>87</v>
      </c>
      <c r="AY200" s="15" t="s">
        <v>153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5" t="s">
        <v>85</v>
      </c>
      <c r="BK200" s="228">
        <f>ROUND(I200*H200,2)</f>
        <v>0</v>
      </c>
      <c r="BL200" s="15" t="s">
        <v>238</v>
      </c>
      <c r="BM200" s="227" t="s">
        <v>342</v>
      </c>
    </row>
    <row r="201" s="2" customFormat="1">
      <c r="A201" s="36"/>
      <c r="B201" s="37"/>
      <c r="C201" s="38"/>
      <c r="D201" s="229" t="s">
        <v>163</v>
      </c>
      <c r="E201" s="38"/>
      <c r="F201" s="230" t="s">
        <v>343</v>
      </c>
      <c r="G201" s="38"/>
      <c r="H201" s="38"/>
      <c r="I201" s="231"/>
      <c r="J201" s="38"/>
      <c r="K201" s="38"/>
      <c r="L201" s="42"/>
      <c r="M201" s="232"/>
      <c r="N201" s="233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163</v>
      </c>
      <c r="AU201" s="15" t="s">
        <v>87</v>
      </c>
    </row>
    <row r="202" s="2" customFormat="1">
      <c r="A202" s="36"/>
      <c r="B202" s="37"/>
      <c r="C202" s="38"/>
      <c r="D202" s="234" t="s">
        <v>165</v>
      </c>
      <c r="E202" s="38"/>
      <c r="F202" s="235" t="s">
        <v>344</v>
      </c>
      <c r="G202" s="38"/>
      <c r="H202" s="38"/>
      <c r="I202" s="231"/>
      <c r="J202" s="38"/>
      <c r="K202" s="38"/>
      <c r="L202" s="42"/>
      <c r="M202" s="232"/>
      <c r="N202" s="233"/>
      <c r="O202" s="89"/>
      <c r="P202" s="89"/>
      <c r="Q202" s="89"/>
      <c r="R202" s="89"/>
      <c r="S202" s="89"/>
      <c r="T202" s="90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165</v>
      </c>
      <c r="AU202" s="15" t="s">
        <v>87</v>
      </c>
    </row>
    <row r="203" s="13" customFormat="1">
      <c r="A203" s="13"/>
      <c r="B203" s="236"/>
      <c r="C203" s="237"/>
      <c r="D203" s="229" t="s">
        <v>167</v>
      </c>
      <c r="E203" s="238" t="s">
        <v>1</v>
      </c>
      <c r="F203" s="239" t="s">
        <v>415</v>
      </c>
      <c r="G203" s="237"/>
      <c r="H203" s="240">
        <v>2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167</v>
      </c>
      <c r="AU203" s="246" t="s">
        <v>87</v>
      </c>
      <c r="AV203" s="13" t="s">
        <v>87</v>
      </c>
      <c r="AW203" s="13" t="s">
        <v>34</v>
      </c>
      <c r="AX203" s="13" t="s">
        <v>85</v>
      </c>
      <c r="AY203" s="246" t="s">
        <v>153</v>
      </c>
    </row>
    <row r="204" s="2" customFormat="1" ht="24.15" customHeight="1">
      <c r="A204" s="36"/>
      <c r="B204" s="37"/>
      <c r="C204" s="247" t="s">
        <v>294</v>
      </c>
      <c r="D204" s="247" t="s">
        <v>175</v>
      </c>
      <c r="E204" s="248" t="s">
        <v>347</v>
      </c>
      <c r="F204" s="249" t="s">
        <v>348</v>
      </c>
      <c r="G204" s="250" t="s">
        <v>171</v>
      </c>
      <c r="H204" s="251">
        <v>1</v>
      </c>
      <c r="I204" s="252"/>
      <c r="J204" s="253">
        <f>ROUND(I204*H204,2)</f>
        <v>0</v>
      </c>
      <c r="K204" s="249" t="s">
        <v>1</v>
      </c>
      <c r="L204" s="254"/>
      <c r="M204" s="255" t="s">
        <v>1</v>
      </c>
      <c r="N204" s="256" t="s">
        <v>42</v>
      </c>
      <c r="O204" s="89"/>
      <c r="P204" s="225">
        <f>O204*H204</f>
        <v>0</v>
      </c>
      <c r="Q204" s="225">
        <v>0.00080000000000000004</v>
      </c>
      <c r="R204" s="225">
        <f>Q204*H204</f>
        <v>0.00080000000000000004</v>
      </c>
      <c r="S204" s="225">
        <v>0</v>
      </c>
      <c r="T204" s="22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7" t="s">
        <v>244</v>
      </c>
      <c r="AT204" s="227" t="s">
        <v>175</v>
      </c>
      <c r="AU204" s="227" t="s">
        <v>87</v>
      </c>
      <c r="AY204" s="15" t="s">
        <v>153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15" t="s">
        <v>85</v>
      </c>
      <c r="BK204" s="228">
        <f>ROUND(I204*H204,2)</f>
        <v>0</v>
      </c>
      <c r="BL204" s="15" t="s">
        <v>238</v>
      </c>
      <c r="BM204" s="227" t="s">
        <v>349</v>
      </c>
    </row>
    <row r="205" s="2" customFormat="1">
      <c r="A205" s="36"/>
      <c r="B205" s="37"/>
      <c r="C205" s="38"/>
      <c r="D205" s="229" t="s">
        <v>163</v>
      </c>
      <c r="E205" s="38"/>
      <c r="F205" s="230" t="s">
        <v>348</v>
      </c>
      <c r="G205" s="38"/>
      <c r="H205" s="38"/>
      <c r="I205" s="231"/>
      <c r="J205" s="38"/>
      <c r="K205" s="38"/>
      <c r="L205" s="42"/>
      <c r="M205" s="232"/>
      <c r="N205" s="233"/>
      <c r="O205" s="89"/>
      <c r="P205" s="89"/>
      <c r="Q205" s="89"/>
      <c r="R205" s="89"/>
      <c r="S205" s="89"/>
      <c r="T205" s="90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5" t="s">
        <v>163</v>
      </c>
      <c r="AU205" s="15" t="s">
        <v>87</v>
      </c>
    </row>
    <row r="206" s="2" customFormat="1" ht="24.15" customHeight="1">
      <c r="A206" s="36"/>
      <c r="B206" s="37"/>
      <c r="C206" s="216" t="s">
        <v>299</v>
      </c>
      <c r="D206" s="216" t="s">
        <v>156</v>
      </c>
      <c r="E206" s="217" t="s">
        <v>350</v>
      </c>
      <c r="F206" s="218" t="s">
        <v>351</v>
      </c>
      <c r="G206" s="219" t="s">
        <v>186</v>
      </c>
      <c r="H206" s="220">
        <v>2.3999999999999999</v>
      </c>
      <c r="I206" s="221"/>
      <c r="J206" s="222">
        <f>ROUND(I206*H206,2)</f>
        <v>0</v>
      </c>
      <c r="K206" s="218" t="s">
        <v>160</v>
      </c>
      <c r="L206" s="42"/>
      <c r="M206" s="223" t="s">
        <v>1</v>
      </c>
      <c r="N206" s="224" t="s">
        <v>42</v>
      </c>
      <c r="O206" s="89"/>
      <c r="P206" s="225">
        <f>O206*H206</f>
        <v>0</v>
      </c>
      <c r="Q206" s="225">
        <v>0.00021000000000000001</v>
      </c>
      <c r="R206" s="225">
        <f>Q206*H206</f>
        <v>0.000504</v>
      </c>
      <c r="S206" s="225">
        <v>0</v>
      </c>
      <c r="T206" s="22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238</v>
      </c>
      <c r="AT206" s="227" t="s">
        <v>156</v>
      </c>
      <c r="AU206" s="227" t="s">
        <v>87</v>
      </c>
      <c r="AY206" s="15" t="s">
        <v>153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15" t="s">
        <v>85</v>
      </c>
      <c r="BK206" s="228">
        <f>ROUND(I206*H206,2)</f>
        <v>0</v>
      </c>
      <c r="BL206" s="15" t="s">
        <v>238</v>
      </c>
      <c r="BM206" s="227" t="s">
        <v>352</v>
      </c>
    </row>
    <row r="207" s="2" customFormat="1">
      <c r="A207" s="36"/>
      <c r="B207" s="37"/>
      <c r="C207" s="38"/>
      <c r="D207" s="229" t="s">
        <v>163</v>
      </c>
      <c r="E207" s="38"/>
      <c r="F207" s="230" t="s">
        <v>353</v>
      </c>
      <c r="G207" s="38"/>
      <c r="H207" s="38"/>
      <c r="I207" s="231"/>
      <c r="J207" s="38"/>
      <c r="K207" s="38"/>
      <c r="L207" s="42"/>
      <c r="M207" s="232"/>
      <c r="N207" s="233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163</v>
      </c>
      <c r="AU207" s="15" t="s">
        <v>87</v>
      </c>
    </row>
    <row r="208" s="2" customFormat="1">
      <c r="A208" s="36"/>
      <c r="B208" s="37"/>
      <c r="C208" s="38"/>
      <c r="D208" s="234" t="s">
        <v>165</v>
      </c>
      <c r="E208" s="38"/>
      <c r="F208" s="235" t="s">
        <v>354</v>
      </c>
      <c r="G208" s="38"/>
      <c r="H208" s="38"/>
      <c r="I208" s="231"/>
      <c r="J208" s="38"/>
      <c r="K208" s="38"/>
      <c r="L208" s="42"/>
      <c r="M208" s="232"/>
      <c r="N208" s="233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165</v>
      </c>
      <c r="AU208" s="15" t="s">
        <v>87</v>
      </c>
    </row>
    <row r="209" s="2" customFormat="1" ht="24.15" customHeight="1">
      <c r="A209" s="36"/>
      <c r="B209" s="37"/>
      <c r="C209" s="216" t="s">
        <v>307</v>
      </c>
      <c r="D209" s="216" t="s">
        <v>156</v>
      </c>
      <c r="E209" s="217" t="s">
        <v>356</v>
      </c>
      <c r="F209" s="218" t="s">
        <v>357</v>
      </c>
      <c r="G209" s="219" t="s">
        <v>186</v>
      </c>
      <c r="H209" s="220">
        <v>2.3999999999999999</v>
      </c>
      <c r="I209" s="221"/>
      <c r="J209" s="222">
        <f>ROUND(I209*H209,2)</f>
        <v>0</v>
      </c>
      <c r="K209" s="218" t="s">
        <v>160</v>
      </c>
      <c r="L209" s="42"/>
      <c r="M209" s="223" t="s">
        <v>1</v>
      </c>
      <c r="N209" s="224" t="s">
        <v>42</v>
      </c>
      <c r="O209" s="89"/>
      <c r="P209" s="225">
        <f>O209*H209</f>
        <v>0</v>
      </c>
      <c r="Q209" s="225">
        <v>0.00021000000000000001</v>
      </c>
      <c r="R209" s="225">
        <f>Q209*H209</f>
        <v>0.000504</v>
      </c>
      <c r="S209" s="225">
        <v>0</v>
      </c>
      <c r="T209" s="22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7" t="s">
        <v>238</v>
      </c>
      <c r="AT209" s="227" t="s">
        <v>156</v>
      </c>
      <c r="AU209" s="227" t="s">
        <v>87</v>
      </c>
      <c r="AY209" s="15" t="s">
        <v>153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5" t="s">
        <v>85</v>
      </c>
      <c r="BK209" s="228">
        <f>ROUND(I209*H209,2)</f>
        <v>0</v>
      </c>
      <c r="BL209" s="15" t="s">
        <v>238</v>
      </c>
      <c r="BM209" s="227" t="s">
        <v>358</v>
      </c>
    </row>
    <row r="210" s="2" customFormat="1">
      <c r="A210" s="36"/>
      <c r="B210" s="37"/>
      <c r="C210" s="38"/>
      <c r="D210" s="229" t="s">
        <v>163</v>
      </c>
      <c r="E210" s="38"/>
      <c r="F210" s="230" t="s">
        <v>359</v>
      </c>
      <c r="G210" s="38"/>
      <c r="H210" s="38"/>
      <c r="I210" s="231"/>
      <c r="J210" s="38"/>
      <c r="K210" s="38"/>
      <c r="L210" s="42"/>
      <c r="M210" s="232"/>
      <c r="N210" s="233"/>
      <c r="O210" s="89"/>
      <c r="P210" s="89"/>
      <c r="Q210" s="89"/>
      <c r="R210" s="89"/>
      <c r="S210" s="89"/>
      <c r="T210" s="90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5" t="s">
        <v>163</v>
      </c>
      <c r="AU210" s="15" t="s">
        <v>87</v>
      </c>
    </row>
    <row r="211" s="2" customFormat="1">
      <c r="A211" s="36"/>
      <c r="B211" s="37"/>
      <c r="C211" s="38"/>
      <c r="D211" s="234" t="s">
        <v>165</v>
      </c>
      <c r="E211" s="38"/>
      <c r="F211" s="235" t="s">
        <v>360</v>
      </c>
      <c r="G211" s="38"/>
      <c r="H211" s="38"/>
      <c r="I211" s="231"/>
      <c r="J211" s="38"/>
      <c r="K211" s="38"/>
      <c r="L211" s="42"/>
      <c r="M211" s="232"/>
      <c r="N211" s="233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165</v>
      </c>
      <c r="AU211" s="15" t="s">
        <v>87</v>
      </c>
    </row>
    <row r="212" s="2" customFormat="1" ht="24.15" customHeight="1">
      <c r="A212" s="36"/>
      <c r="B212" s="37"/>
      <c r="C212" s="216" t="s">
        <v>314</v>
      </c>
      <c r="D212" s="216" t="s">
        <v>156</v>
      </c>
      <c r="E212" s="217" t="s">
        <v>362</v>
      </c>
      <c r="F212" s="218" t="s">
        <v>363</v>
      </c>
      <c r="G212" s="219" t="s">
        <v>186</v>
      </c>
      <c r="H212" s="220">
        <v>3.2000000000000002</v>
      </c>
      <c r="I212" s="221"/>
      <c r="J212" s="222">
        <f>ROUND(I212*H212,2)</f>
        <v>0</v>
      </c>
      <c r="K212" s="218" t="s">
        <v>160</v>
      </c>
      <c r="L212" s="42"/>
      <c r="M212" s="223" t="s">
        <v>1</v>
      </c>
      <c r="N212" s="224" t="s">
        <v>42</v>
      </c>
      <c r="O212" s="89"/>
      <c r="P212" s="225">
        <f>O212*H212</f>
        <v>0</v>
      </c>
      <c r="Q212" s="225">
        <v>1.0000000000000001E-05</v>
      </c>
      <c r="R212" s="225">
        <f>Q212*H212</f>
        <v>3.2000000000000005E-05</v>
      </c>
      <c r="S212" s="225">
        <v>0</v>
      </c>
      <c r="T212" s="22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27" t="s">
        <v>238</v>
      </c>
      <c r="AT212" s="227" t="s">
        <v>156</v>
      </c>
      <c r="AU212" s="227" t="s">
        <v>87</v>
      </c>
      <c r="AY212" s="15" t="s">
        <v>153</v>
      </c>
      <c r="BE212" s="228">
        <f>IF(N212="základní",J212,0)</f>
        <v>0</v>
      </c>
      <c r="BF212" s="228">
        <f>IF(N212="snížená",J212,0)</f>
        <v>0</v>
      </c>
      <c r="BG212" s="228">
        <f>IF(N212="zákl. přenesená",J212,0)</f>
        <v>0</v>
      </c>
      <c r="BH212" s="228">
        <f>IF(N212="sníž. přenesená",J212,0)</f>
        <v>0</v>
      </c>
      <c r="BI212" s="228">
        <f>IF(N212="nulová",J212,0)</f>
        <v>0</v>
      </c>
      <c r="BJ212" s="15" t="s">
        <v>85</v>
      </c>
      <c r="BK212" s="228">
        <f>ROUND(I212*H212,2)</f>
        <v>0</v>
      </c>
      <c r="BL212" s="15" t="s">
        <v>238</v>
      </c>
      <c r="BM212" s="227" t="s">
        <v>364</v>
      </c>
    </row>
    <row r="213" s="2" customFormat="1">
      <c r="A213" s="36"/>
      <c r="B213" s="37"/>
      <c r="C213" s="38"/>
      <c r="D213" s="229" t="s">
        <v>163</v>
      </c>
      <c r="E213" s="38"/>
      <c r="F213" s="230" t="s">
        <v>365</v>
      </c>
      <c r="G213" s="38"/>
      <c r="H213" s="38"/>
      <c r="I213" s="231"/>
      <c r="J213" s="38"/>
      <c r="K213" s="38"/>
      <c r="L213" s="42"/>
      <c r="M213" s="232"/>
      <c r="N213" s="233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163</v>
      </c>
      <c r="AU213" s="15" t="s">
        <v>87</v>
      </c>
    </row>
    <row r="214" s="2" customFormat="1">
      <c r="A214" s="36"/>
      <c r="B214" s="37"/>
      <c r="C214" s="38"/>
      <c r="D214" s="234" t="s">
        <v>165</v>
      </c>
      <c r="E214" s="38"/>
      <c r="F214" s="235" t="s">
        <v>366</v>
      </c>
      <c r="G214" s="38"/>
      <c r="H214" s="38"/>
      <c r="I214" s="231"/>
      <c r="J214" s="38"/>
      <c r="K214" s="38"/>
      <c r="L214" s="42"/>
      <c r="M214" s="232"/>
      <c r="N214" s="233"/>
      <c r="O214" s="89"/>
      <c r="P214" s="89"/>
      <c r="Q214" s="89"/>
      <c r="R214" s="89"/>
      <c r="S214" s="89"/>
      <c r="T214" s="90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5" t="s">
        <v>165</v>
      </c>
      <c r="AU214" s="15" t="s">
        <v>87</v>
      </c>
    </row>
    <row r="215" s="13" customFormat="1">
      <c r="A215" s="13"/>
      <c r="B215" s="236"/>
      <c r="C215" s="237"/>
      <c r="D215" s="229" t="s">
        <v>167</v>
      </c>
      <c r="E215" s="238" t="s">
        <v>1</v>
      </c>
      <c r="F215" s="239" t="s">
        <v>416</v>
      </c>
      <c r="G215" s="237"/>
      <c r="H215" s="240">
        <v>3.2000000000000002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167</v>
      </c>
      <c r="AU215" s="246" t="s">
        <v>87</v>
      </c>
      <c r="AV215" s="13" t="s">
        <v>87</v>
      </c>
      <c r="AW215" s="13" t="s">
        <v>34</v>
      </c>
      <c r="AX215" s="13" t="s">
        <v>85</v>
      </c>
      <c r="AY215" s="246" t="s">
        <v>153</v>
      </c>
    </row>
    <row r="216" s="2" customFormat="1" ht="24.15" customHeight="1">
      <c r="A216" s="36"/>
      <c r="B216" s="37"/>
      <c r="C216" s="216" t="s">
        <v>322</v>
      </c>
      <c r="D216" s="216" t="s">
        <v>156</v>
      </c>
      <c r="E216" s="217" t="s">
        <v>369</v>
      </c>
      <c r="F216" s="218" t="s">
        <v>370</v>
      </c>
      <c r="G216" s="219" t="s">
        <v>186</v>
      </c>
      <c r="H216" s="220">
        <v>2</v>
      </c>
      <c r="I216" s="221"/>
      <c r="J216" s="222">
        <f>ROUND(I216*H216,2)</f>
        <v>0</v>
      </c>
      <c r="K216" s="218" t="s">
        <v>160</v>
      </c>
      <c r="L216" s="42"/>
      <c r="M216" s="223" t="s">
        <v>1</v>
      </c>
      <c r="N216" s="224" t="s">
        <v>42</v>
      </c>
      <c r="O216" s="89"/>
      <c r="P216" s="225">
        <f>O216*H216</f>
        <v>0</v>
      </c>
      <c r="Q216" s="225">
        <v>1.0000000000000001E-05</v>
      </c>
      <c r="R216" s="225">
        <f>Q216*H216</f>
        <v>2.0000000000000002E-05</v>
      </c>
      <c r="S216" s="225">
        <v>0</v>
      </c>
      <c r="T216" s="22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27" t="s">
        <v>238</v>
      </c>
      <c r="AT216" s="227" t="s">
        <v>156</v>
      </c>
      <c r="AU216" s="227" t="s">
        <v>87</v>
      </c>
      <c r="AY216" s="15" t="s">
        <v>153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15" t="s">
        <v>85</v>
      </c>
      <c r="BK216" s="228">
        <f>ROUND(I216*H216,2)</f>
        <v>0</v>
      </c>
      <c r="BL216" s="15" t="s">
        <v>238</v>
      </c>
      <c r="BM216" s="227" t="s">
        <v>371</v>
      </c>
    </row>
    <row r="217" s="2" customFormat="1">
      <c r="A217" s="36"/>
      <c r="B217" s="37"/>
      <c r="C217" s="38"/>
      <c r="D217" s="229" t="s">
        <v>163</v>
      </c>
      <c r="E217" s="38"/>
      <c r="F217" s="230" t="s">
        <v>372</v>
      </c>
      <c r="G217" s="38"/>
      <c r="H217" s="38"/>
      <c r="I217" s="231"/>
      <c r="J217" s="38"/>
      <c r="K217" s="38"/>
      <c r="L217" s="42"/>
      <c r="M217" s="232"/>
      <c r="N217" s="233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163</v>
      </c>
      <c r="AU217" s="15" t="s">
        <v>87</v>
      </c>
    </row>
    <row r="218" s="2" customFormat="1">
      <c r="A218" s="36"/>
      <c r="B218" s="37"/>
      <c r="C218" s="38"/>
      <c r="D218" s="234" t="s">
        <v>165</v>
      </c>
      <c r="E218" s="38"/>
      <c r="F218" s="235" t="s">
        <v>373</v>
      </c>
      <c r="G218" s="38"/>
      <c r="H218" s="38"/>
      <c r="I218" s="231"/>
      <c r="J218" s="38"/>
      <c r="K218" s="38"/>
      <c r="L218" s="42"/>
      <c r="M218" s="232"/>
      <c r="N218" s="233"/>
      <c r="O218" s="89"/>
      <c r="P218" s="89"/>
      <c r="Q218" s="89"/>
      <c r="R218" s="89"/>
      <c r="S218" s="89"/>
      <c r="T218" s="90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165</v>
      </c>
      <c r="AU218" s="15" t="s">
        <v>87</v>
      </c>
    </row>
    <row r="219" s="2" customFormat="1" ht="33" customHeight="1">
      <c r="A219" s="36"/>
      <c r="B219" s="37"/>
      <c r="C219" s="216" t="s">
        <v>328</v>
      </c>
      <c r="D219" s="216" t="s">
        <v>156</v>
      </c>
      <c r="E219" s="217" t="s">
        <v>375</v>
      </c>
      <c r="F219" s="218" t="s">
        <v>376</v>
      </c>
      <c r="G219" s="219" t="s">
        <v>186</v>
      </c>
      <c r="H219" s="220">
        <v>2.3999999999999999</v>
      </c>
      <c r="I219" s="221"/>
      <c r="J219" s="222">
        <f>ROUND(I219*H219,2)</f>
        <v>0</v>
      </c>
      <c r="K219" s="218" t="s">
        <v>160</v>
      </c>
      <c r="L219" s="42"/>
      <c r="M219" s="223" t="s">
        <v>1</v>
      </c>
      <c r="N219" s="224" t="s">
        <v>42</v>
      </c>
      <c r="O219" s="89"/>
      <c r="P219" s="225">
        <f>O219*H219</f>
        <v>0</v>
      </c>
      <c r="Q219" s="225">
        <v>0.00029</v>
      </c>
      <c r="R219" s="225">
        <f>Q219*H219</f>
        <v>0.000696</v>
      </c>
      <c r="S219" s="225">
        <v>0</v>
      </c>
      <c r="T219" s="22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27" t="s">
        <v>238</v>
      </c>
      <c r="AT219" s="227" t="s">
        <v>156</v>
      </c>
      <c r="AU219" s="227" t="s">
        <v>87</v>
      </c>
      <c r="AY219" s="15" t="s">
        <v>153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15" t="s">
        <v>85</v>
      </c>
      <c r="BK219" s="228">
        <f>ROUND(I219*H219,2)</f>
        <v>0</v>
      </c>
      <c r="BL219" s="15" t="s">
        <v>238</v>
      </c>
      <c r="BM219" s="227" t="s">
        <v>377</v>
      </c>
    </row>
    <row r="220" s="2" customFormat="1">
      <c r="A220" s="36"/>
      <c r="B220" s="37"/>
      <c r="C220" s="38"/>
      <c r="D220" s="229" t="s">
        <v>163</v>
      </c>
      <c r="E220" s="38"/>
      <c r="F220" s="230" t="s">
        <v>378</v>
      </c>
      <c r="G220" s="38"/>
      <c r="H220" s="38"/>
      <c r="I220" s="231"/>
      <c r="J220" s="38"/>
      <c r="K220" s="38"/>
      <c r="L220" s="42"/>
      <c r="M220" s="232"/>
      <c r="N220" s="233"/>
      <c r="O220" s="89"/>
      <c r="P220" s="89"/>
      <c r="Q220" s="89"/>
      <c r="R220" s="89"/>
      <c r="S220" s="89"/>
      <c r="T220" s="90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163</v>
      </c>
      <c r="AU220" s="15" t="s">
        <v>87</v>
      </c>
    </row>
    <row r="221" s="2" customFormat="1">
      <c r="A221" s="36"/>
      <c r="B221" s="37"/>
      <c r="C221" s="38"/>
      <c r="D221" s="234" t="s">
        <v>165</v>
      </c>
      <c r="E221" s="38"/>
      <c r="F221" s="235" t="s">
        <v>379</v>
      </c>
      <c r="G221" s="38"/>
      <c r="H221" s="38"/>
      <c r="I221" s="231"/>
      <c r="J221" s="38"/>
      <c r="K221" s="38"/>
      <c r="L221" s="42"/>
      <c r="M221" s="232"/>
      <c r="N221" s="233"/>
      <c r="O221" s="89"/>
      <c r="P221" s="89"/>
      <c r="Q221" s="89"/>
      <c r="R221" s="89"/>
      <c r="S221" s="89"/>
      <c r="T221" s="90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5" t="s">
        <v>165</v>
      </c>
      <c r="AU221" s="15" t="s">
        <v>87</v>
      </c>
    </row>
    <row r="222" s="2" customFormat="1" ht="24.15" customHeight="1">
      <c r="A222" s="36"/>
      <c r="B222" s="37"/>
      <c r="C222" s="216" t="s">
        <v>334</v>
      </c>
      <c r="D222" s="216" t="s">
        <v>156</v>
      </c>
      <c r="E222" s="217" t="s">
        <v>381</v>
      </c>
      <c r="F222" s="218" t="s">
        <v>382</v>
      </c>
      <c r="G222" s="219" t="s">
        <v>186</v>
      </c>
      <c r="H222" s="220">
        <v>2.3999999999999999</v>
      </c>
      <c r="I222" s="221"/>
      <c r="J222" s="222">
        <f>ROUND(I222*H222,2)</f>
        <v>0</v>
      </c>
      <c r="K222" s="218" t="s">
        <v>160</v>
      </c>
      <c r="L222" s="42"/>
      <c r="M222" s="223" t="s">
        <v>1</v>
      </c>
      <c r="N222" s="224" t="s">
        <v>42</v>
      </c>
      <c r="O222" s="89"/>
      <c r="P222" s="225">
        <f>O222*H222</f>
        <v>0</v>
      </c>
      <c r="Q222" s="225">
        <v>0</v>
      </c>
      <c r="R222" s="225">
        <f>Q222*H222</f>
        <v>0</v>
      </c>
      <c r="S222" s="225">
        <v>0</v>
      </c>
      <c r="T222" s="22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7" t="s">
        <v>238</v>
      </c>
      <c r="AT222" s="227" t="s">
        <v>156</v>
      </c>
      <c r="AU222" s="227" t="s">
        <v>87</v>
      </c>
      <c r="AY222" s="15" t="s">
        <v>153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5" t="s">
        <v>85</v>
      </c>
      <c r="BK222" s="228">
        <f>ROUND(I222*H222,2)</f>
        <v>0</v>
      </c>
      <c r="BL222" s="15" t="s">
        <v>238</v>
      </c>
      <c r="BM222" s="227" t="s">
        <v>383</v>
      </c>
    </row>
    <row r="223" s="2" customFormat="1">
      <c r="A223" s="36"/>
      <c r="B223" s="37"/>
      <c r="C223" s="38"/>
      <c r="D223" s="229" t="s">
        <v>163</v>
      </c>
      <c r="E223" s="38"/>
      <c r="F223" s="230" t="s">
        <v>384</v>
      </c>
      <c r="G223" s="38"/>
      <c r="H223" s="38"/>
      <c r="I223" s="231"/>
      <c r="J223" s="38"/>
      <c r="K223" s="38"/>
      <c r="L223" s="42"/>
      <c r="M223" s="232"/>
      <c r="N223" s="233"/>
      <c r="O223" s="89"/>
      <c r="P223" s="89"/>
      <c r="Q223" s="89"/>
      <c r="R223" s="89"/>
      <c r="S223" s="89"/>
      <c r="T223" s="90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5" t="s">
        <v>163</v>
      </c>
      <c r="AU223" s="15" t="s">
        <v>87</v>
      </c>
    </row>
    <row r="224" s="2" customFormat="1">
      <c r="A224" s="36"/>
      <c r="B224" s="37"/>
      <c r="C224" s="38"/>
      <c r="D224" s="234" t="s">
        <v>165</v>
      </c>
      <c r="E224" s="38"/>
      <c r="F224" s="235" t="s">
        <v>385</v>
      </c>
      <c r="G224" s="38"/>
      <c r="H224" s="38"/>
      <c r="I224" s="231"/>
      <c r="J224" s="38"/>
      <c r="K224" s="38"/>
      <c r="L224" s="42"/>
      <c r="M224" s="232"/>
      <c r="N224" s="233"/>
      <c r="O224" s="89"/>
      <c r="P224" s="89"/>
      <c r="Q224" s="89"/>
      <c r="R224" s="89"/>
      <c r="S224" s="89"/>
      <c r="T224" s="90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5" t="s">
        <v>165</v>
      </c>
      <c r="AU224" s="15" t="s">
        <v>87</v>
      </c>
    </row>
    <row r="225" s="2" customFormat="1" ht="33" customHeight="1">
      <c r="A225" s="36"/>
      <c r="B225" s="37"/>
      <c r="C225" s="216" t="s">
        <v>339</v>
      </c>
      <c r="D225" s="216" t="s">
        <v>156</v>
      </c>
      <c r="E225" s="217" t="s">
        <v>387</v>
      </c>
      <c r="F225" s="218" t="s">
        <v>388</v>
      </c>
      <c r="G225" s="219" t="s">
        <v>159</v>
      </c>
      <c r="H225" s="220">
        <v>9.5999999999999996</v>
      </c>
      <c r="I225" s="221"/>
      <c r="J225" s="222">
        <f>ROUND(I225*H225,2)</f>
        <v>0</v>
      </c>
      <c r="K225" s="218" t="s">
        <v>160</v>
      </c>
      <c r="L225" s="42"/>
      <c r="M225" s="223" t="s">
        <v>1</v>
      </c>
      <c r="N225" s="224" t="s">
        <v>42</v>
      </c>
      <c r="O225" s="89"/>
      <c r="P225" s="225">
        <f>O225*H225</f>
        <v>0</v>
      </c>
      <c r="Q225" s="225">
        <v>0</v>
      </c>
      <c r="R225" s="225">
        <f>Q225*H225</f>
        <v>0</v>
      </c>
      <c r="S225" s="225">
        <v>0</v>
      </c>
      <c r="T225" s="22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27" t="s">
        <v>238</v>
      </c>
      <c r="AT225" s="227" t="s">
        <v>156</v>
      </c>
      <c r="AU225" s="227" t="s">
        <v>87</v>
      </c>
      <c r="AY225" s="15" t="s">
        <v>153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5" t="s">
        <v>85</v>
      </c>
      <c r="BK225" s="228">
        <f>ROUND(I225*H225,2)</f>
        <v>0</v>
      </c>
      <c r="BL225" s="15" t="s">
        <v>238</v>
      </c>
      <c r="BM225" s="227" t="s">
        <v>389</v>
      </c>
    </row>
    <row r="226" s="2" customFormat="1">
      <c r="A226" s="36"/>
      <c r="B226" s="37"/>
      <c r="C226" s="38"/>
      <c r="D226" s="229" t="s">
        <v>163</v>
      </c>
      <c r="E226" s="38"/>
      <c r="F226" s="230" t="s">
        <v>390</v>
      </c>
      <c r="G226" s="38"/>
      <c r="H226" s="38"/>
      <c r="I226" s="231"/>
      <c r="J226" s="38"/>
      <c r="K226" s="38"/>
      <c r="L226" s="42"/>
      <c r="M226" s="232"/>
      <c r="N226" s="233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163</v>
      </c>
      <c r="AU226" s="15" t="s">
        <v>87</v>
      </c>
    </row>
    <row r="227" s="2" customFormat="1">
      <c r="A227" s="36"/>
      <c r="B227" s="37"/>
      <c r="C227" s="38"/>
      <c r="D227" s="234" t="s">
        <v>165</v>
      </c>
      <c r="E227" s="38"/>
      <c r="F227" s="235" t="s">
        <v>391</v>
      </c>
      <c r="G227" s="38"/>
      <c r="H227" s="38"/>
      <c r="I227" s="231"/>
      <c r="J227" s="38"/>
      <c r="K227" s="38"/>
      <c r="L227" s="42"/>
      <c r="M227" s="258"/>
      <c r="N227" s="259"/>
      <c r="O227" s="260"/>
      <c r="P227" s="260"/>
      <c r="Q227" s="260"/>
      <c r="R227" s="260"/>
      <c r="S227" s="260"/>
      <c r="T227" s="261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5" t="s">
        <v>165</v>
      </c>
      <c r="AU227" s="15" t="s">
        <v>87</v>
      </c>
    </row>
    <row r="228" s="2" customFormat="1" ht="6.96" customHeight="1">
      <c r="A228" s="36"/>
      <c r="B228" s="64"/>
      <c r="C228" s="65"/>
      <c r="D228" s="65"/>
      <c r="E228" s="65"/>
      <c r="F228" s="65"/>
      <c r="G228" s="65"/>
      <c r="H228" s="65"/>
      <c r="I228" s="65"/>
      <c r="J228" s="65"/>
      <c r="K228" s="65"/>
      <c r="L228" s="42"/>
      <c r="M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</row>
  </sheetData>
  <sheetProtection sheet="1" autoFilter="0" formatColumns="0" formatRows="0" objects="1" scenarios="1" spinCount="100000" saltValue="3bUc9LZFKEv8Neqlwc6nkbXOaM9NGjwZcJnAg1MzA2pAW3bnRBKpnSqbyJ/5bjGe76bh/MPzGxjMEr39HOcCDA==" hashValue="o4aRqR68XuIYXPnWTVqjARefHlx4BS5wpYMnJpxFB1GQqg/1jvi80/WQx2yGYfjD1WquH79S1LNlmer6KvrcxQ==" algorithmName="SHA-512" password="CC35"/>
  <autoFilter ref="C123:K22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9" r:id="rId1" display="https://podminky.urs.cz/item/CS_URS_2025_02/619995001"/>
    <hyperlink ref="F140" r:id="rId2" display="https://podminky.urs.cz/item/CS_URS_2025_02/968072456"/>
    <hyperlink ref="F145" r:id="rId3" display="https://podminky.urs.cz/item/CS_URS_2025_02/997013212"/>
    <hyperlink ref="F148" r:id="rId4" display="https://podminky.urs.cz/item/CS_URS_2025_02/997013219"/>
    <hyperlink ref="F152" r:id="rId5" display="https://podminky.urs.cz/item/CS_URS_2025_02/997013501"/>
    <hyperlink ref="F155" r:id="rId6" display="https://podminky.urs.cz/item/CS_URS_2025_02/997013509"/>
    <hyperlink ref="F159" r:id="rId7" display="https://podminky.urs.cz/item/CS_URS_2025_02/997013631"/>
    <hyperlink ref="F163" r:id="rId8" display="https://podminky.urs.cz/item/CS_URS_2025_02/998018002"/>
    <hyperlink ref="F168" r:id="rId9" display="https://podminky.urs.cz/item/CS_URS_2025_02/767640311"/>
    <hyperlink ref="F174" r:id="rId10" display="https://podminky.urs.cz/item/CS_URS_2025_02/766660717"/>
    <hyperlink ref="F184" r:id="rId11" display="https://podminky.urs.cz/item/CS_URS_2025_02/767691822"/>
    <hyperlink ref="F188" r:id="rId12" display="https://podminky.urs.cz/item/CS_URS_2025_02/784121001"/>
    <hyperlink ref="F193" r:id="rId13" display="https://podminky.urs.cz/item/CS_URS_2025_02/784161401"/>
    <hyperlink ref="F196" r:id="rId14" display="https://podminky.urs.cz/item/CS_URS_2025_02/784171001"/>
    <hyperlink ref="F202" r:id="rId15" display="https://podminky.urs.cz/item/CS_URS_2025_02/784171101"/>
    <hyperlink ref="F208" r:id="rId16" display="https://podminky.urs.cz/item/CS_URS_2025_02/784181101"/>
    <hyperlink ref="F211" r:id="rId17" display="https://podminky.urs.cz/item/CS_URS_2025_02/784181111"/>
    <hyperlink ref="F214" r:id="rId18" display="https://podminky.urs.cz/item/CS_URS_2025_02/784191005"/>
    <hyperlink ref="F218" r:id="rId19" display="https://podminky.urs.cz/item/CS_URS_2025_02/784191007"/>
    <hyperlink ref="F221" r:id="rId20" display="https://podminky.urs.cz/item/CS_URS_2025_02/784211101"/>
    <hyperlink ref="F224" r:id="rId21" display="https://podminky.urs.cz/item/CS_URS_2025_02/784211141"/>
    <hyperlink ref="F227" r:id="rId22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117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506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ROUND(J125,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ROUND((SUM(BE125:BE232)),  2)</f>
        <v>0</v>
      </c>
      <c r="G33" s="36"/>
      <c r="H33" s="36"/>
      <c r="I33" s="153">
        <v>0.20999999999999999</v>
      </c>
      <c r="J33" s="152">
        <f>ROUND(((SUM(BE125:BE232))*I33),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ROUND((SUM(BF125:BF232)),  2)</f>
        <v>0</v>
      </c>
      <c r="G34" s="36"/>
      <c r="H34" s="36"/>
      <c r="I34" s="153">
        <v>0.12</v>
      </c>
      <c r="J34" s="152">
        <f>ROUND(((SUM(BF125:BF232))*I34),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ROUND((SUM(BG125:BG232)),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ROUND((SUM(BH125:BH232)),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ROUND((SUM(BI125:BI232)),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734-11 - vstup do šaten - 1.PP (ATYP)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J125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J126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J127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131</v>
      </c>
      <c r="E99" s="186"/>
      <c r="F99" s="186"/>
      <c r="G99" s="186"/>
      <c r="H99" s="186"/>
      <c r="I99" s="186"/>
      <c r="J99" s="187">
        <f>J138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132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133</v>
      </c>
      <c r="E101" s="186"/>
      <c r="F101" s="186"/>
      <c r="G101" s="186"/>
      <c r="H101" s="186"/>
      <c r="I101" s="186"/>
      <c r="J101" s="187">
        <f>J161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134</v>
      </c>
      <c r="E102" s="180"/>
      <c r="F102" s="180"/>
      <c r="G102" s="180"/>
      <c r="H102" s="180"/>
      <c r="I102" s="180"/>
      <c r="J102" s="181">
        <f>J165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135</v>
      </c>
      <c r="E103" s="186"/>
      <c r="F103" s="186"/>
      <c r="G103" s="186"/>
      <c r="H103" s="186"/>
      <c r="I103" s="186"/>
      <c r="J103" s="187">
        <f>J166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136</v>
      </c>
      <c r="E104" s="186"/>
      <c r="F104" s="186"/>
      <c r="G104" s="186"/>
      <c r="H104" s="186"/>
      <c r="I104" s="186"/>
      <c r="J104" s="187">
        <f>J186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137</v>
      </c>
      <c r="E105" s="186"/>
      <c r="F105" s="186"/>
      <c r="G105" s="186"/>
      <c r="H105" s="186"/>
      <c r="I105" s="186"/>
      <c r="J105" s="187">
        <f>J190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138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172" t="str">
        <f>E7</f>
        <v>Dodávka a montáž protipožárních uzávěrů</v>
      </c>
      <c r="F115" s="30"/>
      <c r="G115" s="30"/>
      <c r="H115" s="30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122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E9</f>
        <v>734-11 - vstup do šaten - 1.PP (ATYP)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F12</f>
        <v>Zimní stadión Ivana Hlinky</v>
      </c>
      <c r="G119" s="38"/>
      <c r="H119" s="38"/>
      <c r="I119" s="30" t="s">
        <v>22</v>
      </c>
      <c r="J119" s="77" t="str">
        <f>IF(J12="","",J12)</f>
        <v>13. 9. 2025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E15</f>
        <v xml:space="preserve">Město Litvínov, náměstí Míru 11, 43601 Litvínov - </v>
      </c>
      <c r="G121" s="38"/>
      <c r="H121" s="38"/>
      <c r="I121" s="30" t="s">
        <v>32</v>
      </c>
      <c r="J121" s="34" t="str">
        <f>E21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30</v>
      </c>
      <c r="D122" s="38"/>
      <c r="E122" s="38"/>
      <c r="F122" s="25" t="str">
        <f>IF(E18="","",E18)</f>
        <v>Vyplň údaj</v>
      </c>
      <c r="G122" s="38"/>
      <c r="H122" s="38"/>
      <c r="I122" s="30" t="s">
        <v>35</v>
      </c>
      <c r="J122" s="34" t="str">
        <f>E24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9"/>
      <c r="B124" s="190"/>
      <c r="C124" s="191" t="s">
        <v>139</v>
      </c>
      <c r="D124" s="192" t="s">
        <v>62</v>
      </c>
      <c r="E124" s="192" t="s">
        <v>58</v>
      </c>
      <c r="F124" s="192" t="s">
        <v>59</v>
      </c>
      <c r="G124" s="192" t="s">
        <v>140</v>
      </c>
      <c r="H124" s="192" t="s">
        <v>141</v>
      </c>
      <c r="I124" s="192" t="s">
        <v>142</v>
      </c>
      <c r="J124" s="192" t="s">
        <v>126</v>
      </c>
      <c r="K124" s="193" t="s">
        <v>143</v>
      </c>
      <c r="L124" s="194"/>
      <c r="M124" s="98" t="s">
        <v>1</v>
      </c>
      <c r="N124" s="99" t="s">
        <v>41</v>
      </c>
      <c r="O124" s="99" t="s">
        <v>144</v>
      </c>
      <c r="P124" s="99" t="s">
        <v>145</v>
      </c>
      <c r="Q124" s="99" t="s">
        <v>146</v>
      </c>
      <c r="R124" s="99" t="s">
        <v>147</v>
      </c>
      <c r="S124" s="99" t="s">
        <v>148</v>
      </c>
      <c r="T124" s="100" t="s">
        <v>149</v>
      </c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</row>
    <row r="125" s="2" customFormat="1" ht="22.8" customHeight="1">
      <c r="A125" s="36"/>
      <c r="B125" s="37"/>
      <c r="C125" s="105" t="s">
        <v>150</v>
      </c>
      <c r="D125" s="38"/>
      <c r="E125" s="38"/>
      <c r="F125" s="38"/>
      <c r="G125" s="38"/>
      <c r="H125" s="38"/>
      <c r="I125" s="38"/>
      <c r="J125" s="195">
        <f>BK125</f>
        <v>0</v>
      </c>
      <c r="K125" s="38"/>
      <c r="L125" s="42"/>
      <c r="M125" s="101"/>
      <c r="N125" s="196"/>
      <c r="O125" s="102"/>
      <c r="P125" s="197">
        <f>P126+P165</f>
        <v>0</v>
      </c>
      <c r="Q125" s="102"/>
      <c r="R125" s="197">
        <f>R126+R165</f>
        <v>0.12460250000000001</v>
      </c>
      <c r="S125" s="102"/>
      <c r="T125" s="198">
        <f>T126+T165</f>
        <v>0.18421950000000001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76</v>
      </c>
      <c r="AU125" s="15" t="s">
        <v>128</v>
      </c>
      <c r="BK125" s="199">
        <f>BK126+BK165</f>
        <v>0</v>
      </c>
    </row>
    <row r="126" s="12" customFormat="1" ht="25.92" customHeight="1">
      <c r="A126" s="12"/>
      <c r="B126" s="200"/>
      <c r="C126" s="201"/>
      <c r="D126" s="202" t="s">
        <v>76</v>
      </c>
      <c r="E126" s="203" t="s">
        <v>151</v>
      </c>
      <c r="F126" s="203" t="s">
        <v>152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P127+P138+P143+P161</f>
        <v>0</v>
      </c>
      <c r="Q126" s="208"/>
      <c r="R126" s="209">
        <f>R127+R138+R143+R161</f>
        <v>0.086669999999999997</v>
      </c>
      <c r="S126" s="208"/>
      <c r="T126" s="210">
        <f>T127+T138+T143+T161</f>
        <v>0.1134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77</v>
      </c>
      <c r="AY126" s="211" t="s">
        <v>153</v>
      </c>
      <c r="BK126" s="213">
        <f>BK127+BK138+BK143+BK161</f>
        <v>0</v>
      </c>
    </row>
    <row r="127" s="12" customFormat="1" ht="22.8" customHeight="1">
      <c r="A127" s="12"/>
      <c r="B127" s="200"/>
      <c r="C127" s="201"/>
      <c r="D127" s="202" t="s">
        <v>76</v>
      </c>
      <c r="E127" s="214" t="s">
        <v>154</v>
      </c>
      <c r="F127" s="214" t="s">
        <v>155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SUM(P128:P137)</f>
        <v>0</v>
      </c>
      <c r="Q127" s="208"/>
      <c r="R127" s="209">
        <f>SUM(R128:R137)</f>
        <v>0.086669999999999997</v>
      </c>
      <c r="S127" s="208"/>
      <c r="T127" s="210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85</v>
      </c>
      <c r="AT127" s="212" t="s">
        <v>76</v>
      </c>
      <c r="AU127" s="212" t="s">
        <v>85</v>
      </c>
      <c r="AY127" s="211" t="s">
        <v>153</v>
      </c>
      <c r="BK127" s="213">
        <f>SUM(BK128:BK137)</f>
        <v>0</v>
      </c>
    </row>
    <row r="128" s="2" customFormat="1" ht="24.15" customHeight="1">
      <c r="A128" s="36"/>
      <c r="B128" s="37"/>
      <c r="C128" s="216" t="s">
        <v>85</v>
      </c>
      <c r="D128" s="216" t="s">
        <v>156</v>
      </c>
      <c r="E128" s="217" t="s">
        <v>157</v>
      </c>
      <c r="F128" s="218" t="s">
        <v>158</v>
      </c>
      <c r="G128" s="219" t="s">
        <v>159</v>
      </c>
      <c r="H128" s="220">
        <v>9.8000000000000007</v>
      </c>
      <c r="I128" s="221"/>
      <c r="J128" s="222">
        <f>ROUND(I128*H128,2)</f>
        <v>0</v>
      </c>
      <c r="K128" s="218" t="s">
        <v>160</v>
      </c>
      <c r="L128" s="42"/>
      <c r="M128" s="223" t="s">
        <v>1</v>
      </c>
      <c r="N128" s="224" t="s">
        <v>42</v>
      </c>
      <c r="O128" s="89"/>
      <c r="P128" s="225">
        <f>O128*H128</f>
        <v>0</v>
      </c>
      <c r="Q128" s="225">
        <v>0.0015</v>
      </c>
      <c r="R128" s="225">
        <f>Q128*H128</f>
        <v>0.014700000000000001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161</v>
      </c>
      <c r="AT128" s="227" t="s">
        <v>156</v>
      </c>
      <c r="AU128" s="227" t="s">
        <v>87</v>
      </c>
      <c r="AY128" s="15" t="s">
        <v>153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85</v>
      </c>
      <c r="BK128" s="228">
        <f>ROUND(I128*H128,2)</f>
        <v>0</v>
      </c>
      <c r="BL128" s="15" t="s">
        <v>161</v>
      </c>
      <c r="BM128" s="227" t="s">
        <v>162</v>
      </c>
    </row>
    <row r="129" s="2" customFormat="1">
      <c r="A129" s="36"/>
      <c r="B129" s="37"/>
      <c r="C129" s="38"/>
      <c r="D129" s="229" t="s">
        <v>163</v>
      </c>
      <c r="E129" s="38"/>
      <c r="F129" s="230" t="s">
        <v>164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163</v>
      </c>
      <c r="AU129" s="15" t="s">
        <v>87</v>
      </c>
    </row>
    <row r="130" s="2" customFormat="1">
      <c r="A130" s="36"/>
      <c r="B130" s="37"/>
      <c r="C130" s="38"/>
      <c r="D130" s="234" t="s">
        <v>165</v>
      </c>
      <c r="E130" s="38"/>
      <c r="F130" s="235" t="s">
        <v>166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165</v>
      </c>
      <c r="AU130" s="15" t="s">
        <v>87</v>
      </c>
    </row>
    <row r="131" s="13" customFormat="1">
      <c r="A131" s="13"/>
      <c r="B131" s="236"/>
      <c r="C131" s="237"/>
      <c r="D131" s="229" t="s">
        <v>167</v>
      </c>
      <c r="E131" s="238" t="s">
        <v>1</v>
      </c>
      <c r="F131" s="239" t="s">
        <v>507</v>
      </c>
      <c r="G131" s="237"/>
      <c r="H131" s="240">
        <v>9.8000000000000007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167</v>
      </c>
      <c r="AU131" s="246" t="s">
        <v>87</v>
      </c>
      <c r="AV131" s="13" t="s">
        <v>87</v>
      </c>
      <c r="AW131" s="13" t="s">
        <v>34</v>
      </c>
      <c r="AX131" s="13" t="s">
        <v>85</v>
      </c>
      <c r="AY131" s="246" t="s">
        <v>153</v>
      </c>
    </row>
    <row r="132" s="2" customFormat="1" ht="37.8" customHeight="1">
      <c r="A132" s="36"/>
      <c r="B132" s="37"/>
      <c r="C132" s="216" t="s">
        <v>87</v>
      </c>
      <c r="D132" s="216" t="s">
        <v>156</v>
      </c>
      <c r="E132" s="217" t="s">
        <v>394</v>
      </c>
      <c r="F132" s="218" t="s">
        <v>395</v>
      </c>
      <c r="G132" s="219" t="s">
        <v>171</v>
      </c>
      <c r="H132" s="220">
        <v>1</v>
      </c>
      <c r="I132" s="221"/>
      <c r="J132" s="222">
        <f>ROUND(I132*H132,2)</f>
        <v>0</v>
      </c>
      <c r="K132" s="218" t="s">
        <v>1</v>
      </c>
      <c r="L132" s="42"/>
      <c r="M132" s="223" t="s">
        <v>1</v>
      </c>
      <c r="N132" s="224" t="s">
        <v>42</v>
      </c>
      <c r="O132" s="89"/>
      <c r="P132" s="225">
        <f>O132*H132</f>
        <v>0</v>
      </c>
      <c r="Q132" s="225">
        <v>0.056439999999999997</v>
      </c>
      <c r="R132" s="225">
        <f>Q132*H132</f>
        <v>0.056439999999999997</v>
      </c>
      <c r="S132" s="225">
        <v>0</v>
      </c>
      <c r="T132" s="22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161</v>
      </c>
      <c r="AT132" s="227" t="s">
        <v>156</v>
      </c>
      <c r="AU132" s="227" t="s">
        <v>87</v>
      </c>
      <c r="AY132" s="15" t="s">
        <v>153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5" t="s">
        <v>85</v>
      </c>
      <c r="BK132" s="228">
        <f>ROUND(I132*H132,2)</f>
        <v>0</v>
      </c>
      <c r="BL132" s="15" t="s">
        <v>161</v>
      </c>
      <c r="BM132" s="227" t="s">
        <v>396</v>
      </c>
    </row>
    <row r="133" s="2" customFormat="1">
      <c r="A133" s="36"/>
      <c r="B133" s="37"/>
      <c r="C133" s="38"/>
      <c r="D133" s="229" t="s">
        <v>163</v>
      </c>
      <c r="E133" s="38"/>
      <c r="F133" s="230" t="s">
        <v>395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163</v>
      </c>
      <c r="AU133" s="15" t="s">
        <v>87</v>
      </c>
    </row>
    <row r="134" s="2" customFormat="1">
      <c r="A134" s="36"/>
      <c r="B134" s="37"/>
      <c r="C134" s="38"/>
      <c r="D134" s="229" t="s">
        <v>180</v>
      </c>
      <c r="E134" s="38"/>
      <c r="F134" s="257" t="s">
        <v>397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180</v>
      </c>
      <c r="AU134" s="15" t="s">
        <v>87</v>
      </c>
    </row>
    <row r="135" s="2" customFormat="1" ht="37.8" customHeight="1">
      <c r="A135" s="36"/>
      <c r="B135" s="37"/>
      <c r="C135" s="247" t="s">
        <v>174</v>
      </c>
      <c r="D135" s="247" t="s">
        <v>175</v>
      </c>
      <c r="E135" s="248" t="s">
        <v>420</v>
      </c>
      <c r="F135" s="249" t="s">
        <v>421</v>
      </c>
      <c r="G135" s="250" t="s">
        <v>171</v>
      </c>
      <c r="H135" s="251">
        <v>1</v>
      </c>
      <c r="I135" s="252"/>
      <c r="J135" s="253">
        <f>ROUND(I135*H135,2)</f>
        <v>0</v>
      </c>
      <c r="K135" s="249" t="s">
        <v>160</v>
      </c>
      <c r="L135" s="254"/>
      <c r="M135" s="255" t="s">
        <v>1</v>
      </c>
      <c r="N135" s="256" t="s">
        <v>42</v>
      </c>
      <c r="O135" s="89"/>
      <c r="P135" s="225">
        <f>O135*H135</f>
        <v>0</v>
      </c>
      <c r="Q135" s="225">
        <v>0.01553</v>
      </c>
      <c r="R135" s="225">
        <f>Q135*H135</f>
        <v>0.01553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178</v>
      </c>
      <c r="AT135" s="227" t="s">
        <v>175</v>
      </c>
      <c r="AU135" s="227" t="s">
        <v>87</v>
      </c>
      <c r="AY135" s="15" t="s">
        <v>153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5" t="s">
        <v>85</v>
      </c>
      <c r="BK135" s="228">
        <f>ROUND(I135*H135,2)</f>
        <v>0</v>
      </c>
      <c r="BL135" s="15" t="s">
        <v>161</v>
      </c>
      <c r="BM135" s="227" t="s">
        <v>508</v>
      </c>
    </row>
    <row r="136" s="2" customFormat="1">
      <c r="A136" s="36"/>
      <c r="B136" s="37"/>
      <c r="C136" s="38"/>
      <c r="D136" s="229" t="s">
        <v>163</v>
      </c>
      <c r="E136" s="38"/>
      <c r="F136" s="230" t="s">
        <v>421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163</v>
      </c>
      <c r="AU136" s="15" t="s">
        <v>87</v>
      </c>
    </row>
    <row r="137" s="2" customFormat="1">
      <c r="A137" s="36"/>
      <c r="B137" s="37"/>
      <c r="C137" s="38"/>
      <c r="D137" s="229" t="s">
        <v>180</v>
      </c>
      <c r="E137" s="38"/>
      <c r="F137" s="257" t="s">
        <v>509</v>
      </c>
      <c r="G137" s="38"/>
      <c r="H137" s="38"/>
      <c r="I137" s="231"/>
      <c r="J137" s="38"/>
      <c r="K137" s="38"/>
      <c r="L137" s="42"/>
      <c r="M137" s="232"/>
      <c r="N137" s="233"/>
      <c r="O137" s="89"/>
      <c r="P137" s="89"/>
      <c r="Q137" s="89"/>
      <c r="R137" s="89"/>
      <c r="S137" s="89"/>
      <c r="T137" s="90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180</v>
      </c>
      <c r="AU137" s="15" t="s">
        <v>87</v>
      </c>
    </row>
    <row r="138" s="12" customFormat="1" ht="22.8" customHeight="1">
      <c r="A138" s="12"/>
      <c r="B138" s="200"/>
      <c r="C138" s="201"/>
      <c r="D138" s="202" t="s">
        <v>76</v>
      </c>
      <c r="E138" s="214" t="s">
        <v>182</v>
      </c>
      <c r="F138" s="214" t="s">
        <v>183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SUM(P139:P142)</f>
        <v>0</v>
      </c>
      <c r="Q138" s="208"/>
      <c r="R138" s="209">
        <f>SUM(R139:R142)</f>
        <v>0</v>
      </c>
      <c r="S138" s="208"/>
      <c r="T138" s="210">
        <f>SUM(T139:T142)</f>
        <v>0.1134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85</v>
      </c>
      <c r="AT138" s="212" t="s">
        <v>76</v>
      </c>
      <c r="AU138" s="212" t="s">
        <v>85</v>
      </c>
      <c r="AY138" s="211" t="s">
        <v>153</v>
      </c>
      <c r="BK138" s="213">
        <f>SUM(BK139:BK142)</f>
        <v>0</v>
      </c>
    </row>
    <row r="139" s="2" customFormat="1" ht="21.75" customHeight="1">
      <c r="A139" s="36"/>
      <c r="B139" s="37"/>
      <c r="C139" s="216" t="s">
        <v>161</v>
      </c>
      <c r="D139" s="216" t="s">
        <v>156</v>
      </c>
      <c r="E139" s="217" t="s">
        <v>184</v>
      </c>
      <c r="F139" s="218" t="s">
        <v>185</v>
      </c>
      <c r="G139" s="219" t="s">
        <v>186</v>
      </c>
      <c r="H139" s="220">
        <v>1.8</v>
      </c>
      <c r="I139" s="221"/>
      <c r="J139" s="222">
        <f>ROUND(I139*H139,2)</f>
        <v>0</v>
      </c>
      <c r="K139" s="218" t="s">
        <v>160</v>
      </c>
      <c r="L139" s="42"/>
      <c r="M139" s="223" t="s">
        <v>1</v>
      </c>
      <c r="N139" s="224" t="s">
        <v>42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0.063</v>
      </c>
      <c r="T139" s="226">
        <f>S139*H139</f>
        <v>0.1134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161</v>
      </c>
      <c r="AT139" s="227" t="s">
        <v>156</v>
      </c>
      <c r="AU139" s="227" t="s">
        <v>87</v>
      </c>
      <c r="AY139" s="15" t="s">
        <v>153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5" t="s">
        <v>85</v>
      </c>
      <c r="BK139" s="228">
        <f>ROUND(I139*H139,2)</f>
        <v>0</v>
      </c>
      <c r="BL139" s="15" t="s">
        <v>161</v>
      </c>
      <c r="BM139" s="227" t="s">
        <v>187</v>
      </c>
    </row>
    <row r="140" s="2" customFormat="1">
      <c r="A140" s="36"/>
      <c r="B140" s="37"/>
      <c r="C140" s="38"/>
      <c r="D140" s="229" t="s">
        <v>163</v>
      </c>
      <c r="E140" s="38"/>
      <c r="F140" s="230" t="s">
        <v>188</v>
      </c>
      <c r="G140" s="38"/>
      <c r="H140" s="38"/>
      <c r="I140" s="231"/>
      <c r="J140" s="38"/>
      <c r="K140" s="38"/>
      <c r="L140" s="42"/>
      <c r="M140" s="232"/>
      <c r="N140" s="233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163</v>
      </c>
      <c r="AU140" s="15" t="s">
        <v>87</v>
      </c>
    </row>
    <row r="141" s="2" customFormat="1">
      <c r="A141" s="36"/>
      <c r="B141" s="37"/>
      <c r="C141" s="38"/>
      <c r="D141" s="234" t="s">
        <v>165</v>
      </c>
      <c r="E141" s="38"/>
      <c r="F141" s="235" t="s">
        <v>189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165</v>
      </c>
      <c r="AU141" s="15" t="s">
        <v>87</v>
      </c>
    </row>
    <row r="142" s="13" customFormat="1">
      <c r="A142" s="13"/>
      <c r="B142" s="236"/>
      <c r="C142" s="237"/>
      <c r="D142" s="229" t="s">
        <v>167</v>
      </c>
      <c r="E142" s="238" t="s">
        <v>1</v>
      </c>
      <c r="F142" s="239" t="s">
        <v>510</v>
      </c>
      <c r="G142" s="237"/>
      <c r="H142" s="240">
        <v>1.8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167</v>
      </c>
      <c r="AU142" s="246" t="s">
        <v>87</v>
      </c>
      <c r="AV142" s="13" t="s">
        <v>87</v>
      </c>
      <c r="AW142" s="13" t="s">
        <v>34</v>
      </c>
      <c r="AX142" s="13" t="s">
        <v>85</v>
      </c>
      <c r="AY142" s="246" t="s">
        <v>153</v>
      </c>
    </row>
    <row r="143" s="12" customFormat="1" ht="22.8" customHeight="1">
      <c r="A143" s="12"/>
      <c r="B143" s="200"/>
      <c r="C143" s="201"/>
      <c r="D143" s="202" t="s">
        <v>76</v>
      </c>
      <c r="E143" s="214" t="s">
        <v>191</v>
      </c>
      <c r="F143" s="214" t="s">
        <v>192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SUM(P144:P160)</f>
        <v>0</v>
      </c>
      <c r="Q143" s="208"/>
      <c r="R143" s="209">
        <f>SUM(R144:R160)</f>
        <v>0</v>
      </c>
      <c r="S143" s="208"/>
      <c r="T143" s="210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85</v>
      </c>
      <c r="AT143" s="212" t="s">
        <v>76</v>
      </c>
      <c r="AU143" s="212" t="s">
        <v>85</v>
      </c>
      <c r="AY143" s="211" t="s">
        <v>153</v>
      </c>
      <c r="BK143" s="213">
        <f>SUM(BK144:BK160)</f>
        <v>0</v>
      </c>
    </row>
    <row r="144" s="2" customFormat="1" ht="24.15" customHeight="1">
      <c r="A144" s="36"/>
      <c r="B144" s="37"/>
      <c r="C144" s="216" t="s">
        <v>193</v>
      </c>
      <c r="D144" s="216" t="s">
        <v>156</v>
      </c>
      <c r="E144" s="217" t="s">
        <v>194</v>
      </c>
      <c r="F144" s="218" t="s">
        <v>195</v>
      </c>
      <c r="G144" s="219" t="s">
        <v>196</v>
      </c>
      <c r="H144" s="220">
        <v>0.184</v>
      </c>
      <c r="I144" s="221"/>
      <c r="J144" s="222">
        <f>ROUND(I144*H144,2)</f>
        <v>0</v>
      </c>
      <c r="K144" s="218" t="s">
        <v>160</v>
      </c>
      <c r="L144" s="42"/>
      <c r="M144" s="223" t="s">
        <v>1</v>
      </c>
      <c r="N144" s="224" t="s">
        <v>42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161</v>
      </c>
      <c r="AT144" s="227" t="s">
        <v>156</v>
      </c>
      <c r="AU144" s="227" t="s">
        <v>87</v>
      </c>
      <c r="AY144" s="15" t="s">
        <v>153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85</v>
      </c>
      <c r="BK144" s="228">
        <f>ROUND(I144*H144,2)</f>
        <v>0</v>
      </c>
      <c r="BL144" s="15" t="s">
        <v>161</v>
      </c>
      <c r="BM144" s="227" t="s">
        <v>197</v>
      </c>
    </row>
    <row r="145" s="2" customFormat="1">
      <c r="A145" s="36"/>
      <c r="B145" s="37"/>
      <c r="C145" s="38"/>
      <c r="D145" s="229" t="s">
        <v>163</v>
      </c>
      <c r="E145" s="38"/>
      <c r="F145" s="230" t="s">
        <v>198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163</v>
      </c>
      <c r="AU145" s="15" t="s">
        <v>87</v>
      </c>
    </row>
    <row r="146" s="2" customFormat="1">
      <c r="A146" s="36"/>
      <c r="B146" s="37"/>
      <c r="C146" s="38"/>
      <c r="D146" s="234" t="s">
        <v>165</v>
      </c>
      <c r="E146" s="38"/>
      <c r="F146" s="235" t="s">
        <v>199</v>
      </c>
      <c r="G146" s="38"/>
      <c r="H146" s="38"/>
      <c r="I146" s="231"/>
      <c r="J146" s="38"/>
      <c r="K146" s="38"/>
      <c r="L146" s="42"/>
      <c r="M146" s="232"/>
      <c r="N146" s="233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165</v>
      </c>
      <c r="AU146" s="15" t="s">
        <v>87</v>
      </c>
    </row>
    <row r="147" s="2" customFormat="1" ht="33" customHeight="1">
      <c r="A147" s="36"/>
      <c r="B147" s="37"/>
      <c r="C147" s="216" t="s">
        <v>154</v>
      </c>
      <c r="D147" s="216" t="s">
        <v>156</v>
      </c>
      <c r="E147" s="217" t="s">
        <v>200</v>
      </c>
      <c r="F147" s="218" t="s">
        <v>201</v>
      </c>
      <c r="G147" s="219" t="s">
        <v>196</v>
      </c>
      <c r="H147" s="220">
        <v>0.36799999999999999</v>
      </c>
      <c r="I147" s="221"/>
      <c r="J147" s="222">
        <f>ROUND(I147*H147,2)</f>
        <v>0</v>
      </c>
      <c r="K147" s="218" t="s">
        <v>160</v>
      </c>
      <c r="L147" s="42"/>
      <c r="M147" s="223" t="s">
        <v>1</v>
      </c>
      <c r="N147" s="224" t="s">
        <v>42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161</v>
      </c>
      <c r="AT147" s="227" t="s">
        <v>156</v>
      </c>
      <c r="AU147" s="227" t="s">
        <v>87</v>
      </c>
      <c r="AY147" s="15" t="s">
        <v>153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85</v>
      </c>
      <c r="BK147" s="228">
        <f>ROUND(I147*H147,2)</f>
        <v>0</v>
      </c>
      <c r="BL147" s="15" t="s">
        <v>161</v>
      </c>
      <c r="BM147" s="227" t="s">
        <v>202</v>
      </c>
    </row>
    <row r="148" s="2" customFormat="1">
      <c r="A148" s="36"/>
      <c r="B148" s="37"/>
      <c r="C148" s="38"/>
      <c r="D148" s="229" t="s">
        <v>163</v>
      </c>
      <c r="E148" s="38"/>
      <c r="F148" s="230" t="s">
        <v>203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163</v>
      </c>
      <c r="AU148" s="15" t="s">
        <v>87</v>
      </c>
    </row>
    <row r="149" s="2" customFormat="1">
      <c r="A149" s="36"/>
      <c r="B149" s="37"/>
      <c r="C149" s="38"/>
      <c r="D149" s="234" t="s">
        <v>165</v>
      </c>
      <c r="E149" s="38"/>
      <c r="F149" s="235" t="s">
        <v>204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165</v>
      </c>
      <c r="AU149" s="15" t="s">
        <v>87</v>
      </c>
    </row>
    <row r="150" s="13" customFormat="1">
      <c r="A150" s="13"/>
      <c r="B150" s="236"/>
      <c r="C150" s="237"/>
      <c r="D150" s="229" t="s">
        <v>167</v>
      </c>
      <c r="E150" s="237"/>
      <c r="F150" s="239" t="s">
        <v>511</v>
      </c>
      <c r="G150" s="237"/>
      <c r="H150" s="240">
        <v>0.36799999999999999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167</v>
      </c>
      <c r="AU150" s="246" t="s">
        <v>87</v>
      </c>
      <c r="AV150" s="13" t="s">
        <v>87</v>
      </c>
      <c r="AW150" s="13" t="s">
        <v>4</v>
      </c>
      <c r="AX150" s="13" t="s">
        <v>85</v>
      </c>
      <c r="AY150" s="246" t="s">
        <v>153</v>
      </c>
    </row>
    <row r="151" s="2" customFormat="1" ht="24.15" customHeight="1">
      <c r="A151" s="36"/>
      <c r="B151" s="37"/>
      <c r="C151" s="216" t="s">
        <v>206</v>
      </c>
      <c r="D151" s="216" t="s">
        <v>156</v>
      </c>
      <c r="E151" s="217" t="s">
        <v>207</v>
      </c>
      <c r="F151" s="218" t="s">
        <v>208</v>
      </c>
      <c r="G151" s="219" t="s">
        <v>196</v>
      </c>
      <c r="H151" s="220">
        <v>0.184</v>
      </c>
      <c r="I151" s="221"/>
      <c r="J151" s="222">
        <f>ROUND(I151*H151,2)</f>
        <v>0</v>
      </c>
      <c r="K151" s="218" t="s">
        <v>160</v>
      </c>
      <c r="L151" s="42"/>
      <c r="M151" s="223" t="s">
        <v>1</v>
      </c>
      <c r="N151" s="224" t="s">
        <v>42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161</v>
      </c>
      <c r="AT151" s="227" t="s">
        <v>156</v>
      </c>
      <c r="AU151" s="227" t="s">
        <v>87</v>
      </c>
      <c r="AY151" s="15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85</v>
      </c>
      <c r="BK151" s="228">
        <f>ROUND(I151*H151,2)</f>
        <v>0</v>
      </c>
      <c r="BL151" s="15" t="s">
        <v>161</v>
      </c>
      <c r="BM151" s="227" t="s">
        <v>209</v>
      </c>
    </row>
    <row r="152" s="2" customFormat="1">
      <c r="A152" s="36"/>
      <c r="B152" s="37"/>
      <c r="C152" s="38"/>
      <c r="D152" s="229" t="s">
        <v>163</v>
      </c>
      <c r="E152" s="38"/>
      <c r="F152" s="230" t="s">
        <v>210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163</v>
      </c>
      <c r="AU152" s="15" t="s">
        <v>87</v>
      </c>
    </row>
    <row r="153" s="2" customFormat="1">
      <c r="A153" s="36"/>
      <c r="B153" s="37"/>
      <c r="C153" s="38"/>
      <c r="D153" s="234" t="s">
        <v>165</v>
      </c>
      <c r="E153" s="38"/>
      <c r="F153" s="235" t="s">
        <v>211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165</v>
      </c>
      <c r="AU153" s="15" t="s">
        <v>87</v>
      </c>
    </row>
    <row r="154" s="2" customFormat="1" ht="24.15" customHeight="1">
      <c r="A154" s="36"/>
      <c r="B154" s="37"/>
      <c r="C154" s="216" t="s">
        <v>178</v>
      </c>
      <c r="D154" s="216" t="s">
        <v>156</v>
      </c>
      <c r="E154" s="217" t="s">
        <v>212</v>
      </c>
      <c r="F154" s="218" t="s">
        <v>213</v>
      </c>
      <c r="G154" s="219" t="s">
        <v>196</v>
      </c>
      <c r="H154" s="220">
        <v>2.7599999999999998</v>
      </c>
      <c r="I154" s="221"/>
      <c r="J154" s="222">
        <f>ROUND(I154*H154,2)</f>
        <v>0</v>
      </c>
      <c r="K154" s="218" t="s">
        <v>160</v>
      </c>
      <c r="L154" s="42"/>
      <c r="M154" s="223" t="s">
        <v>1</v>
      </c>
      <c r="N154" s="224" t="s">
        <v>42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161</v>
      </c>
      <c r="AT154" s="227" t="s">
        <v>156</v>
      </c>
      <c r="AU154" s="227" t="s">
        <v>87</v>
      </c>
      <c r="AY154" s="15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85</v>
      </c>
      <c r="BK154" s="228">
        <f>ROUND(I154*H154,2)</f>
        <v>0</v>
      </c>
      <c r="BL154" s="15" t="s">
        <v>161</v>
      </c>
      <c r="BM154" s="227" t="s">
        <v>214</v>
      </c>
    </row>
    <row r="155" s="2" customFormat="1">
      <c r="A155" s="36"/>
      <c r="B155" s="37"/>
      <c r="C155" s="38"/>
      <c r="D155" s="229" t="s">
        <v>163</v>
      </c>
      <c r="E155" s="38"/>
      <c r="F155" s="230" t="s">
        <v>215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163</v>
      </c>
      <c r="AU155" s="15" t="s">
        <v>87</v>
      </c>
    </row>
    <row r="156" s="2" customFormat="1">
      <c r="A156" s="36"/>
      <c r="B156" s="37"/>
      <c r="C156" s="38"/>
      <c r="D156" s="234" t="s">
        <v>165</v>
      </c>
      <c r="E156" s="38"/>
      <c r="F156" s="235" t="s">
        <v>216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165</v>
      </c>
      <c r="AU156" s="15" t="s">
        <v>87</v>
      </c>
    </row>
    <row r="157" s="13" customFormat="1">
      <c r="A157" s="13"/>
      <c r="B157" s="236"/>
      <c r="C157" s="237"/>
      <c r="D157" s="229" t="s">
        <v>167</v>
      </c>
      <c r="E157" s="237"/>
      <c r="F157" s="239" t="s">
        <v>512</v>
      </c>
      <c r="G157" s="237"/>
      <c r="H157" s="240">
        <v>2.7599999999999998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167</v>
      </c>
      <c r="AU157" s="246" t="s">
        <v>87</v>
      </c>
      <c r="AV157" s="13" t="s">
        <v>87</v>
      </c>
      <c r="AW157" s="13" t="s">
        <v>4</v>
      </c>
      <c r="AX157" s="13" t="s">
        <v>85</v>
      </c>
      <c r="AY157" s="246" t="s">
        <v>153</v>
      </c>
    </row>
    <row r="158" s="2" customFormat="1" ht="33" customHeight="1">
      <c r="A158" s="36"/>
      <c r="B158" s="37"/>
      <c r="C158" s="216" t="s">
        <v>182</v>
      </c>
      <c r="D158" s="216" t="s">
        <v>156</v>
      </c>
      <c r="E158" s="217" t="s">
        <v>218</v>
      </c>
      <c r="F158" s="218" t="s">
        <v>219</v>
      </c>
      <c r="G158" s="219" t="s">
        <v>196</v>
      </c>
      <c r="H158" s="220">
        <v>0.184</v>
      </c>
      <c r="I158" s="221"/>
      <c r="J158" s="222">
        <f>ROUND(I158*H158,2)</f>
        <v>0</v>
      </c>
      <c r="K158" s="218" t="s">
        <v>160</v>
      </c>
      <c r="L158" s="42"/>
      <c r="M158" s="223" t="s">
        <v>1</v>
      </c>
      <c r="N158" s="224" t="s">
        <v>42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161</v>
      </c>
      <c r="AT158" s="227" t="s">
        <v>156</v>
      </c>
      <c r="AU158" s="227" t="s">
        <v>87</v>
      </c>
      <c r="AY158" s="15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5" t="s">
        <v>85</v>
      </c>
      <c r="BK158" s="228">
        <f>ROUND(I158*H158,2)</f>
        <v>0</v>
      </c>
      <c r="BL158" s="15" t="s">
        <v>161</v>
      </c>
      <c r="BM158" s="227" t="s">
        <v>220</v>
      </c>
    </row>
    <row r="159" s="2" customFormat="1">
      <c r="A159" s="36"/>
      <c r="B159" s="37"/>
      <c r="C159" s="38"/>
      <c r="D159" s="229" t="s">
        <v>163</v>
      </c>
      <c r="E159" s="38"/>
      <c r="F159" s="230" t="s">
        <v>221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163</v>
      </c>
      <c r="AU159" s="15" t="s">
        <v>87</v>
      </c>
    </row>
    <row r="160" s="2" customFormat="1">
      <c r="A160" s="36"/>
      <c r="B160" s="37"/>
      <c r="C160" s="38"/>
      <c r="D160" s="234" t="s">
        <v>165</v>
      </c>
      <c r="E160" s="38"/>
      <c r="F160" s="235" t="s">
        <v>222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165</v>
      </c>
      <c r="AU160" s="15" t="s">
        <v>87</v>
      </c>
    </row>
    <row r="161" s="12" customFormat="1" ht="22.8" customHeight="1">
      <c r="A161" s="12"/>
      <c r="B161" s="200"/>
      <c r="C161" s="201"/>
      <c r="D161" s="202" t="s">
        <v>76</v>
      </c>
      <c r="E161" s="214" t="s">
        <v>223</v>
      </c>
      <c r="F161" s="214" t="s">
        <v>224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SUM(P162:P164)</f>
        <v>0</v>
      </c>
      <c r="Q161" s="208"/>
      <c r="R161" s="209">
        <f>SUM(R162:R164)</f>
        <v>0</v>
      </c>
      <c r="S161" s="208"/>
      <c r="T161" s="210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85</v>
      </c>
      <c r="AT161" s="212" t="s">
        <v>76</v>
      </c>
      <c r="AU161" s="212" t="s">
        <v>85</v>
      </c>
      <c r="AY161" s="211" t="s">
        <v>153</v>
      </c>
      <c r="BK161" s="213">
        <f>SUM(BK162:BK164)</f>
        <v>0</v>
      </c>
    </row>
    <row r="162" s="2" customFormat="1" ht="24.15" customHeight="1">
      <c r="A162" s="36"/>
      <c r="B162" s="37"/>
      <c r="C162" s="216" t="s">
        <v>225</v>
      </c>
      <c r="D162" s="216" t="s">
        <v>156</v>
      </c>
      <c r="E162" s="217" t="s">
        <v>226</v>
      </c>
      <c r="F162" s="218" t="s">
        <v>227</v>
      </c>
      <c r="G162" s="219" t="s">
        <v>196</v>
      </c>
      <c r="H162" s="220">
        <v>0.086999999999999994</v>
      </c>
      <c r="I162" s="221"/>
      <c r="J162" s="222">
        <f>ROUND(I162*H162,2)</f>
        <v>0</v>
      </c>
      <c r="K162" s="218" t="s">
        <v>160</v>
      </c>
      <c r="L162" s="42"/>
      <c r="M162" s="223" t="s">
        <v>1</v>
      </c>
      <c r="N162" s="224" t="s">
        <v>42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161</v>
      </c>
      <c r="AT162" s="227" t="s">
        <v>156</v>
      </c>
      <c r="AU162" s="227" t="s">
        <v>87</v>
      </c>
      <c r="AY162" s="15" t="s">
        <v>153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85</v>
      </c>
      <c r="BK162" s="228">
        <f>ROUND(I162*H162,2)</f>
        <v>0</v>
      </c>
      <c r="BL162" s="15" t="s">
        <v>161</v>
      </c>
      <c r="BM162" s="227" t="s">
        <v>228</v>
      </c>
    </row>
    <row r="163" s="2" customFormat="1">
      <c r="A163" s="36"/>
      <c r="B163" s="37"/>
      <c r="C163" s="38"/>
      <c r="D163" s="229" t="s">
        <v>163</v>
      </c>
      <c r="E163" s="38"/>
      <c r="F163" s="230" t="s">
        <v>229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163</v>
      </c>
      <c r="AU163" s="15" t="s">
        <v>87</v>
      </c>
    </row>
    <row r="164" s="2" customFormat="1">
      <c r="A164" s="36"/>
      <c r="B164" s="37"/>
      <c r="C164" s="38"/>
      <c r="D164" s="234" t="s">
        <v>165</v>
      </c>
      <c r="E164" s="38"/>
      <c r="F164" s="235" t="s">
        <v>230</v>
      </c>
      <c r="G164" s="38"/>
      <c r="H164" s="38"/>
      <c r="I164" s="231"/>
      <c r="J164" s="38"/>
      <c r="K164" s="38"/>
      <c r="L164" s="42"/>
      <c r="M164" s="232"/>
      <c r="N164" s="233"/>
      <c r="O164" s="89"/>
      <c r="P164" s="89"/>
      <c r="Q164" s="89"/>
      <c r="R164" s="89"/>
      <c r="S164" s="89"/>
      <c r="T164" s="90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165</v>
      </c>
      <c r="AU164" s="15" t="s">
        <v>87</v>
      </c>
    </row>
    <row r="165" s="12" customFormat="1" ht="25.92" customHeight="1">
      <c r="A165" s="12"/>
      <c r="B165" s="200"/>
      <c r="C165" s="201"/>
      <c r="D165" s="202" t="s">
        <v>76</v>
      </c>
      <c r="E165" s="203" t="s">
        <v>231</v>
      </c>
      <c r="F165" s="203" t="s">
        <v>232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P166+P186+P190</f>
        <v>0</v>
      </c>
      <c r="Q165" s="208"/>
      <c r="R165" s="209">
        <f>R166+R186+R190</f>
        <v>0.037932500000000001</v>
      </c>
      <c r="S165" s="208"/>
      <c r="T165" s="210">
        <f>T166+T186+T190</f>
        <v>0.070819500000000007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87</v>
      </c>
      <c r="AT165" s="212" t="s">
        <v>76</v>
      </c>
      <c r="AU165" s="212" t="s">
        <v>77</v>
      </c>
      <c r="AY165" s="211" t="s">
        <v>153</v>
      </c>
      <c r="BK165" s="213">
        <f>BK166+BK186+BK190</f>
        <v>0</v>
      </c>
    </row>
    <row r="166" s="12" customFormat="1" ht="22.8" customHeight="1">
      <c r="A166" s="12"/>
      <c r="B166" s="200"/>
      <c r="C166" s="201"/>
      <c r="D166" s="202" t="s">
        <v>76</v>
      </c>
      <c r="E166" s="214" t="s">
        <v>233</v>
      </c>
      <c r="F166" s="214" t="s">
        <v>234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SUM(P167:P185)</f>
        <v>0</v>
      </c>
      <c r="Q166" s="208"/>
      <c r="R166" s="209">
        <f>SUM(R167:R185)</f>
        <v>0.025100000000000001</v>
      </c>
      <c r="S166" s="208"/>
      <c r="T166" s="210">
        <f>SUM(T167:T185)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87</v>
      </c>
      <c r="AT166" s="212" t="s">
        <v>76</v>
      </c>
      <c r="AU166" s="212" t="s">
        <v>85</v>
      </c>
      <c r="AY166" s="211" t="s">
        <v>153</v>
      </c>
      <c r="BK166" s="213">
        <f>SUM(BK167:BK185)</f>
        <v>0</v>
      </c>
    </row>
    <row r="167" s="2" customFormat="1" ht="24.15" customHeight="1">
      <c r="A167" s="36"/>
      <c r="B167" s="37"/>
      <c r="C167" s="216" t="s">
        <v>235</v>
      </c>
      <c r="D167" s="216" t="s">
        <v>156</v>
      </c>
      <c r="E167" s="217" t="s">
        <v>405</v>
      </c>
      <c r="F167" s="218" t="s">
        <v>406</v>
      </c>
      <c r="G167" s="219" t="s">
        <v>171</v>
      </c>
      <c r="H167" s="220">
        <v>1</v>
      </c>
      <c r="I167" s="221"/>
      <c r="J167" s="222">
        <f>ROUND(I167*H167,2)</f>
        <v>0</v>
      </c>
      <c r="K167" s="218" t="s">
        <v>160</v>
      </c>
      <c r="L167" s="42"/>
      <c r="M167" s="223" t="s">
        <v>1</v>
      </c>
      <c r="N167" s="224" t="s">
        <v>42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238</v>
      </c>
      <c r="AT167" s="227" t="s">
        <v>156</v>
      </c>
      <c r="AU167" s="227" t="s">
        <v>87</v>
      </c>
      <c r="AY167" s="15" t="s">
        <v>153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5" t="s">
        <v>85</v>
      </c>
      <c r="BK167" s="228">
        <f>ROUND(I167*H167,2)</f>
        <v>0</v>
      </c>
      <c r="BL167" s="15" t="s">
        <v>238</v>
      </c>
      <c r="BM167" s="227" t="s">
        <v>407</v>
      </c>
    </row>
    <row r="168" s="2" customFormat="1">
      <c r="A168" s="36"/>
      <c r="B168" s="37"/>
      <c r="C168" s="38"/>
      <c r="D168" s="229" t="s">
        <v>163</v>
      </c>
      <c r="E168" s="38"/>
      <c r="F168" s="230" t="s">
        <v>408</v>
      </c>
      <c r="G168" s="38"/>
      <c r="H168" s="38"/>
      <c r="I168" s="231"/>
      <c r="J168" s="38"/>
      <c r="K168" s="38"/>
      <c r="L168" s="42"/>
      <c r="M168" s="232"/>
      <c r="N168" s="233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163</v>
      </c>
      <c r="AU168" s="15" t="s">
        <v>87</v>
      </c>
    </row>
    <row r="169" s="2" customFormat="1">
      <c r="A169" s="36"/>
      <c r="B169" s="37"/>
      <c r="C169" s="38"/>
      <c r="D169" s="234" t="s">
        <v>165</v>
      </c>
      <c r="E169" s="38"/>
      <c r="F169" s="235" t="s">
        <v>409</v>
      </c>
      <c r="G169" s="38"/>
      <c r="H169" s="38"/>
      <c r="I169" s="231"/>
      <c r="J169" s="38"/>
      <c r="K169" s="38"/>
      <c r="L169" s="42"/>
      <c r="M169" s="232"/>
      <c r="N169" s="233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165</v>
      </c>
      <c r="AU169" s="15" t="s">
        <v>87</v>
      </c>
    </row>
    <row r="170" s="2" customFormat="1" ht="33" customHeight="1">
      <c r="A170" s="36"/>
      <c r="B170" s="37"/>
      <c r="C170" s="247" t="s">
        <v>8</v>
      </c>
      <c r="D170" s="247" t="s">
        <v>175</v>
      </c>
      <c r="E170" s="248" t="s">
        <v>430</v>
      </c>
      <c r="F170" s="249" t="s">
        <v>513</v>
      </c>
      <c r="G170" s="250" t="s">
        <v>171</v>
      </c>
      <c r="H170" s="251">
        <v>1</v>
      </c>
      <c r="I170" s="252"/>
      <c r="J170" s="253">
        <f>ROUND(I170*H170,2)</f>
        <v>0</v>
      </c>
      <c r="K170" s="249" t="s">
        <v>160</v>
      </c>
      <c r="L170" s="254"/>
      <c r="M170" s="255" t="s">
        <v>1</v>
      </c>
      <c r="N170" s="256" t="s">
        <v>42</v>
      </c>
      <c r="O170" s="89"/>
      <c r="P170" s="225">
        <f>O170*H170</f>
        <v>0</v>
      </c>
      <c r="Q170" s="225">
        <v>0.020500000000000001</v>
      </c>
      <c r="R170" s="225">
        <f>Q170*H170</f>
        <v>0.020500000000000001</v>
      </c>
      <c r="S170" s="225">
        <v>0</v>
      </c>
      <c r="T170" s="22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244</v>
      </c>
      <c r="AT170" s="227" t="s">
        <v>175</v>
      </c>
      <c r="AU170" s="227" t="s">
        <v>87</v>
      </c>
      <c r="AY170" s="15" t="s">
        <v>153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5" t="s">
        <v>85</v>
      </c>
      <c r="BK170" s="228">
        <f>ROUND(I170*H170,2)</f>
        <v>0</v>
      </c>
      <c r="BL170" s="15" t="s">
        <v>238</v>
      </c>
      <c r="BM170" s="227" t="s">
        <v>514</v>
      </c>
    </row>
    <row r="171" s="2" customFormat="1">
      <c r="A171" s="36"/>
      <c r="B171" s="37"/>
      <c r="C171" s="38"/>
      <c r="D171" s="229" t="s">
        <v>163</v>
      </c>
      <c r="E171" s="38"/>
      <c r="F171" s="230" t="s">
        <v>513</v>
      </c>
      <c r="G171" s="38"/>
      <c r="H171" s="38"/>
      <c r="I171" s="231"/>
      <c r="J171" s="38"/>
      <c r="K171" s="38"/>
      <c r="L171" s="42"/>
      <c r="M171" s="232"/>
      <c r="N171" s="233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163</v>
      </c>
      <c r="AU171" s="15" t="s">
        <v>87</v>
      </c>
    </row>
    <row r="172" s="2" customFormat="1">
      <c r="A172" s="36"/>
      <c r="B172" s="37"/>
      <c r="C172" s="38"/>
      <c r="D172" s="229" t="s">
        <v>180</v>
      </c>
      <c r="E172" s="38"/>
      <c r="F172" s="257" t="s">
        <v>515</v>
      </c>
      <c r="G172" s="38"/>
      <c r="H172" s="38"/>
      <c r="I172" s="231"/>
      <c r="J172" s="38"/>
      <c r="K172" s="38"/>
      <c r="L172" s="42"/>
      <c r="M172" s="232"/>
      <c r="N172" s="233"/>
      <c r="O172" s="89"/>
      <c r="P172" s="89"/>
      <c r="Q172" s="89"/>
      <c r="R172" s="89"/>
      <c r="S172" s="89"/>
      <c r="T172" s="90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180</v>
      </c>
      <c r="AU172" s="15" t="s">
        <v>87</v>
      </c>
    </row>
    <row r="173" s="2" customFormat="1" ht="24.15" customHeight="1">
      <c r="A173" s="36"/>
      <c r="B173" s="37"/>
      <c r="C173" s="216" t="s">
        <v>247</v>
      </c>
      <c r="D173" s="216" t="s">
        <v>156</v>
      </c>
      <c r="E173" s="217" t="s">
        <v>261</v>
      </c>
      <c r="F173" s="218" t="s">
        <v>262</v>
      </c>
      <c r="G173" s="219" t="s">
        <v>171</v>
      </c>
      <c r="H173" s="220">
        <v>1</v>
      </c>
      <c r="I173" s="221"/>
      <c r="J173" s="222">
        <f>ROUND(I173*H173,2)</f>
        <v>0</v>
      </c>
      <c r="K173" s="218" t="s">
        <v>160</v>
      </c>
      <c r="L173" s="42"/>
      <c r="M173" s="223" t="s">
        <v>1</v>
      </c>
      <c r="N173" s="224" t="s">
        <v>42</v>
      </c>
      <c r="O173" s="89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238</v>
      </c>
      <c r="AT173" s="227" t="s">
        <v>156</v>
      </c>
      <c r="AU173" s="227" t="s">
        <v>87</v>
      </c>
      <c r="AY173" s="15" t="s">
        <v>153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15" t="s">
        <v>85</v>
      </c>
      <c r="BK173" s="228">
        <f>ROUND(I173*H173,2)</f>
        <v>0</v>
      </c>
      <c r="BL173" s="15" t="s">
        <v>238</v>
      </c>
      <c r="BM173" s="227" t="s">
        <v>263</v>
      </c>
    </row>
    <row r="174" s="2" customFormat="1">
      <c r="A174" s="36"/>
      <c r="B174" s="37"/>
      <c r="C174" s="38"/>
      <c r="D174" s="229" t="s">
        <v>163</v>
      </c>
      <c r="E174" s="38"/>
      <c r="F174" s="230" t="s">
        <v>264</v>
      </c>
      <c r="G174" s="38"/>
      <c r="H174" s="38"/>
      <c r="I174" s="231"/>
      <c r="J174" s="38"/>
      <c r="K174" s="38"/>
      <c r="L174" s="42"/>
      <c r="M174" s="232"/>
      <c r="N174" s="233"/>
      <c r="O174" s="89"/>
      <c r="P174" s="89"/>
      <c r="Q174" s="89"/>
      <c r="R174" s="89"/>
      <c r="S174" s="89"/>
      <c r="T174" s="90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163</v>
      </c>
      <c r="AU174" s="15" t="s">
        <v>87</v>
      </c>
    </row>
    <row r="175" s="2" customFormat="1">
      <c r="A175" s="36"/>
      <c r="B175" s="37"/>
      <c r="C175" s="38"/>
      <c r="D175" s="234" t="s">
        <v>165</v>
      </c>
      <c r="E175" s="38"/>
      <c r="F175" s="235" t="s">
        <v>265</v>
      </c>
      <c r="G175" s="38"/>
      <c r="H175" s="38"/>
      <c r="I175" s="231"/>
      <c r="J175" s="38"/>
      <c r="K175" s="38"/>
      <c r="L175" s="42"/>
      <c r="M175" s="232"/>
      <c r="N175" s="233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165</v>
      </c>
      <c r="AU175" s="15" t="s">
        <v>87</v>
      </c>
    </row>
    <row r="176" s="2" customFormat="1" ht="16.5" customHeight="1">
      <c r="A176" s="36"/>
      <c r="B176" s="37"/>
      <c r="C176" s="247" t="s">
        <v>253</v>
      </c>
      <c r="D176" s="247" t="s">
        <v>175</v>
      </c>
      <c r="E176" s="248" t="s">
        <v>267</v>
      </c>
      <c r="F176" s="249" t="s">
        <v>268</v>
      </c>
      <c r="G176" s="250" t="s">
        <v>171</v>
      </c>
      <c r="H176" s="251">
        <v>1</v>
      </c>
      <c r="I176" s="252"/>
      <c r="J176" s="253">
        <f>ROUND(I176*H176,2)</f>
        <v>0</v>
      </c>
      <c r="K176" s="249" t="s">
        <v>160</v>
      </c>
      <c r="L176" s="254"/>
      <c r="M176" s="255" t="s">
        <v>1</v>
      </c>
      <c r="N176" s="256" t="s">
        <v>42</v>
      </c>
      <c r="O176" s="89"/>
      <c r="P176" s="225">
        <f>O176*H176</f>
        <v>0</v>
      </c>
      <c r="Q176" s="225">
        <v>0.0023999999999999998</v>
      </c>
      <c r="R176" s="225">
        <f>Q176*H176</f>
        <v>0.0023999999999999998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244</v>
      </c>
      <c r="AT176" s="227" t="s">
        <v>175</v>
      </c>
      <c r="AU176" s="227" t="s">
        <v>87</v>
      </c>
      <c r="AY176" s="15" t="s">
        <v>153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5" t="s">
        <v>85</v>
      </c>
      <c r="BK176" s="228">
        <f>ROUND(I176*H176,2)</f>
        <v>0</v>
      </c>
      <c r="BL176" s="15" t="s">
        <v>238</v>
      </c>
      <c r="BM176" s="227" t="s">
        <v>269</v>
      </c>
    </row>
    <row r="177" s="2" customFormat="1">
      <c r="A177" s="36"/>
      <c r="B177" s="37"/>
      <c r="C177" s="38"/>
      <c r="D177" s="229" t="s">
        <v>163</v>
      </c>
      <c r="E177" s="38"/>
      <c r="F177" s="230" t="s">
        <v>268</v>
      </c>
      <c r="G177" s="38"/>
      <c r="H177" s="38"/>
      <c r="I177" s="231"/>
      <c r="J177" s="38"/>
      <c r="K177" s="38"/>
      <c r="L177" s="42"/>
      <c r="M177" s="232"/>
      <c r="N177" s="233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163</v>
      </c>
      <c r="AU177" s="15" t="s">
        <v>87</v>
      </c>
    </row>
    <row r="178" s="2" customFormat="1" ht="24.15" customHeight="1">
      <c r="A178" s="36"/>
      <c r="B178" s="37"/>
      <c r="C178" s="216" t="s">
        <v>257</v>
      </c>
      <c r="D178" s="216" t="s">
        <v>156</v>
      </c>
      <c r="E178" s="217" t="s">
        <v>281</v>
      </c>
      <c r="F178" s="218" t="s">
        <v>282</v>
      </c>
      <c r="G178" s="219" t="s">
        <v>171</v>
      </c>
      <c r="H178" s="220">
        <v>1</v>
      </c>
      <c r="I178" s="221"/>
      <c r="J178" s="222">
        <f>ROUND(I178*H178,2)</f>
        <v>0</v>
      </c>
      <c r="K178" s="218" t="s">
        <v>1</v>
      </c>
      <c r="L178" s="42"/>
      <c r="M178" s="223" t="s">
        <v>1</v>
      </c>
      <c r="N178" s="224" t="s">
        <v>42</v>
      </c>
      <c r="O178" s="89"/>
      <c r="P178" s="225">
        <f>O178*H178</f>
        <v>0</v>
      </c>
      <c r="Q178" s="225">
        <v>0</v>
      </c>
      <c r="R178" s="225">
        <f>Q178*H178</f>
        <v>0</v>
      </c>
      <c r="S178" s="225">
        <v>0</v>
      </c>
      <c r="T178" s="22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238</v>
      </c>
      <c r="AT178" s="227" t="s">
        <v>156</v>
      </c>
      <c r="AU178" s="227" t="s">
        <v>87</v>
      </c>
      <c r="AY178" s="15" t="s">
        <v>153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15" t="s">
        <v>85</v>
      </c>
      <c r="BK178" s="228">
        <f>ROUND(I178*H178,2)</f>
        <v>0</v>
      </c>
      <c r="BL178" s="15" t="s">
        <v>238</v>
      </c>
      <c r="BM178" s="227" t="s">
        <v>283</v>
      </c>
    </row>
    <row r="179" s="2" customFormat="1">
      <c r="A179" s="36"/>
      <c r="B179" s="37"/>
      <c r="C179" s="38"/>
      <c r="D179" s="229" t="s">
        <v>163</v>
      </c>
      <c r="E179" s="38"/>
      <c r="F179" s="230" t="s">
        <v>284</v>
      </c>
      <c r="G179" s="38"/>
      <c r="H179" s="38"/>
      <c r="I179" s="231"/>
      <c r="J179" s="38"/>
      <c r="K179" s="38"/>
      <c r="L179" s="42"/>
      <c r="M179" s="232"/>
      <c r="N179" s="233"/>
      <c r="O179" s="89"/>
      <c r="P179" s="89"/>
      <c r="Q179" s="89"/>
      <c r="R179" s="89"/>
      <c r="S179" s="89"/>
      <c r="T179" s="90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5" t="s">
        <v>163</v>
      </c>
      <c r="AU179" s="15" t="s">
        <v>87</v>
      </c>
    </row>
    <row r="180" s="2" customFormat="1" ht="16.5" customHeight="1">
      <c r="A180" s="36"/>
      <c r="B180" s="37"/>
      <c r="C180" s="247" t="s">
        <v>238</v>
      </c>
      <c r="D180" s="247" t="s">
        <v>175</v>
      </c>
      <c r="E180" s="248" t="s">
        <v>285</v>
      </c>
      <c r="F180" s="249" t="s">
        <v>286</v>
      </c>
      <c r="G180" s="250" t="s">
        <v>171</v>
      </c>
      <c r="H180" s="251">
        <v>1</v>
      </c>
      <c r="I180" s="252"/>
      <c r="J180" s="253">
        <f>ROUND(I180*H180,2)</f>
        <v>0</v>
      </c>
      <c r="K180" s="249" t="s">
        <v>1</v>
      </c>
      <c r="L180" s="254"/>
      <c r="M180" s="255" t="s">
        <v>1</v>
      </c>
      <c r="N180" s="256" t="s">
        <v>42</v>
      </c>
      <c r="O180" s="89"/>
      <c r="P180" s="225">
        <f>O180*H180</f>
        <v>0</v>
      </c>
      <c r="Q180" s="225">
        <v>0.0022000000000000001</v>
      </c>
      <c r="R180" s="225">
        <f>Q180*H180</f>
        <v>0.0022000000000000001</v>
      </c>
      <c r="S180" s="225">
        <v>0</v>
      </c>
      <c r="T180" s="22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244</v>
      </c>
      <c r="AT180" s="227" t="s">
        <v>175</v>
      </c>
      <c r="AU180" s="227" t="s">
        <v>87</v>
      </c>
      <c r="AY180" s="15" t="s">
        <v>153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5" t="s">
        <v>85</v>
      </c>
      <c r="BK180" s="228">
        <f>ROUND(I180*H180,2)</f>
        <v>0</v>
      </c>
      <c r="BL180" s="15" t="s">
        <v>238</v>
      </c>
      <c r="BM180" s="227" t="s">
        <v>287</v>
      </c>
    </row>
    <row r="181" s="2" customFormat="1">
      <c r="A181" s="36"/>
      <c r="B181" s="37"/>
      <c r="C181" s="38"/>
      <c r="D181" s="229" t="s">
        <v>163</v>
      </c>
      <c r="E181" s="38"/>
      <c r="F181" s="230" t="s">
        <v>286</v>
      </c>
      <c r="G181" s="38"/>
      <c r="H181" s="38"/>
      <c r="I181" s="231"/>
      <c r="J181" s="38"/>
      <c r="K181" s="38"/>
      <c r="L181" s="42"/>
      <c r="M181" s="232"/>
      <c r="N181" s="233"/>
      <c r="O181" s="89"/>
      <c r="P181" s="89"/>
      <c r="Q181" s="89"/>
      <c r="R181" s="89"/>
      <c r="S181" s="89"/>
      <c r="T181" s="90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5" t="s">
        <v>163</v>
      </c>
      <c r="AU181" s="15" t="s">
        <v>87</v>
      </c>
    </row>
    <row r="182" s="2" customFormat="1">
      <c r="A182" s="36"/>
      <c r="B182" s="37"/>
      <c r="C182" s="38"/>
      <c r="D182" s="229" t="s">
        <v>180</v>
      </c>
      <c r="E182" s="38"/>
      <c r="F182" s="257" t="s">
        <v>288</v>
      </c>
      <c r="G182" s="38"/>
      <c r="H182" s="38"/>
      <c r="I182" s="231"/>
      <c r="J182" s="38"/>
      <c r="K182" s="38"/>
      <c r="L182" s="42"/>
      <c r="M182" s="232"/>
      <c r="N182" s="233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180</v>
      </c>
      <c r="AU182" s="15" t="s">
        <v>87</v>
      </c>
    </row>
    <row r="183" s="2" customFormat="1" ht="24.15" customHeight="1">
      <c r="A183" s="36"/>
      <c r="B183" s="37"/>
      <c r="C183" s="216" t="s">
        <v>266</v>
      </c>
      <c r="D183" s="216" t="s">
        <v>156</v>
      </c>
      <c r="E183" s="217" t="s">
        <v>300</v>
      </c>
      <c r="F183" s="218" t="s">
        <v>301</v>
      </c>
      <c r="G183" s="219" t="s">
        <v>196</v>
      </c>
      <c r="H183" s="220">
        <v>0.025000000000000001</v>
      </c>
      <c r="I183" s="221"/>
      <c r="J183" s="222">
        <f>ROUND(I183*H183,2)</f>
        <v>0</v>
      </c>
      <c r="K183" s="218" t="s">
        <v>160</v>
      </c>
      <c r="L183" s="42"/>
      <c r="M183" s="223" t="s">
        <v>1</v>
      </c>
      <c r="N183" s="224" t="s">
        <v>42</v>
      </c>
      <c r="O183" s="89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238</v>
      </c>
      <c r="AT183" s="227" t="s">
        <v>156</v>
      </c>
      <c r="AU183" s="227" t="s">
        <v>87</v>
      </c>
      <c r="AY183" s="15" t="s">
        <v>153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15" t="s">
        <v>85</v>
      </c>
      <c r="BK183" s="228">
        <f>ROUND(I183*H183,2)</f>
        <v>0</v>
      </c>
      <c r="BL183" s="15" t="s">
        <v>238</v>
      </c>
      <c r="BM183" s="227" t="s">
        <v>302</v>
      </c>
    </row>
    <row r="184" s="2" customFormat="1">
      <c r="A184" s="36"/>
      <c r="B184" s="37"/>
      <c r="C184" s="38"/>
      <c r="D184" s="229" t="s">
        <v>163</v>
      </c>
      <c r="E184" s="38"/>
      <c r="F184" s="230" t="s">
        <v>303</v>
      </c>
      <c r="G184" s="38"/>
      <c r="H184" s="38"/>
      <c r="I184" s="231"/>
      <c r="J184" s="38"/>
      <c r="K184" s="38"/>
      <c r="L184" s="42"/>
      <c r="M184" s="232"/>
      <c r="N184" s="233"/>
      <c r="O184" s="89"/>
      <c r="P184" s="89"/>
      <c r="Q184" s="89"/>
      <c r="R184" s="89"/>
      <c r="S184" s="89"/>
      <c r="T184" s="90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5" t="s">
        <v>163</v>
      </c>
      <c r="AU184" s="15" t="s">
        <v>87</v>
      </c>
    </row>
    <row r="185" s="2" customFormat="1">
      <c r="A185" s="36"/>
      <c r="B185" s="37"/>
      <c r="C185" s="38"/>
      <c r="D185" s="234" t="s">
        <v>165</v>
      </c>
      <c r="E185" s="38"/>
      <c r="F185" s="235" t="s">
        <v>304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165</v>
      </c>
      <c r="AU185" s="15" t="s">
        <v>87</v>
      </c>
    </row>
    <row r="186" s="12" customFormat="1" ht="22.8" customHeight="1">
      <c r="A186" s="12"/>
      <c r="B186" s="200"/>
      <c r="C186" s="201"/>
      <c r="D186" s="202" t="s">
        <v>76</v>
      </c>
      <c r="E186" s="214" t="s">
        <v>305</v>
      </c>
      <c r="F186" s="214" t="s">
        <v>306</v>
      </c>
      <c r="G186" s="201"/>
      <c r="H186" s="201"/>
      <c r="I186" s="204"/>
      <c r="J186" s="215">
        <f>BK186</f>
        <v>0</v>
      </c>
      <c r="K186" s="201"/>
      <c r="L186" s="206"/>
      <c r="M186" s="207"/>
      <c r="N186" s="208"/>
      <c r="O186" s="208"/>
      <c r="P186" s="209">
        <f>SUM(P187:P189)</f>
        <v>0</v>
      </c>
      <c r="Q186" s="208"/>
      <c r="R186" s="209">
        <f>SUM(R187:R189)</f>
        <v>0</v>
      </c>
      <c r="S186" s="208"/>
      <c r="T186" s="210">
        <f>SUM(T187:T189)</f>
        <v>0.070000000000000007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1" t="s">
        <v>87</v>
      </c>
      <c r="AT186" s="212" t="s">
        <v>76</v>
      </c>
      <c r="AU186" s="212" t="s">
        <v>85</v>
      </c>
      <c r="AY186" s="211" t="s">
        <v>153</v>
      </c>
      <c r="BK186" s="213">
        <f>SUM(BK187:BK189)</f>
        <v>0</v>
      </c>
    </row>
    <row r="187" s="2" customFormat="1" ht="24.15" customHeight="1">
      <c r="A187" s="36"/>
      <c r="B187" s="37"/>
      <c r="C187" s="216" t="s">
        <v>270</v>
      </c>
      <c r="D187" s="216" t="s">
        <v>156</v>
      </c>
      <c r="E187" s="217" t="s">
        <v>308</v>
      </c>
      <c r="F187" s="218" t="s">
        <v>309</v>
      </c>
      <c r="G187" s="219" t="s">
        <v>171</v>
      </c>
      <c r="H187" s="220">
        <v>1</v>
      </c>
      <c r="I187" s="221"/>
      <c r="J187" s="222">
        <f>ROUND(I187*H187,2)</f>
        <v>0</v>
      </c>
      <c r="K187" s="218" t="s">
        <v>160</v>
      </c>
      <c r="L187" s="42"/>
      <c r="M187" s="223" t="s">
        <v>1</v>
      </c>
      <c r="N187" s="224" t="s">
        <v>42</v>
      </c>
      <c r="O187" s="89"/>
      <c r="P187" s="225">
        <f>O187*H187</f>
        <v>0</v>
      </c>
      <c r="Q187" s="225">
        <v>0</v>
      </c>
      <c r="R187" s="225">
        <f>Q187*H187</f>
        <v>0</v>
      </c>
      <c r="S187" s="225">
        <v>0.070000000000000007</v>
      </c>
      <c r="T187" s="226">
        <f>S187*H187</f>
        <v>0.070000000000000007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238</v>
      </c>
      <c r="AT187" s="227" t="s">
        <v>156</v>
      </c>
      <c r="AU187" s="227" t="s">
        <v>87</v>
      </c>
      <c r="AY187" s="15" t="s">
        <v>153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5" t="s">
        <v>85</v>
      </c>
      <c r="BK187" s="228">
        <f>ROUND(I187*H187,2)</f>
        <v>0</v>
      </c>
      <c r="BL187" s="15" t="s">
        <v>238</v>
      </c>
      <c r="BM187" s="227" t="s">
        <v>310</v>
      </c>
    </row>
    <row r="188" s="2" customFormat="1">
      <c r="A188" s="36"/>
      <c r="B188" s="37"/>
      <c r="C188" s="38"/>
      <c r="D188" s="229" t="s">
        <v>163</v>
      </c>
      <c r="E188" s="38"/>
      <c r="F188" s="230" t="s">
        <v>309</v>
      </c>
      <c r="G188" s="38"/>
      <c r="H188" s="38"/>
      <c r="I188" s="231"/>
      <c r="J188" s="38"/>
      <c r="K188" s="38"/>
      <c r="L188" s="42"/>
      <c r="M188" s="232"/>
      <c r="N188" s="233"/>
      <c r="O188" s="89"/>
      <c r="P188" s="89"/>
      <c r="Q188" s="89"/>
      <c r="R188" s="89"/>
      <c r="S188" s="89"/>
      <c r="T188" s="90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163</v>
      </c>
      <c r="AU188" s="15" t="s">
        <v>87</v>
      </c>
    </row>
    <row r="189" s="2" customFormat="1">
      <c r="A189" s="36"/>
      <c r="B189" s="37"/>
      <c r="C189" s="38"/>
      <c r="D189" s="234" t="s">
        <v>165</v>
      </c>
      <c r="E189" s="38"/>
      <c r="F189" s="235" t="s">
        <v>311</v>
      </c>
      <c r="G189" s="38"/>
      <c r="H189" s="38"/>
      <c r="I189" s="231"/>
      <c r="J189" s="38"/>
      <c r="K189" s="38"/>
      <c r="L189" s="42"/>
      <c r="M189" s="232"/>
      <c r="N189" s="233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165</v>
      </c>
      <c r="AU189" s="15" t="s">
        <v>87</v>
      </c>
    </row>
    <row r="190" s="12" customFormat="1" ht="22.8" customHeight="1">
      <c r="A190" s="12"/>
      <c r="B190" s="200"/>
      <c r="C190" s="201"/>
      <c r="D190" s="202" t="s">
        <v>76</v>
      </c>
      <c r="E190" s="214" t="s">
        <v>312</v>
      </c>
      <c r="F190" s="214" t="s">
        <v>313</v>
      </c>
      <c r="G190" s="201"/>
      <c r="H190" s="201"/>
      <c r="I190" s="204"/>
      <c r="J190" s="215">
        <f>BK190</f>
        <v>0</v>
      </c>
      <c r="K190" s="201"/>
      <c r="L190" s="206"/>
      <c r="M190" s="207"/>
      <c r="N190" s="208"/>
      <c r="O190" s="208"/>
      <c r="P190" s="209">
        <f>SUM(P191:P232)</f>
        <v>0</v>
      </c>
      <c r="Q190" s="208"/>
      <c r="R190" s="209">
        <f>SUM(R191:R232)</f>
        <v>0.012832500000000002</v>
      </c>
      <c r="S190" s="208"/>
      <c r="T190" s="210">
        <f>SUM(T191:T232)</f>
        <v>0.00081950000000000013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1" t="s">
        <v>87</v>
      </c>
      <c r="AT190" s="212" t="s">
        <v>76</v>
      </c>
      <c r="AU190" s="212" t="s">
        <v>85</v>
      </c>
      <c r="AY190" s="211" t="s">
        <v>153</v>
      </c>
      <c r="BK190" s="213">
        <f>SUM(BK191:BK232)</f>
        <v>0</v>
      </c>
    </row>
    <row r="191" s="2" customFormat="1" ht="16.5" customHeight="1">
      <c r="A191" s="36"/>
      <c r="B191" s="37"/>
      <c r="C191" s="216" t="s">
        <v>275</v>
      </c>
      <c r="D191" s="216" t="s">
        <v>156</v>
      </c>
      <c r="E191" s="217" t="s">
        <v>315</v>
      </c>
      <c r="F191" s="218" t="s">
        <v>316</v>
      </c>
      <c r="G191" s="219" t="s">
        <v>186</v>
      </c>
      <c r="H191" s="220">
        <v>2.4500000000000002</v>
      </c>
      <c r="I191" s="221"/>
      <c r="J191" s="222">
        <f>ROUND(I191*H191,2)</f>
        <v>0</v>
      </c>
      <c r="K191" s="218" t="s">
        <v>160</v>
      </c>
      <c r="L191" s="42"/>
      <c r="M191" s="223" t="s">
        <v>1</v>
      </c>
      <c r="N191" s="224" t="s">
        <v>42</v>
      </c>
      <c r="O191" s="89"/>
      <c r="P191" s="225">
        <f>O191*H191</f>
        <v>0</v>
      </c>
      <c r="Q191" s="225">
        <v>0.001</v>
      </c>
      <c r="R191" s="225">
        <f>Q191*H191</f>
        <v>0.0024500000000000004</v>
      </c>
      <c r="S191" s="225">
        <v>0.00031</v>
      </c>
      <c r="T191" s="226">
        <f>S191*H191</f>
        <v>0.00075950000000000008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238</v>
      </c>
      <c r="AT191" s="227" t="s">
        <v>156</v>
      </c>
      <c r="AU191" s="227" t="s">
        <v>87</v>
      </c>
      <c r="AY191" s="15" t="s">
        <v>153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5" t="s">
        <v>85</v>
      </c>
      <c r="BK191" s="228">
        <f>ROUND(I191*H191,2)</f>
        <v>0</v>
      </c>
      <c r="BL191" s="15" t="s">
        <v>238</v>
      </c>
      <c r="BM191" s="227" t="s">
        <v>317</v>
      </c>
    </row>
    <row r="192" s="2" customFormat="1">
      <c r="A192" s="36"/>
      <c r="B192" s="37"/>
      <c r="C192" s="38"/>
      <c r="D192" s="229" t="s">
        <v>163</v>
      </c>
      <c r="E192" s="38"/>
      <c r="F192" s="230" t="s">
        <v>318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163</v>
      </c>
      <c r="AU192" s="15" t="s">
        <v>87</v>
      </c>
    </row>
    <row r="193" s="2" customFormat="1">
      <c r="A193" s="36"/>
      <c r="B193" s="37"/>
      <c r="C193" s="38"/>
      <c r="D193" s="234" t="s">
        <v>165</v>
      </c>
      <c r="E193" s="38"/>
      <c r="F193" s="235" t="s">
        <v>319</v>
      </c>
      <c r="G193" s="38"/>
      <c r="H193" s="38"/>
      <c r="I193" s="231"/>
      <c r="J193" s="38"/>
      <c r="K193" s="38"/>
      <c r="L193" s="42"/>
      <c r="M193" s="232"/>
      <c r="N193" s="233"/>
      <c r="O193" s="89"/>
      <c r="P193" s="89"/>
      <c r="Q193" s="89"/>
      <c r="R193" s="89"/>
      <c r="S193" s="89"/>
      <c r="T193" s="90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5" t="s">
        <v>165</v>
      </c>
      <c r="AU193" s="15" t="s">
        <v>87</v>
      </c>
    </row>
    <row r="194" s="2" customFormat="1">
      <c r="A194" s="36"/>
      <c r="B194" s="37"/>
      <c r="C194" s="38"/>
      <c r="D194" s="229" t="s">
        <v>180</v>
      </c>
      <c r="E194" s="38"/>
      <c r="F194" s="257" t="s">
        <v>320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180</v>
      </c>
      <c r="AU194" s="15" t="s">
        <v>87</v>
      </c>
    </row>
    <row r="195" s="13" customFormat="1">
      <c r="A195" s="13"/>
      <c r="B195" s="236"/>
      <c r="C195" s="237"/>
      <c r="D195" s="229" t="s">
        <v>167</v>
      </c>
      <c r="E195" s="238" t="s">
        <v>1</v>
      </c>
      <c r="F195" s="239" t="s">
        <v>516</v>
      </c>
      <c r="G195" s="237"/>
      <c r="H195" s="240">
        <v>2.4500000000000002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167</v>
      </c>
      <c r="AU195" s="246" t="s">
        <v>87</v>
      </c>
      <c r="AV195" s="13" t="s">
        <v>87</v>
      </c>
      <c r="AW195" s="13" t="s">
        <v>34</v>
      </c>
      <c r="AX195" s="13" t="s">
        <v>85</v>
      </c>
      <c r="AY195" s="246" t="s">
        <v>153</v>
      </c>
    </row>
    <row r="196" s="2" customFormat="1" ht="24.15" customHeight="1">
      <c r="A196" s="36"/>
      <c r="B196" s="37"/>
      <c r="C196" s="216" t="s">
        <v>280</v>
      </c>
      <c r="D196" s="216" t="s">
        <v>156</v>
      </c>
      <c r="E196" s="217" t="s">
        <v>323</v>
      </c>
      <c r="F196" s="218" t="s">
        <v>324</v>
      </c>
      <c r="G196" s="219" t="s">
        <v>186</v>
      </c>
      <c r="H196" s="220">
        <v>2.4500000000000002</v>
      </c>
      <c r="I196" s="221"/>
      <c r="J196" s="222">
        <f>ROUND(I196*H196,2)</f>
        <v>0</v>
      </c>
      <c r="K196" s="218" t="s">
        <v>160</v>
      </c>
      <c r="L196" s="42"/>
      <c r="M196" s="223" t="s">
        <v>1</v>
      </c>
      <c r="N196" s="224" t="s">
        <v>42</v>
      </c>
      <c r="O196" s="89"/>
      <c r="P196" s="225">
        <f>O196*H196</f>
        <v>0</v>
      </c>
      <c r="Q196" s="225">
        <v>0.0031800000000000001</v>
      </c>
      <c r="R196" s="225">
        <f>Q196*H196</f>
        <v>0.007791000000000001</v>
      </c>
      <c r="S196" s="225">
        <v>0</v>
      </c>
      <c r="T196" s="22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238</v>
      </c>
      <c r="AT196" s="227" t="s">
        <v>156</v>
      </c>
      <c r="AU196" s="227" t="s">
        <v>87</v>
      </c>
      <c r="AY196" s="15" t="s">
        <v>153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5" t="s">
        <v>85</v>
      </c>
      <c r="BK196" s="228">
        <f>ROUND(I196*H196,2)</f>
        <v>0</v>
      </c>
      <c r="BL196" s="15" t="s">
        <v>238</v>
      </c>
      <c r="BM196" s="227" t="s">
        <v>325</v>
      </c>
    </row>
    <row r="197" s="2" customFormat="1">
      <c r="A197" s="36"/>
      <c r="B197" s="37"/>
      <c r="C197" s="38"/>
      <c r="D197" s="229" t="s">
        <v>163</v>
      </c>
      <c r="E197" s="38"/>
      <c r="F197" s="230" t="s">
        <v>326</v>
      </c>
      <c r="G197" s="38"/>
      <c r="H197" s="38"/>
      <c r="I197" s="231"/>
      <c r="J197" s="38"/>
      <c r="K197" s="38"/>
      <c r="L197" s="42"/>
      <c r="M197" s="232"/>
      <c r="N197" s="233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163</v>
      </c>
      <c r="AU197" s="15" t="s">
        <v>87</v>
      </c>
    </row>
    <row r="198" s="2" customFormat="1">
      <c r="A198" s="36"/>
      <c r="B198" s="37"/>
      <c r="C198" s="38"/>
      <c r="D198" s="234" t="s">
        <v>165</v>
      </c>
      <c r="E198" s="38"/>
      <c r="F198" s="235" t="s">
        <v>327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165</v>
      </c>
      <c r="AU198" s="15" t="s">
        <v>87</v>
      </c>
    </row>
    <row r="199" s="2" customFormat="1" ht="24.15" customHeight="1">
      <c r="A199" s="36"/>
      <c r="B199" s="37"/>
      <c r="C199" s="216" t="s">
        <v>7</v>
      </c>
      <c r="D199" s="216" t="s">
        <v>156</v>
      </c>
      <c r="E199" s="217" t="s">
        <v>329</v>
      </c>
      <c r="F199" s="218" t="s">
        <v>330</v>
      </c>
      <c r="G199" s="219" t="s">
        <v>159</v>
      </c>
      <c r="H199" s="220">
        <v>9.8000000000000007</v>
      </c>
      <c r="I199" s="221"/>
      <c r="J199" s="222">
        <f>ROUND(I199*H199,2)</f>
        <v>0</v>
      </c>
      <c r="K199" s="218" t="s">
        <v>160</v>
      </c>
      <c r="L199" s="42"/>
      <c r="M199" s="223" t="s">
        <v>1</v>
      </c>
      <c r="N199" s="224" t="s">
        <v>42</v>
      </c>
      <c r="O199" s="89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238</v>
      </c>
      <c r="AT199" s="227" t="s">
        <v>156</v>
      </c>
      <c r="AU199" s="227" t="s">
        <v>87</v>
      </c>
      <c r="AY199" s="15" t="s">
        <v>153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5" t="s">
        <v>85</v>
      </c>
      <c r="BK199" s="228">
        <f>ROUND(I199*H199,2)</f>
        <v>0</v>
      </c>
      <c r="BL199" s="15" t="s">
        <v>238</v>
      </c>
      <c r="BM199" s="227" t="s">
        <v>331</v>
      </c>
    </row>
    <row r="200" s="2" customFormat="1">
      <c r="A200" s="36"/>
      <c r="B200" s="37"/>
      <c r="C200" s="38"/>
      <c r="D200" s="229" t="s">
        <v>163</v>
      </c>
      <c r="E200" s="38"/>
      <c r="F200" s="230" t="s">
        <v>332</v>
      </c>
      <c r="G200" s="38"/>
      <c r="H200" s="38"/>
      <c r="I200" s="231"/>
      <c r="J200" s="38"/>
      <c r="K200" s="38"/>
      <c r="L200" s="42"/>
      <c r="M200" s="232"/>
      <c r="N200" s="233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163</v>
      </c>
      <c r="AU200" s="15" t="s">
        <v>87</v>
      </c>
    </row>
    <row r="201" s="2" customFormat="1">
      <c r="A201" s="36"/>
      <c r="B201" s="37"/>
      <c r="C201" s="38"/>
      <c r="D201" s="234" t="s">
        <v>165</v>
      </c>
      <c r="E201" s="38"/>
      <c r="F201" s="235" t="s">
        <v>333</v>
      </c>
      <c r="G201" s="38"/>
      <c r="H201" s="38"/>
      <c r="I201" s="231"/>
      <c r="J201" s="38"/>
      <c r="K201" s="38"/>
      <c r="L201" s="42"/>
      <c r="M201" s="232"/>
      <c r="N201" s="233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165</v>
      </c>
      <c r="AU201" s="15" t="s">
        <v>87</v>
      </c>
    </row>
    <row r="202" s="2" customFormat="1" ht="24.15" customHeight="1">
      <c r="A202" s="36"/>
      <c r="B202" s="37"/>
      <c r="C202" s="247" t="s">
        <v>289</v>
      </c>
      <c r="D202" s="247" t="s">
        <v>175</v>
      </c>
      <c r="E202" s="248" t="s">
        <v>335</v>
      </c>
      <c r="F202" s="249" t="s">
        <v>336</v>
      </c>
      <c r="G202" s="250" t="s">
        <v>159</v>
      </c>
      <c r="H202" s="251">
        <v>10.289999999999999</v>
      </c>
      <c r="I202" s="252"/>
      <c r="J202" s="253">
        <f>ROUND(I202*H202,2)</f>
        <v>0</v>
      </c>
      <c r="K202" s="249" t="s">
        <v>1</v>
      </c>
      <c r="L202" s="254"/>
      <c r="M202" s="255" t="s">
        <v>1</v>
      </c>
      <c r="N202" s="256" t="s">
        <v>42</v>
      </c>
      <c r="O202" s="89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244</v>
      </c>
      <c r="AT202" s="227" t="s">
        <v>175</v>
      </c>
      <c r="AU202" s="227" t="s">
        <v>87</v>
      </c>
      <c r="AY202" s="15" t="s">
        <v>153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5" t="s">
        <v>85</v>
      </c>
      <c r="BK202" s="228">
        <f>ROUND(I202*H202,2)</f>
        <v>0</v>
      </c>
      <c r="BL202" s="15" t="s">
        <v>238</v>
      </c>
      <c r="BM202" s="227" t="s">
        <v>337</v>
      </c>
    </row>
    <row r="203" s="2" customFormat="1">
      <c r="A203" s="36"/>
      <c r="B203" s="37"/>
      <c r="C203" s="38"/>
      <c r="D203" s="229" t="s">
        <v>163</v>
      </c>
      <c r="E203" s="38"/>
      <c r="F203" s="230" t="s">
        <v>336</v>
      </c>
      <c r="G203" s="38"/>
      <c r="H203" s="38"/>
      <c r="I203" s="231"/>
      <c r="J203" s="38"/>
      <c r="K203" s="38"/>
      <c r="L203" s="42"/>
      <c r="M203" s="232"/>
      <c r="N203" s="233"/>
      <c r="O203" s="89"/>
      <c r="P203" s="89"/>
      <c r="Q203" s="89"/>
      <c r="R203" s="89"/>
      <c r="S203" s="89"/>
      <c r="T203" s="90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5" t="s">
        <v>163</v>
      </c>
      <c r="AU203" s="15" t="s">
        <v>87</v>
      </c>
    </row>
    <row r="204" s="13" customFormat="1">
      <c r="A204" s="13"/>
      <c r="B204" s="236"/>
      <c r="C204" s="237"/>
      <c r="D204" s="229" t="s">
        <v>167</v>
      </c>
      <c r="E204" s="237"/>
      <c r="F204" s="239" t="s">
        <v>517</v>
      </c>
      <c r="G204" s="237"/>
      <c r="H204" s="240">
        <v>10.289999999999999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167</v>
      </c>
      <c r="AU204" s="246" t="s">
        <v>87</v>
      </c>
      <c r="AV204" s="13" t="s">
        <v>87</v>
      </c>
      <c r="AW204" s="13" t="s">
        <v>4</v>
      </c>
      <c r="AX204" s="13" t="s">
        <v>85</v>
      </c>
      <c r="AY204" s="246" t="s">
        <v>153</v>
      </c>
    </row>
    <row r="205" s="2" customFormat="1" ht="16.5" customHeight="1">
      <c r="A205" s="36"/>
      <c r="B205" s="37"/>
      <c r="C205" s="216" t="s">
        <v>294</v>
      </c>
      <c r="D205" s="216" t="s">
        <v>156</v>
      </c>
      <c r="E205" s="217" t="s">
        <v>340</v>
      </c>
      <c r="F205" s="218" t="s">
        <v>341</v>
      </c>
      <c r="G205" s="219" t="s">
        <v>186</v>
      </c>
      <c r="H205" s="220">
        <v>2</v>
      </c>
      <c r="I205" s="221"/>
      <c r="J205" s="222">
        <f>ROUND(I205*H205,2)</f>
        <v>0</v>
      </c>
      <c r="K205" s="218" t="s">
        <v>160</v>
      </c>
      <c r="L205" s="42"/>
      <c r="M205" s="223" t="s">
        <v>1</v>
      </c>
      <c r="N205" s="224" t="s">
        <v>42</v>
      </c>
      <c r="O205" s="89"/>
      <c r="P205" s="225">
        <f>O205*H205</f>
        <v>0</v>
      </c>
      <c r="Q205" s="225">
        <v>0</v>
      </c>
      <c r="R205" s="225">
        <f>Q205*H205</f>
        <v>0</v>
      </c>
      <c r="S205" s="225">
        <v>3.0000000000000001E-05</v>
      </c>
      <c r="T205" s="226">
        <f>S205*H205</f>
        <v>6.0000000000000002E-05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7" t="s">
        <v>238</v>
      </c>
      <c r="AT205" s="227" t="s">
        <v>156</v>
      </c>
      <c r="AU205" s="227" t="s">
        <v>87</v>
      </c>
      <c r="AY205" s="15" t="s">
        <v>153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5" t="s">
        <v>85</v>
      </c>
      <c r="BK205" s="228">
        <f>ROUND(I205*H205,2)</f>
        <v>0</v>
      </c>
      <c r="BL205" s="15" t="s">
        <v>238</v>
      </c>
      <c r="BM205" s="227" t="s">
        <v>342</v>
      </c>
    </row>
    <row r="206" s="2" customFormat="1">
      <c r="A206" s="36"/>
      <c r="B206" s="37"/>
      <c r="C206" s="38"/>
      <c r="D206" s="229" t="s">
        <v>163</v>
      </c>
      <c r="E206" s="38"/>
      <c r="F206" s="230" t="s">
        <v>343</v>
      </c>
      <c r="G206" s="38"/>
      <c r="H206" s="38"/>
      <c r="I206" s="231"/>
      <c r="J206" s="38"/>
      <c r="K206" s="38"/>
      <c r="L206" s="42"/>
      <c r="M206" s="232"/>
      <c r="N206" s="233"/>
      <c r="O206" s="89"/>
      <c r="P206" s="89"/>
      <c r="Q206" s="89"/>
      <c r="R206" s="89"/>
      <c r="S206" s="89"/>
      <c r="T206" s="90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5" t="s">
        <v>163</v>
      </c>
      <c r="AU206" s="15" t="s">
        <v>87</v>
      </c>
    </row>
    <row r="207" s="2" customFormat="1">
      <c r="A207" s="36"/>
      <c r="B207" s="37"/>
      <c r="C207" s="38"/>
      <c r="D207" s="234" t="s">
        <v>165</v>
      </c>
      <c r="E207" s="38"/>
      <c r="F207" s="235" t="s">
        <v>344</v>
      </c>
      <c r="G207" s="38"/>
      <c r="H207" s="38"/>
      <c r="I207" s="231"/>
      <c r="J207" s="38"/>
      <c r="K207" s="38"/>
      <c r="L207" s="42"/>
      <c r="M207" s="232"/>
      <c r="N207" s="233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165</v>
      </c>
      <c r="AU207" s="15" t="s">
        <v>87</v>
      </c>
    </row>
    <row r="208" s="13" customFormat="1">
      <c r="A208" s="13"/>
      <c r="B208" s="236"/>
      <c r="C208" s="237"/>
      <c r="D208" s="229" t="s">
        <v>167</v>
      </c>
      <c r="E208" s="238" t="s">
        <v>1</v>
      </c>
      <c r="F208" s="239" t="s">
        <v>415</v>
      </c>
      <c r="G208" s="237"/>
      <c r="H208" s="240">
        <v>2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167</v>
      </c>
      <c r="AU208" s="246" t="s">
        <v>87</v>
      </c>
      <c r="AV208" s="13" t="s">
        <v>87</v>
      </c>
      <c r="AW208" s="13" t="s">
        <v>34</v>
      </c>
      <c r="AX208" s="13" t="s">
        <v>85</v>
      </c>
      <c r="AY208" s="246" t="s">
        <v>153</v>
      </c>
    </row>
    <row r="209" s="2" customFormat="1" ht="24.15" customHeight="1">
      <c r="A209" s="36"/>
      <c r="B209" s="37"/>
      <c r="C209" s="247" t="s">
        <v>299</v>
      </c>
      <c r="D209" s="247" t="s">
        <v>175</v>
      </c>
      <c r="E209" s="248" t="s">
        <v>347</v>
      </c>
      <c r="F209" s="249" t="s">
        <v>348</v>
      </c>
      <c r="G209" s="250" t="s">
        <v>171</v>
      </c>
      <c r="H209" s="251">
        <v>1</v>
      </c>
      <c r="I209" s="252"/>
      <c r="J209" s="253">
        <f>ROUND(I209*H209,2)</f>
        <v>0</v>
      </c>
      <c r="K209" s="249" t="s">
        <v>1</v>
      </c>
      <c r="L209" s="254"/>
      <c r="M209" s="255" t="s">
        <v>1</v>
      </c>
      <c r="N209" s="256" t="s">
        <v>42</v>
      </c>
      <c r="O209" s="89"/>
      <c r="P209" s="225">
        <f>O209*H209</f>
        <v>0</v>
      </c>
      <c r="Q209" s="225">
        <v>0.00080000000000000004</v>
      </c>
      <c r="R209" s="225">
        <f>Q209*H209</f>
        <v>0.00080000000000000004</v>
      </c>
      <c r="S209" s="225">
        <v>0</v>
      </c>
      <c r="T209" s="22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7" t="s">
        <v>244</v>
      </c>
      <c r="AT209" s="227" t="s">
        <v>175</v>
      </c>
      <c r="AU209" s="227" t="s">
        <v>87</v>
      </c>
      <c r="AY209" s="15" t="s">
        <v>153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5" t="s">
        <v>85</v>
      </c>
      <c r="BK209" s="228">
        <f>ROUND(I209*H209,2)</f>
        <v>0</v>
      </c>
      <c r="BL209" s="15" t="s">
        <v>238</v>
      </c>
      <c r="BM209" s="227" t="s">
        <v>349</v>
      </c>
    </row>
    <row r="210" s="2" customFormat="1">
      <c r="A210" s="36"/>
      <c r="B210" s="37"/>
      <c r="C210" s="38"/>
      <c r="D210" s="229" t="s">
        <v>163</v>
      </c>
      <c r="E210" s="38"/>
      <c r="F210" s="230" t="s">
        <v>348</v>
      </c>
      <c r="G210" s="38"/>
      <c r="H210" s="38"/>
      <c r="I210" s="231"/>
      <c r="J210" s="38"/>
      <c r="K210" s="38"/>
      <c r="L210" s="42"/>
      <c r="M210" s="232"/>
      <c r="N210" s="233"/>
      <c r="O210" s="89"/>
      <c r="P210" s="89"/>
      <c r="Q210" s="89"/>
      <c r="R210" s="89"/>
      <c r="S210" s="89"/>
      <c r="T210" s="90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5" t="s">
        <v>163</v>
      </c>
      <c r="AU210" s="15" t="s">
        <v>87</v>
      </c>
    </row>
    <row r="211" s="2" customFormat="1" ht="24.15" customHeight="1">
      <c r="A211" s="36"/>
      <c r="B211" s="37"/>
      <c r="C211" s="216" t="s">
        <v>307</v>
      </c>
      <c r="D211" s="216" t="s">
        <v>156</v>
      </c>
      <c r="E211" s="217" t="s">
        <v>350</v>
      </c>
      <c r="F211" s="218" t="s">
        <v>351</v>
      </c>
      <c r="G211" s="219" t="s">
        <v>186</v>
      </c>
      <c r="H211" s="220">
        <v>2.4500000000000002</v>
      </c>
      <c r="I211" s="221"/>
      <c r="J211" s="222">
        <f>ROUND(I211*H211,2)</f>
        <v>0</v>
      </c>
      <c r="K211" s="218" t="s">
        <v>160</v>
      </c>
      <c r="L211" s="42"/>
      <c r="M211" s="223" t="s">
        <v>1</v>
      </c>
      <c r="N211" s="224" t="s">
        <v>42</v>
      </c>
      <c r="O211" s="89"/>
      <c r="P211" s="225">
        <f>O211*H211</f>
        <v>0</v>
      </c>
      <c r="Q211" s="225">
        <v>0.00021000000000000001</v>
      </c>
      <c r="R211" s="225">
        <f>Q211*H211</f>
        <v>0.00051450000000000009</v>
      </c>
      <c r="S211" s="225">
        <v>0</v>
      </c>
      <c r="T211" s="22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7" t="s">
        <v>238</v>
      </c>
      <c r="AT211" s="227" t="s">
        <v>156</v>
      </c>
      <c r="AU211" s="227" t="s">
        <v>87</v>
      </c>
      <c r="AY211" s="15" t="s">
        <v>153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15" t="s">
        <v>85</v>
      </c>
      <c r="BK211" s="228">
        <f>ROUND(I211*H211,2)</f>
        <v>0</v>
      </c>
      <c r="BL211" s="15" t="s">
        <v>238</v>
      </c>
      <c r="BM211" s="227" t="s">
        <v>352</v>
      </c>
    </row>
    <row r="212" s="2" customFormat="1">
      <c r="A212" s="36"/>
      <c r="B212" s="37"/>
      <c r="C212" s="38"/>
      <c r="D212" s="229" t="s">
        <v>163</v>
      </c>
      <c r="E212" s="38"/>
      <c r="F212" s="230" t="s">
        <v>353</v>
      </c>
      <c r="G212" s="38"/>
      <c r="H212" s="38"/>
      <c r="I212" s="231"/>
      <c r="J212" s="38"/>
      <c r="K212" s="38"/>
      <c r="L212" s="42"/>
      <c r="M212" s="232"/>
      <c r="N212" s="233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163</v>
      </c>
      <c r="AU212" s="15" t="s">
        <v>87</v>
      </c>
    </row>
    <row r="213" s="2" customFormat="1">
      <c r="A213" s="36"/>
      <c r="B213" s="37"/>
      <c r="C213" s="38"/>
      <c r="D213" s="234" t="s">
        <v>165</v>
      </c>
      <c r="E213" s="38"/>
      <c r="F213" s="235" t="s">
        <v>354</v>
      </c>
      <c r="G213" s="38"/>
      <c r="H213" s="38"/>
      <c r="I213" s="231"/>
      <c r="J213" s="38"/>
      <c r="K213" s="38"/>
      <c r="L213" s="42"/>
      <c r="M213" s="232"/>
      <c r="N213" s="233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165</v>
      </c>
      <c r="AU213" s="15" t="s">
        <v>87</v>
      </c>
    </row>
    <row r="214" s="2" customFormat="1" ht="24.15" customHeight="1">
      <c r="A214" s="36"/>
      <c r="B214" s="37"/>
      <c r="C214" s="216" t="s">
        <v>314</v>
      </c>
      <c r="D214" s="216" t="s">
        <v>156</v>
      </c>
      <c r="E214" s="217" t="s">
        <v>356</v>
      </c>
      <c r="F214" s="218" t="s">
        <v>357</v>
      </c>
      <c r="G214" s="219" t="s">
        <v>186</v>
      </c>
      <c r="H214" s="220">
        <v>2.4500000000000002</v>
      </c>
      <c r="I214" s="221"/>
      <c r="J214" s="222">
        <f>ROUND(I214*H214,2)</f>
        <v>0</v>
      </c>
      <c r="K214" s="218" t="s">
        <v>160</v>
      </c>
      <c r="L214" s="42"/>
      <c r="M214" s="223" t="s">
        <v>1</v>
      </c>
      <c r="N214" s="224" t="s">
        <v>42</v>
      </c>
      <c r="O214" s="89"/>
      <c r="P214" s="225">
        <f>O214*H214</f>
        <v>0</v>
      </c>
      <c r="Q214" s="225">
        <v>0.00021000000000000001</v>
      </c>
      <c r="R214" s="225">
        <f>Q214*H214</f>
        <v>0.00051450000000000009</v>
      </c>
      <c r="S214" s="225">
        <v>0</v>
      </c>
      <c r="T214" s="22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7" t="s">
        <v>238</v>
      </c>
      <c r="AT214" s="227" t="s">
        <v>156</v>
      </c>
      <c r="AU214" s="227" t="s">
        <v>87</v>
      </c>
      <c r="AY214" s="15" t="s">
        <v>153</v>
      </c>
      <c r="BE214" s="228">
        <f>IF(N214="základní",J214,0)</f>
        <v>0</v>
      </c>
      <c r="BF214" s="228">
        <f>IF(N214="snížená",J214,0)</f>
        <v>0</v>
      </c>
      <c r="BG214" s="228">
        <f>IF(N214="zákl. přenesená",J214,0)</f>
        <v>0</v>
      </c>
      <c r="BH214" s="228">
        <f>IF(N214="sníž. přenesená",J214,0)</f>
        <v>0</v>
      </c>
      <c r="BI214" s="228">
        <f>IF(N214="nulová",J214,0)</f>
        <v>0</v>
      </c>
      <c r="BJ214" s="15" t="s">
        <v>85</v>
      </c>
      <c r="BK214" s="228">
        <f>ROUND(I214*H214,2)</f>
        <v>0</v>
      </c>
      <c r="BL214" s="15" t="s">
        <v>238</v>
      </c>
      <c r="BM214" s="227" t="s">
        <v>358</v>
      </c>
    </row>
    <row r="215" s="2" customFormat="1">
      <c r="A215" s="36"/>
      <c r="B215" s="37"/>
      <c r="C215" s="38"/>
      <c r="D215" s="229" t="s">
        <v>163</v>
      </c>
      <c r="E215" s="38"/>
      <c r="F215" s="230" t="s">
        <v>359</v>
      </c>
      <c r="G215" s="38"/>
      <c r="H215" s="38"/>
      <c r="I215" s="231"/>
      <c r="J215" s="38"/>
      <c r="K215" s="38"/>
      <c r="L215" s="42"/>
      <c r="M215" s="232"/>
      <c r="N215" s="233"/>
      <c r="O215" s="89"/>
      <c r="P215" s="89"/>
      <c r="Q215" s="89"/>
      <c r="R215" s="89"/>
      <c r="S215" s="89"/>
      <c r="T215" s="90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5" t="s">
        <v>163</v>
      </c>
      <c r="AU215" s="15" t="s">
        <v>87</v>
      </c>
    </row>
    <row r="216" s="2" customFormat="1">
      <c r="A216" s="36"/>
      <c r="B216" s="37"/>
      <c r="C216" s="38"/>
      <c r="D216" s="234" t="s">
        <v>165</v>
      </c>
      <c r="E216" s="38"/>
      <c r="F216" s="235" t="s">
        <v>360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165</v>
      </c>
      <c r="AU216" s="15" t="s">
        <v>87</v>
      </c>
    </row>
    <row r="217" s="2" customFormat="1" ht="24.15" customHeight="1">
      <c r="A217" s="36"/>
      <c r="B217" s="37"/>
      <c r="C217" s="216" t="s">
        <v>322</v>
      </c>
      <c r="D217" s="216" t="s">
        <v>156</v>
      </c>
      <c r="E217" s="217" t="s">
        <v>362</v>
      </c>
      <c r="F217" s="218" t="s">
        <v>363</v>
      </c>
      <c r="G217" s="219" t="s">
        <v>186</v>
      </c>
      <c r="H217" s="220">
        <v>3.2000000000000002</v>
      </c>
      <c r="I217" s="221"/>
      <c r="J217" s="222">
        <f>ROUND(I217*H217,2)</f>
        <v>0</v>
      </c>
      <c r="K217" s="218" t="s">
        <v>160</v>
      </c>
      <c r="L217" s="42"/>
      <c r="M217" s="223" t="s">
        <v>1</v>
      </c>
      <c r="N217" s="224" t="s">
        <v>42</v>
      </c>
      <c r="O217" s="89"/>
      <c r="P217" s="225">
        <f>O217*H217</f>
        <v>0</v>
      </c>
      <c r="Q217" s="225">
        <v>1.0000000000000001E-05</v>
      </c>
      <c r="R217" s="225">
        <f>Q217*H217</f>
        <v>3.2000000000000005E-05</v>
      </c>
      <c r="S217" s="225">
        <v>0</v>
      </c>
      <c r="T217" s="22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27" t="s">
        <v>238</v>
      </c>
      <c r="AT217" s="227" t="s">
        <v>156</v>
      </c>
      <c r="AU217" s="227" t="s">
        <v>87</v>
      </c>
      <c r="AY217" s="15" t="s">
        <v>153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15" t="s">
        <v>85</v>
      </c>
      <c r="BK217" s="228">
        <f>ROUND(I217*H217,2)</f>
        <v>0</v>
      </c>
      <c r="BL217" s="15" t="s">
        <v>238</v>
      </c>
      <c r="BM217" s="227" t="s">
        <v>364</v>
      </c>
    </row>
    <row r="218" s="2" customFormat="1">
      <c r="A218" s="36"/>
      <c r="B218" s="37"/>
      <c r="C218" s="38"/>
      <c r="D218" s="229" t="s">
        <v>163</v>
      </c>
      <c r="E218" s="38"/>
      <c r="F218" s="230" t="s">
        <v>365</v>
      </c>
      <c r="G218" s="38"/>
      <c r="H218" s="38"/>
      <c r="I218" s="231"/>
      <c r="J218" s="38"/>
      <c r="K218" s="38"/>
      <c r="L218" s="42"/>
      <c r="M218" s="232"/>
      <c r="N218" s="233"/>
      <c r="O218" s="89"/>
      <c r="P218" s="89"/>
      <c r="Q218" s="89"/>
      <c r="R218" s="89"/>
      <c r="S218" s="89"/>
      <c r="T218" s="90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163</v>
      </c>
      <c r="AU218" s="15" t="s">
        <v>87</v>
      </c>
    </row>
    <row r="219" s="2" customFormat="1">
      <c r="A219" s="36"/>
      <c r="B219" s="37"/>
      <c r="C219" s="38"/>
      <c r="D219" s="234" t="s">
        <v>165</v>
      </c>
      <c r="E219" s="38"/>
      <c r="F219" s="235" t="s">
        <v>366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165</v>
      </c>
      <c r="AU219" s="15" t="s">
        <v>87</v>
      </c>
    </row>
    <row r="220" s="13" customFormat="1">
      <c r="A220" s="13"/>
      <c r="B220" s="236"/>
      <c r="C220" s="237"/>
      <c r="D220" s="229" t="s">
        <v>167</v>
      </c>
      <c r="E220" s="238" t="s">
        <v>1</v>
      </c>
      <c r="F220" s="239" t="s">
        <v>416</v>
      </c>
      <c r="G220" s="237"/>
      <c r="H220" s="240">
        <v>3.2000000000000002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167</v>
      </c>
      <c r="AU220" s="246" t="s">
        <v>87</v>
      </c>
      <c r="AV220" s="13" t="s">
        <v>87</v>
      </c>
      <c r="AW220" s="13" t="s">
        <v>34</v>
      </c>
      <c r="AX220" s="13" t="s">
        <v>85</v>
      </c>
      <c r="AY220" s="246" t="s">
        <v>153</v>
      </c>
    </row>
    <row r="221" s="2" customFormat="1" ht="24.15" customHeight="1">
      <c r="A221" s="36"/>
      <c r="B221" s="37"/>
      <c r="C221" s="216" t="s">
        <v>328</v>
      </c>
      <c r="D221" s="216" t="s">
        <v>156</v>
      </c>
      <c r="E221" s="217" t="s">
        <v>369</v>
      </c>
      <c r="F221" s="218" t="s">
        <v>370</v>
      </c>
      <c r="G221" s="219" t="s">
        <v>186</v>
      </c>
      <c r="H221" s="220">
        <v>2</v>
      </c>
      <c r="I221" s="221"/>
      <c r="J221" s="222">
        <f>ROUND(I221*H221,2)</f>
        <v>0</v>
      </c>
      <c r="K221" s="218" t="s">
        <v>160</v>
      </c>
      <c r="L221" s="42"/>
      <c r="M221" s="223" t="s">
        <v>1</v>
      </c>
      <c r="N221" s="224" t="s">
        <v>42</v>
      </c>
      <c r="O221" s="89"/>
      <c r="P221" s="225">
        <f>O221*H221</f>
        <v>0</v>
      </c>
      <c r="Q221" s="225">
        <v>1.0000000000000001E-05</v>
      </c>
      <c r="R221" s="225">
        <f>Q221*H221</f>
        <v>2.0000000000000002E-05</v>
      </c>
      <c r="S221" s="225">
        <v>0</v>
      </c>
      <c r="T221" s="22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238</v>
      </c>
      <c r="AT221" s="227" t="s">
        <v>156</v>
      </c>
      <c r="AU221" s="227" t="s">
        <v>87</v>
      </c>
      <c r="AY221" s="15" t="s">
        <v>153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5" t="s">
        <v>85</v>
      </c>
      <c r="BK221" s="228">
        <f>ROUND(I221*H221,2)</f>
        <v>0</v>
      </c>
      <c r="BL221" s="15" t="s">
        <v>238</v>
      </c>
      <c r="BM221" s="227" t="s">
        <v>371</v>
      </c>
    </row>
    <row r="222" s="2" customFormat="1">
      <c r="A222" s="36"/>
      <c r="B222" s="37"/>
      <c r="C222" s="38"/>
      <c r="D222" s="229" t="s">
        <v>163</v>
      </c>
      <c r="E222" s="38"/>
      <c r="F222" s="230" t="s">
        <v>372</v>
      </c>
      <c r="G222" s="38"/>
      <c r="H222" s="38"/>
      <c r="I222" s="231"/>
      <c r="J222" s="38"/>
      <c r="K222" s="38"/>
      <c r="L222" s="42"/>
      <c r="M222" s="232"/>
      <c r="N222" s="233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163</v>
      </c>
      <c r="AU222" s="15" t="s">
        <v>87</v>
      </c>
    </row>
    <row r="223" s="2" customFormat="1">
      <c r="A223" s="36"/>
      <c r="B223" s="37"/>
      <c r="C223" s="38"/>
      <c r="D223" s="234" t="s">
        <v>165</v>
      </c>
      <c r="E223" s="38"/>
      <c r="F223" s="235" t="s">
        <v>373</v>
      </c>
      <c r="G223" s="38"/>
      <c r="H223" s="38"/>
      <c r="I223" s="231"/>
      <c r="J223" s="38"/>
      <c r="K223" s="38"/>
      <c r="L223" s="42"/>
      <c r="M223" s="232"/>
      <c r="N223" s="233"/>
      <c r="O223" s="89"/>
      <c r="P223" s="89"/>
      <c r="Q223" s="89"/>
      <c r="R223" s="89"/>
      <c r="S223" s="89"/>
      <c r="T223" s="90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5" t="s">
        <v>165</v>
      </c>
      <c r="AU223" s="15" t="s">
        <v>87</v>
      </c>
    </row>
    <row r="224" s="2" customFormat="1" ht="33" customHeight="1">
      <c r="A224" s="36"/>
      <c r="B224" s="37"/>
      <c r="C224" s="216" t="s">
        <v>334</v>
      </c>
      <c r="D224" s="216" t="s">
        <v>156</v>
      </c>
      <c r="E224" s="217" t="s">
        <v>375</v>
      </c>
      <c r="F224" s="218" t="s">
        <v>376</v>
      </c>
      <c r="G224" s="219" t="s">
        <v>186</v>
      </c>
      <c r="H224" s="220">
        <v>2.4500000000000002</v>
      </c>
      <c r="I224" s="221"/>
      <c r="J224" s="222">
        <f>ROUND(I224*H224,2)</f>
        <v>0</v>
      </c>
      <c r="K224" s="218" t="s">
        <v>160</v>
      </c>
      <c r="L224" s="42"/>
      <c r="M224" s="223" t="s">
        <v>1</v>
      </c>
      <c r="N224" s="224" t="s">
        <v>42</v>
      </c>
      <c r="O224" s="89"/>
      <c r="P224" s="225">
        <f>O224*H224</f>
        <v>0</v>
      </c>
      <c r="Q224" s="225">
        <v>0.00029</v>
      </c>
      <c r="R224" s="225">
        <f>Q224*H224</f>
        <v>0.00071050000000000009</v>
      </c>
      <c r="S224" s="225">
        <v>0</v>
      </c>
      <c r="T224" s="22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238</v>
      </c>
      <c r="AT224" s="227" t="s">
        <v>156</v>
      </c>
      <c r="AU224" s="227" t="s">
        <v>87</v>
      </c>
      <c r="AY224" s="15" t="s">
        <v>153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5" t="s">
        <v>85</v>
      </c>
      <c r="BK224" s="228">
        <f>ROUND(I224*H224,2)</f>
        <v>0</v>
      </c>
      <c r="BL224" s="15" t="s">
        <v>238</v>
      </c>
      <c r="BM224" s="227" t="s">
        <v>377</v>
      </c>
    </row>
    <row r="225" s="2" customFormat="1">
      <c r="A225" s="36"/>
      <c r="B225" s="37"/>
      <c r="C225" s="38"/>
      <c r="D225" s="229" t="s">
        <v>163</v>
      </c>
      <c r="E225" s="38"/>
      <c r="F225" s="230" t="s">
        <v>378</v>
      </c>
      <c r="G225" s="38"/>
      <c r="H225" s="38"/>
      <c r="I225" s="231"/>
      <c r="J225" s="38"/>
      <c r="K225" s="38"/>
      <c r="L225" s="42"/>
      <c r="M225" s="232"/>
      <c r="N225" s="233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163</v>
      </c>
      <c r="AU225" s="15" t="s">
        <v>87</v>
      </c>
    </row>
    <row r="226" s="2" customFormat="1">
      <c r="A226" s="36"/>
      <c r="B226" s="37"/>
      <c r="C226" s="38"/>
      <c r="D226" s="234" t="s">
        <v>165</v>
      </c>
      <c r="E226" s="38"/>
      <c r="F226" s="235" t="s">
        <v>379</v>
      </c>
      <c r="G226" s="38"/>
      <c r="H226" s="38"/>
      <c r="I226" s="231"/>
      <c r="J226" s="38"/>
      <c r="K226" s="38"/>
      <c r="L226" s="42"/>
      <c r="M226" s="232"/>
      <c r="N226" s="233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165</v>
      </c>
      <c r="AU226" s="15" t="s">
        <v>87</v>
      </c>
    </row>
    <row r="227" s="2" customFormat="1" ht="24.15" customHeight="1">
      <c r="A227" s="36"/>
      <c r="B227" s="37"/>
      <c r="C227" s="216" t="s">
        <v>339</v>
      </c>
      <c r="D227" s="216" t="s">
        <v>156</v>
      </c>
      <c r="E227" s="217" t="s">
        <v>381</v>
      </c>
      <c r="F227" s="218" t="s">
        <v>382</v>
      </c>
      <c r="G227" s="219" t="s">
        <v>186</v>
      </c>
      <c r="H227" s="220">
        <v>2.4500000000000002</v>
      </c>
      <c r="I227" s="221"/>
      <c r="J227" s="222">
        <f>ROUND(I227*H227,2)</f>
        <v>0</v>
      </c>
      <c r="K227" s="218" t="s">
        <v>160</v>
      </c>
      <c r="L227" s="42"/>
      <c r="M227" s="223" t="s">
        <v>1</v>
      </c>
      <c r="N227" s="224" t="s">
        <v>42</v>
      </c>
      <c r="O227" s="89"/>
      <c r="P227" s="225">
        <f>O227*H227</f>
        <v>0</v>
      </c>
      <c r="Q227" s="225">
        <v>0</v>
      </c>
      <c r="R227" s="225">
        <f>Q227*H227</f>
        <v>0</v>
      </c>
      <c r="S227" s="225">
        <v>0</v>
      </c>
      <c r="T227" s="22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27" t="s">
        <v>238</v>
      </c>
      <c r="AT227" s="227" t="s">
        <v>156</v>
      </c>
      <c r="AU227" s="227" t="s">
        <v>87</v>
      </c>
      <c r="AY227" s="15" t="s">
        <v>153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5" t="s">
        <v>85</v>
      </c>
      <c r="BK227" s="228">
        <f>ROUND(I227*H227,2)</f>
        <v>0</v>
      </c>
      <c r="BL227" s="15" t="s">
        <v>238</v>
      </c>
      <c r="BM227" s="227" t="s">
        <v>383</v>
      </c>
    </row>
    <row r="228" s="2" customFormat="1">
      <c r="A228" s="36"/>
      <c r="B228" s="37"/>
      <c r="C228" s="38"/>
      <c r="D228" s="229" t="s">
        <v>163</v>
      </c>
      <c r="E228" s="38"/>
      <c r="F228" s="230" t="s">
        <v>384</v>
      </c>
      <c r="G228" s="38"/>
      <c r="H228" s="38"/>
      <c r="I228" s="231"/>
      <c r="J228" s="38"/>
      <c r="K228" s="38"/>
      <c r="L228" s="42"/>
      <c r="M228" s="232"/>
      <c r="N228" s="233"/>
      <c r="O228" s="89"/>
      <c r="P228" s="89"/>
      <c r="Q228" s="89"/>
      <c r="R228" s="89"/>
      <c r="S228" s="89"/>
      <c r="T228" s="90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5" t="s">
        <v>163</v>
      </c>
      <c r="AU228" s="15" t="s">
        <v>87</v>
      </c>
    </row>
    <row r="229" s="2" customFormat="1">
      <c r="A229" s="36"/>
      <c r="B229" s="37"/>
      <c r="C229" s="38"/>
      <c r="D229" s="234" t="s">
        <v>165</v>
      </c>
      <c r="E229" s="38"/>
      <c r="F229" s="235" t="s">
        <v>385</v>
      </c>
      <c r="G229" s="38"/>
      <c r="H229" s="38"/>
      <c r="I229" s="231"/>
      <c r="J229" s="38"/>
      <c r="K229" s="38"/>
      <c r="L229" s="42"/>
      <c r="M229" s="232"/>
      <c r="N229" s="233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165</v>
      </c>
      <c r="AU229" s="15" t="s">
        <v>87</v>
      </c>
    </row>
    <row r="230" s="2" customFormat="1" ht="33" customHeight="1">
      <c r="A230" s="36"/>
      <c r="B230" s="37"/>
      <c r="C230" s="216" t="s">
        <v>346</v>
      </c>
      <c r="D230" s="216" t="s">
        <v>156</v>
      </c>
      <c r="E230" s="217" t="s">
        <v>387</v>
      </c>
      <c r="F230" s="218" t="s">
        <v>388</v>
      </c>
      <c r="G230" s="219" t="s">
        <v>159</v>
      </c>
      <c r="H230" s="220">
        <v>9.5</v>
      </c>
      <c r="I230" s="221"/>
      <c r="J230" s="222">
        <f>ROUND(I230*H230,2)</f>
        <v>0</v>
      </c>
      <c r="K230" s="218" t="s">
        <v>160</v>
      </c>
      <c r="L230" s="42"/>
      <c r="M230" s="223" t="s">
        <v>1</v>
      </c>
      <c r="N230" s="224" t="s">
        <v>42</v>
      </c>
      <c r="O230" s="89"/>
      <c r="P230" s="225">
        <f>O230*H230</f>
        <v>0</v>
      </c>
      <c r="Q230" s="225">
        <v>0</v>
      </c>
      <c r="R230" s="225">
        <f>Q230*H230</f>
        <v>0</v>
      </c>
      <c r="S230" s="225">
        <v>0</v>
      </c>
      <c r="T230" s="22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238</v>
      </c>
      <c r="AT230" s="227" t="s">
        <v>156</v>
      </c>
      <c r="AU230" s="227" t="s">
        <v>87</v>
      </c>
      <c r="AY230" s="15" t="s">
        <v>153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5" t="s">
        <v>85</v>
      </c>
      <c r="BK230" s="228">
        <f>ROUND(I230*H230,2)</f>
        <v>0</v>
      </c>
      <c r="BL230" s="15" t="s">
        <v>238</v>
      </c>
      <c r="BM230" s="227" t="s">
        <v>389</v>
      </c>
    </row>
    <row r="231" s="2" customFormat="1">
      <c r="A231" s="36"/>
      <c r="B231" s="37"/>
      <c r="C231" s="38"/>
      <c r="D231" s="229" t="s">
        <v>163</v>
      </c>
      <c r="E231" s="38"/>
      <c r="F231" s="230" t="s">
        <v>390</v>
      </c>
      <c r="G231" s="38"/>
      <c r="H231" s="38"/>
      <c r="I231" s="231"/>
      <c r="J231" s="38"/>
      <c r="K231" s="38"/>
      <c r="L231" s="42"/>
      <c r="M231" s="232"/>
      <c r="N231" s="233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163</v>
      </c>
      <c r="AU231" s="15" t="s">
        <v>87</v>
      </c>
    </row>
    <row r="232" s="2" customFormat="1">
      <c r="A232" s="36"/>
      <c r="B232" s="37"/>
      <c r="C232" s="38"/>
      <c r="D232" s="234" t="s">
        <v>165</v>
      </c>
      <c r="E232" s="38"/>
      <c r="F232" s="235" t="s">
        <v>391</v>
      </c>
      <c r="G232" s="38"/>
      <c r="H232" s="38"/>
      <c r="I232" s="231"/>
      <c r="J232" s="38"/>
      <c r="K232" s="38"/>
      <c r="L232" s="42"/>
      <c r="M232" s="258"/>
      <c r="N232" s="259"/>
      <c r="O232" s="260"/>
      <c r="P232" s="260"/>
      <c r="Q232" s="260"/>
      <c r="R232" s="260"/>
      <c r="S232" s="260"/>
      <c r="T232" s="261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165</v>
      </c>
      <c r="AU232" s="15" t="s">
        <v>87</v>
      </c>
    </row>
    <row r="233" s="2" customFormat="1" ht="6.96" customHeight="1">
      <c r="A233" s="36"/>
      <c r="B233" s="64"/>
      <c r="C233" s="65"/>
      <c r="D233" s="65"/>
      <c r="E233" s="65"/>
      <c r="F233" s="65"/>
      <c r="G233" s="65"/>
      <c r="H233" s="65"/>
      <c r="I233" s="65"/>
      <c r="J233" s="65"/>
      <c r="K233" s="65"/>
      <c r="L233" s="42"/>
      <c r="M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</row>
  </sheetData>
  <sheetProtection sheet="1" autoFilter="0" formatColumns="0" formatRows="0" objects="1" scenarios="1" spinCount="100000" saltValue="Nj74wFktXNw6PzmKE922Dbbks3gqbQUsVkgEI5SOK4jxHdPRNzSzlHzmzi/YavYRgn1fQWAtx7lIuMcZNtUSPQ==" hashValue="Xoi8RDiU31r/7i8pioBdx+R6TzujXxfvXH655SSB+FETBG9I8COtyTMvfSAD6b3oBBa+H8WZbPAKQ7JLKxvADQ==" algorithmName="SHA-512" password="CC35"/>
  <autoFilter ref="C124:K23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5_02/619995001"/>
    <hyperlink ref="F141" r:id="rId2" display="https://podminky.urs.cz/item/CS_URS_2025_02/968072456"/>
    <hyperlink ref="F146" r:id="rId3" display="https://podminky.urs.cz/item/CS_URS_2025_02/997013212"/>
    <hyperlink ref="F149" r:id="rId4" display="https://podminky.urs.cz/item/CS_URS_2025_02/997013219"/>
    <hyperlink ref="F153" r:id="rId5" display="https://podminky.urs.cz/item/CS_URS_2025_02/997013501"/>
    <hyperlink ref="F156" r:id="rId6" display="https://podminky.urs.cz/item/CS_URS_2025_02/997013509"/>
    <hyperlink ref="F160" r:id="rId7" display="https://podminky.urs.cz/item/CS_URS_2025_02/997013631"/>
    <hyperlink ref="F164" r:id="rId8" display="https://podminky.urs.cz/item/CS_URS_2025_02/998018002"/>
    <hyperlink ref="F169" r:id="rId9" display="https://podminky.urs.cz/item/CS_URS_2025_02/766660021"/>
    <hyperlink ref="F175" r:id="rId10" display="https://podminky.urs.cz/item/CS_URS_2025_02/766660717"/>
    <hyperlink ref="F185" r:id="rId11" display="https://podminky.urs.cz/item/CS_URS_2025_02/998766122"/>
    <hyperlink ref="F189" r:id="rId12" display="https://podminky.urs.cz/item/CS_URS_2025_02/767691822"/>
    <hyperlink ref="F193" r:id="rId13" display="https://podminky.urs.cz/item/CS_URS_2025_02/784121001"/>
    <hyperlink ref="F198" r:id="rId14" display="https://podminky.urs.cz/item/CS_URS_2025_02/784161401"/>
    <hyperlink ref="F201" r:id="rId15" display="https://podminky.urs.cz/item/CS_URS_2025_02/784171001"/>
    <hyperlink ref="F207" r:id="rId16" display="https://podminky.urs.cz/item/CS_URS_2025_02/784171101"/>
    <hyperlink ref="F213" r:id="rId17" display="https://podminky.urs.cz/item/CS_URS_2025_02/784181101"/>
    <hyperlink ref="F216" r:id="rId18" display="https://podminky.urs.cz/item/CS_URS_2025_02/784181111"/>
    <hyperlink ref="F219" r:id="rId19" display="https://podminky.urs.cz/item/CS_URS_2025_02/784191005"/>
    <hyperlink ref="F223" r:id="rId20" display="https://podminky.urs.cz/item/CS_URS_2025_02/784191007"/>
    <hyperlink ref="F226" r:id="rId21" display="https://podminky.urs.cz/item/CS_URS_2025_02/784211101"/>
    <hyperlink ref="F229" r:id="rId22" display="https://podminky.urs.cz/item/CS_URS_2025_02/784211141"/>
    <hyperlink ref="F232" r:id="rId23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120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518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ROUND(J125,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ROUND((SUM(BE125:BE251)),  2)</f>
        <v>0</v>
      </c>
      <c r="G33" s="36"/>
      <c r="H33" s="36"/>
      <c r="I33" s="153">
        <v>0.20999999999999999</v>
      </c>
      <c r="J33" s="152">
        <f>ROUND(((SUM(BE125:BE251))*I33),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ROUND((SUM(BF125:BF251)),  2)</f>
        <v>0</v>
      </c>
      <c r="G34" s="36"/>
      <c r="H34" s="36"/>
      <c r="I34" s="153">
        <v>0.12</v>
      </c>
      <c r="J34" s="152">
        <f>ROUND(((SUM(BF125:BF251))*I34),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ROUND((SUM(BG125:BG251)),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ROUND((SUM(BH125:BH251)),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ROUND((SUM(BI125:BI251)),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734-12 - Schodiště C - 1.PP (trafostanice)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J125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J126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J127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131</v>
      </c>
      <c r="E99" s="186"/>
      <c r="F99" s="186"/>
      <c r="G99" s="186"/>
      <c r="H99" s="186"/>
      <c r="I99" s="186"/>
      <c r="J99" s="187">
        <f>J132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132</v>
      </c>
      <c r="E100" s="186"/>
      <c r="F100" s="186"/>
      <c r="G100" s="186"/>
      <c r="H100" s="186"/>
      <c r="I100" s="186"/>
      <c r="J100" s="187">
        <f>J150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133</v>
      </c>
      <c r="E101" s="186"/>
      <c r="F101" s="186"/>
      <c r="G101" s="186"/>
      <c r="H101" s="186"/>
      <c r="I101" s="186"/>
      <c r="J101" s="187">
        <f>J168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134</v>
      </c>
      <c r="E102" s="180"/>
      <c r="F102" s="180"/>
      <c r="G102" s="180"/>
      <c r="H102" s="180"/>
      <c r="I102" s="180"/>
      <c r="J102" s="181">
        <f>J172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135</v>
      </c>
      <c r="E103" s="186"/>
      <c r="F103" s="186"/>
      <c r="G103" s="186"/>
      <c r="H103" s="186"/>
      <c r="I103" s="186"/>
      <c r="J103" s="187">
        <f>J173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136</v>
      </c>
      <c r="E104" s="186"/>
      <c r="F104" s="186"/>
      <c r="G104" s="186"/>
      <c r="H104" s="186"/>
      <c r="I104" s="186"/>
      <c r="J104" s="187">
        <f>J193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137</v>
      </c>
      <c r="E105" s="186"/>
      <c r="F105" s="186"/>
      <c r="G105" s="186"/>
      <c r="H105" s="186"/>
      <c r="I105" s="186"/>
      <c r="J105" s="187">
        <f>J209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138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172" t="str">
        <f>E7</f>
        <v>Dodávka a montáž protipožárních uzávěrů</v>
      </c>
      <c r="F115" s="30"/>
      <c r="G115" s="30"/>
      <c r="H115" s="30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122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E9</f>
        <v>734-12 - Schodiště C - 1.PP (trafostanice)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F12</f>
        <v>Zimní stadión Ivana Hlinky</v>
      </c>
      <c r="G119" s="38"/>
      <c r="H119" s="38"/>
      <c r="I119" s="30" t="s">
        <v>22</v>
      </c>
      <c r="J119" s="77" t="str">
        <f>IF(J12="","",J12)</f>
        <v>13. 9. 2025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E15</f>
        <v xml:space="preserve">Město Litvínov, náměstí Míru 11, 43601 Litvínov - </v>
      </c>
      <c r="G121" s="38"/>
      <c r="H121" s="38"/>
      <c r="I121" s="30" t="s">
        <v>32</v>
      </c>
      <c r="J121" s="34" t="str">
        <f>E21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30</v>
      </c>
      <c r="D122" s="38"/>
      <c r="E122" s="38"/>
      <c r="F122" s="25" t="str">
        <f>IF(E18="","",E18)</f>
        <v>Vyplň údaj</v>
      </c>
      <c r="G122" s="38"/>
      <c r="H122" s="38"/>
      <c r="I122" s="30" t="s">
        <v>35</v>
      </c>
      <c r="J122" s="34" t="str">
        <f>E24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9"/>
      <c r="B124" s="190"/>
      <c r="C124" s="191" t="s">
        <v>139</v>
      </c>
      <c r="D124" s="192" t="s">
        <v>62</v>
      </c>
      <c r="E124" s="192" t="s">
        <v>58</v>
      </c>
      <c r="F124" s="192" t="s">
        <v>59</v>
      </c>
      <c r="G124" s="192" t="s">
        <v>140</v>
      </c>
      <c r="H124" s="192" t="s">
        <v>141</v>
      </c>
      <c r="I124" s="192" t="s">
        <v>142</v>
      </c>
      <c r="J124" s="192" t="s">
        <v>126</v>
      </c>
      <c r="K124" s="193" t="s">
        <v>143</v>
      </c>
      <c r="L124" s="194"/>
      <c r="M124" s="98" t="s">
        <v>1</v>
      </c>
      <c r="N124" s="99" t="s">
        <v>41</v>
      </c>
      <c r="O124" s="99" t="s">
        <v>144</v>
      </c>
      <c r="P124" s="99" t="s">
        <v>145</v>
      </c>
      <c r="Q124" s="99" t="s">
        <v>146</v>
      </c>
      <c r="R124" s="99" t="s">
        <v>147</v>
      </c>
      <c r="S124" s="99" t="s">
        <v>148</v>
      </c>
      <c r="T124" s="100" t="s">
        <v>149</v>
      </c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</row>
    <row r="125" s="2" customFormat="1" ht="22.8" customHeight="1">
      <c r="A125" s="36"/>
      <c r="B125" s="37"/>
      <c r="C125" s="105" t="s">
        <v>150</v>
      </c>
      <c r="D125" s="38"/>
      <c r="E125" s="38"/>
      <c r="F125" s="38"/>
      <c r="G125" s="38"/>
      <c r="H125" s="38"/>
      <c r="I125" s="38"/>
      <c r="J125" s="195">
        <f>BK125</f>
        <v>0</v>
      </c>
      <c r="K125" s="38"/>
      <c r="L125" s="42"/>
      <c r="M125" s="101"/>
      <c r="N125" s="196"/>
      <c r="O125" s="102"/>
      <c r="P125" s="197">
        <f>P126+P172</f>
        <v>0</v>
      </c>
      <c r="Q125" s="102"/>
      <c r="R125" s="197">
        <f>R126+R172</f>
        <v>0.3616125</v>
      </c>
      <c r="S125" s="102"/>
      <c r="T125" s="198">
        <f>T126+T172</f>
        <v>0.1469625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76</v>
      </c>
      <c r="AU125" s="15" t="s">
        <v>128</v>
      </c>
      <c r="BK125" s="199">
        <f>BK126+BK172</f>
        <v>0</v>
      </c>
    </row>
    <row r="126" s="12" customFormat="1" ht="25.92" customHeight="1">
      <c r="A126" s="12"/>
      <c r="B126" s="200"/>
      <c r="C126" s="201"/>
      <c r="D126" s="202" t="s">
        <v>76</v>
      </c>
      <c r="E126" s="203" t="s">
        <v>151</v>
      </c>
      <c r="F126" s="203" t="s">
        <v>152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P127+P132+P150+P168</f>
        <v>0</v>
      </c>
      <c r="Q126" s="208"/>
      <c r="R126" s="209">
        <f>R127+R132+R150+R168</f>
        <v>0.022499999999999999</v>
      </c>
      <c r="S126" s="208"/>
      <c r="T126" s="210">
        <f>T127+T132+T150+T168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77</v>
      </c>
      <c r="AY126" s="211" t="s">
        <v>153</v>
      </c>
      <c r="BK126" s="213">
        <f>BK127+BK132+BK150+BK168</f>
        <v>0</v>
      </c>
    </row>
    <row r="127" s="12" customFormat="1" ht="22.8" customHeight="1">
      <c r="A127" s="12"/>
      <c r="B127" s="200"/>
      <c r="C127" s="201"/>
      <c r="D127" s="202" t="s">
        <v>76</v>
      </c>
      <c r="E127" s="214" t="s">
        <v>154</v>
      </c>
      <c r="F127" s="214" t="s">
        <v>155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SUM(P128:P131)</f>
        <v>0</v>
      </c>
      <c r="Q127" s="208"/>
      <c r="R127" s="209">
        <f>SUM(R128:R131)</f>
        <v>0.022499999999999999</v>
      </c>
      <c r="S127" s="208"/>
      <c r="T127" s="210">
        <f>SUM(T128:T131)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85</v>
      </c>
      <c r="AT127" s="212" t="s">
        <v>76</v>
      </c>
      <c r="AU127" s="212" t="s">
        <v>85</v>
      </c>
      <c r="AY127" s="211" t="s">
        <v>153</v>
      </c>
      <c r="BK127" s="213">
        <f>SUM(BK128:BK131)</f>
        <v>0</v>
      </c>
    </row>
    <row r="128" s="2" customFormat="1" ht="24.15" customHeight="1">
      <c r="A128" s="36"/>
      <c r="B128" s="37"/>
      <c r="C128" s="216" t="s">
        <v>85</v>
      </c>
      <c r="D128" s="216" t="s">
        <v>156</v>
      </c>
      <c r="E128" s="217" t="s">
        <v>157</v>
      </c>
      <c r="F128" s="218" t="s">
        <v>158</v>
      </c>
      <c r="G128" s="219" t="s">
        <v>159</v>
      </c>
      <c r="H128" s="220">
        <v>15</v>
      </c>
      <c r="I128" s="221"/>
      <c r="J128" s="222">
        <f>ROUND(I128*H128,2)</f>
        <v>0</v>
      </c>
      <c r="K128" s="218" t="s">
        <v>160</v>
      </c>
      <c r="L128" s="42"/>
      <c r="M128" s="223" t="s">
        <v>1</v>
      </c>
      <c r="N128" s="224" t="s">
        <v>42</v>
      </c>
      <c r="O128" s="89"/>
      <c r="P128" s="225">
        <f>O128*H128</f>
        <v>0</v>
      </c>
      <c r="Q128" s="225">
        <v>0.0015</v>
      </c>
      <c r="R128" s="225">
        <f>Q128*H128</f>
        <v>0.022499999999999999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161</v>
      </c>
      <c r="AT128" s="227" t="s">
        <v>156</v>
      </c>
      <c r="AU128" s="227" t="s">
        <v>87</v>
      </c>
      <c r="AY128" s="15" t="s">
        <v>153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85</v>
      </c>
      <c r="BK128" s="228">
        <f>ROUND(I128*H128,2)</f>
        <v>0</v>
      </c>
      <c r="BL128" s="15" t="s">
        <v>161</v>
      </c>
      <c r="BM128" s="227" t="s">
        <v>162</v>
      </c>
    </row>
    <row r="129" s="2" customFormat="1">
      <c r="A129" s="36"/>
      <c r="B129" s="37"/>
      <c r="C129" s="38"/>
      <c r="D129" s="229" t="s">
        <v>163</v>
      </c>
      <c r="E129" s="38"/>
      <c r="F129" s="230" t="s">
        <v>164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163</v>
      </c>
      <c r="AU129" s="15" t="s">
        <v>87</v>
      </c>
    </row>
    <row r="130" s="2" customFormat="1">
      <c r="A130" s="36"/>
      <c r="B130" s="37"/>
      <c r="C130" s="38"/>
      <c r="D130" s="234" t="s">
        <v>165</v>
      </c>
      <c r="E130" s="38"/>
      <c r="F130" s="235" t="s">
        <v>166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165</v>
      </c>
      <c r="AU130" s="15" t="s">
        <v>87</v>
      </c>
    </row>
    <row r="131" s="13" customFormat="1">
      <c r="A131" s="13"/>
      <c r="B131" s="236"/>
      <c r="C131" s="237"/>
      <c r="D131" s="229" t="s">
        <v>167</v>
      </c>
      <c r="E131" s="238" t="s">
        <v>1</v>
      </c>
      <c r="F131" s="239" t="s">
        <v>519</v>
      </c>
      <c r="G131" s="237"/>
      <c r="H131" s="240">
        <v>15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167</v>
      </c>
      <c r="AU131" s="246" t="s">
        <v>87</v>
      </c>
      <c r="AV131" s="13" t="s">
        <v>87</v>
      </c>
      <c r="AW131" s="13" t="s">
        <v>34</v>
      </c>
      <c r="AX131" s="13" t="s">
        <v>85</v>
      </c>
      <c r="AY131" s="246" t="s">
        <v>153</v>
      </c>
    </row>
    <row r="132" s="12" customFormat="1" ht="22.8" customHeight="1">
      <c r="A132" s="12"/>
      <c r="B132" s="200"/>
      <c r="C132" s="201"/>
      <c r="D132" s="202" t="s">
        <v>76</v>
      </c>
      <c r="E132" s="214" t="s">
        <v>182</v>
      </c>
      <c r="F132" s="214" t="s">
        <v>183</v>
      </c>
      <c r="G132" s="201"/>
      <c r="H132" s="201"/>
      <c r="I132" s="204"/>
      <c r="J132" s="215">
        <f>BK132</f>
        <v>0</v>
      </c>
      <c r="K132" s="201"/>
      <c r="L132" s="206"/>
      <c r="M132" s="207"/>
      <c r="N132" s="208"/>
      <c r="O132" s="208"/>
      <c r="P132" s="209">
        <f>SUM(P133:P149)</f>
        <v>0</v>
      </c>
      <c r="Q132" s="208"/>
      <c r="R132" s="209">
        <f>SUM(R133:R149)</f>
        <v>0</v>
      </c>
      <c r="S132" s="208"/>
      <c r="T132" s="210">
        <f>SUM(T133:T149)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1" t="s">
        <v>85</v>
      </c>
      <c r="AT132" s="212" t="s">
        <v>76</v>
      </c>
      <c r="AU132" s="212" t="s">
        <v>85</v>
      </c>
      <c r="AY132" s="211" t="s">
        <v>153</v>
      </c>
      <c r="BK132" s="213">
        <f>SUM(BK133:BK149)</f>
        <v>0</v>
      </c>
    </row>
    <row r="133" s="2" customFormat="1" ht="33" customHeight="1">
      <c r="A133" s="36"/>
      <c r="B133" s="37"/>
      <c r="C133" s="216" t="s">
        <v>87</v>
      </c>
      <c r="D133" s="216" t="s">
        <v>156</v>
      </c>
      <c r="E133" s="217" t="s">
        <v>520</v>
      </c>
      <c r="F133" s="218" t="s">
        <v>521</v>
      </c>
      <c r="G133" s="219" t="s">
        <v>186</v>
      </c>
      <c r="H133" s="220">
        <v>12.5</v>
      </c>
      <c r="I133" s="221"/>
      <c r="J133" s="222">
        <f>ROUND(I133*H133,2)</f>
        <v>0</v>
      </c>
      <c r="K133" s="218" t="s">
        <v>160</v>
      </c>
      <c r="L133" s="42"/>
      <c r="M133" s="223" t="s">
        <v>1</v>
      </c>
      <c r="N133" s="224" t="s">
        <v>42</v>
      </c>
      <c r="O133" s="89"/>
      <c r="P133" s="225">
        <f>O133*H133</f>
        <v>0</v>
      </c>
      <c r="Q133" s="225">
        <v>0</v>
      </c>
      <c r="R133" s="225">
        <f>Q133*H133</f>
        <v>0</v>
      </c>
      <c r="S133" s="225">
        <v>0</v>
      </c>
      <c r="T133" s="22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7" t="s">
        <v>161</v>
      </c>
      <c r="AT133" s="227" t="s">
        <v>156</v>
      </c>
      <c r="AU133" s="227" t="s">
        <v>87</v>
      </c>
      <c r="AY133" s="15" t="s">
        <v>153</v>
      </c>
      <c r="BE133" s="228">
        <f>IF(N133="základní",J133,0)</f>
        <v>0</v>
      </c>
      <c r="BF133" s="228">
        <f>IF(N133="snížená",J133,0)</f>
        <v>0</v>
      </c>
      <c r="BG133" s="228">
        <f>IF(N133="zákl. přenesená",J133,0)</f>
        <v>0</v>
      </c>
      <c r="BH133" s="228">
        <f>IF(N133="sníž. přenesená",J133,0)</f>
        <v>0</v>
      </c>
      <c r="BI133" s="228">
        <f>IF(N133="nulová",J133,0)</f>
        <v>0</v>
      </c>
      <c r="BJ133" s="15" t="s">
        <v>85</v>
      </c>
      <c r="BK133" s="228">
        <f>ROUND(I133*H133,2)</f>
        <v>0</v>
      </c>
      <c r="BL133" s="15" t="s">
        <v>161</v>
      </c>
      <c r="BM133" s="227" t="s">
        <v>522</v>
      </c>
    </row>
    <row r="134" s="2" customFormat="1">
      <c r="A134" s="36"/>
      <c r="B134" s="37"/>
      <c r="C134" s="38"/>
      <c r="D134" s="229" t="s">
        <v>163</v>
      </c>
      <c r="E134" s="38"/>
      <c r="F134" s="230" t="s">
        <v>523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163</v>
      </c>
      <c r="AU134" s="15" t="s">
        <v>87</v>
      </c>
    </row>
    <row r="135" s="2" customFormat="1">
      <c r="A135" s="36"/>
      <c r="B135" s="37"/>
      <c r="C135" s="38"/>
      <c r="D135" s="234" t="s">
        <v>165</v>
      </c>
      <c r="E135" s="38"/>
      <c r="F135" s="235" t="s">
        <v>524</v>
      </c>
      <c r="G135" s="38"/>
      <c r="H135" s="38"/>
      <c r="I135" s="231"/>
      <c r="J135" s="38"/>
      <c r="K135" s="38"/>
      <c r="L135" s="42"/>
      <c r="M135" s="232"/>
      <c r="N135" s="233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165</v>
      </c>
      <c r="AU135" s="15" t="s">
        <v>87</v>
      </c>
    </row>
    <row r="136" s="13" customFormat="1">
      <c r="A136" s="13"/>
      <c r="B136" s="236"/>
      <c r="C136" s="237"/>
      <c r="D136" s="229" t="s">
        <v>167</v>
      </c>
      <c r="E136" s="238" t="s">
        <v>1</v>
      </c>
      <c r="F136" s="239" t="s">
        <v>525</v>
      </c>
      <c r="G136" s="237"/>
      <c r="H136" s="240">
        <v>12.5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167</v>
      </c>
      <c r="AU136" s="246" t="s">
        <v>87</v>
      </c>
      <c r="AV136" s="13" t="s">
        <v>87</v>
      </c>
      <c r="AW136" s="13" t="s">
        <v>34</v>
      </c>
      <c r="AX136" s="13" t="s">
        <v>85</v>
      </c>
      <c r="AY136" s="246" t="s">
        <v>153</v>
      </c>
    </row>
    <row r="137" s="2" customFormat="1" ht="37.8" customHeight="1">
      <c r="A137" s="36"/>
      <c r="B137" s="37"/>
      <c r="C137" s="216" t="s">
        <v>174</v>
      </c>
      <c r="D137" s="216" t="s">
        <v>156</v>
      </c>
      <c r="E137" s="217" t="s">
        <v>526</v>
      </c>
      <c r="F137" s="218" t="s">
        <v>527</v>
      </c>
      <c r="G137" s="219" t="s">
        <v>186</v>
      </c>
      <c r="H137" s="220">
        <v>62.5</v>
      </c>
      <c r="I137" s="221"/>
      <c r="J137" s="222">
        <f>ROUND(I137*H137,2)</f>
        <v>0</v>
      </c>
      <c r="K137" s="218" t="s">
        <v>160</v>
      </c>
      <c r="L137" s="42"/>
      <c r="M137" s="223" t="s">
        <v>1</v>
      </c>
      <c r="N137" s="224" t="s">
        <v>42</v>
      </c>
      <c r="O137" s="89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161</v>
      </c>
      <c r="AT137" s="227" t="s">
        <v>156</v>
      </c>
      <c r="AU137" s="227" t="s">
        <v>87</v>
      </c>
      <c r="AY137" s="15" t="s">
        <v>153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5" t="s">
        <v>85</v>
      </c>
      <c r="BK137" s="228">
        <f>ROUND(I137*H137,2)</f>
        <v>0</v>
      </c>
      <c r="BL137" s="15" t="s">
        <v>161</v>
      </c>
      <c r="BM137" s="227" t="s">
        <v>528</v>
      </c>
    </row>
    <row r="138" s="2" customFormat="1">
      <c r="A138" s="36"/>
      <c r="B138" s="37"/>
      <c r="C138" s="38"/>
      <c r="D138" s="229" t="s">
        <v>163</v>
      </c>
      <c r="E138" s="38"/>
      <c r="F138" s="230" t="s">
        <v>529</v>
      </c>
      <c r="G138" s="38"/>
      <c r="H138" s="38"/>
      <c r="I138" s="231"/>
      <c r="J138" s="38"/>
      <c r="K138" s="38"/>
      <c r="L138" s="42"/>
      <c r="M138" s="232"/>
      <c r="N138" s="233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163</v>
      </c>
      <c r="AU138" s="15" t="s">
        <v>87</v>
      </c>
    </row>
    <row r="139" s="2" customFormat="1">
      <c r="A139" s="36"/>
      <c r="B139" s="37"/>
      <c r="C139" s="38"/>
      <c r="D139" s="234" t="s">
        <v>165</v>
      </c>
      <c r="E139" s="38"/>
      <c r="F139" s="235" t="s">
        <v>530</v>
      </c>
      <c r="G139" s="38"/>
      <c r="H139" s="38"/>
      <c r="I139" s="231"/>
      <c r="J139" s="38"/>
      <c r="K139" s="38"/>
      <c r="L139" s="42"/>
      <c r="M139" s="232"/>
      <c r="N139" s="233"/>
      <c r="O139" s="89"/>
      <c r="P139" s="89"/>
      <c r="Q139" s="89"/>
      <c r="R139" s="89"/>
      <c r="S139" s="89"/>
      <c r="T139" s="90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165</v>
      </c>
      <c r="AU139" s="15" t="s">
        <v>87</v>
      </c>
    </row>
    <row r="140" s="13" customFormat="1">
      <c r="A140" s="13"/>
      <c r="B140" s="236"/>
      <c r="C140" s="237"/>
      <c r="D140" s="229" t="s">
        <v>167</v>
      </c>
      <c r="E140" s="238" t="s">
        <v>1</v>
      </c>
      <c r="F140" s="239" t="s">
        <v>531</v>
      </c>
      <c r="G140" s="237"/>
      <c r="H140" s="240">
        <v>62.5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167</v>
      </c>
      <c r="AU140" s="246" t="s">
        <v>87</v>
      </c>
      <c r="AV140" s="13" t="s">
        <v>87</v>
      </c>
      <c r="AW140" s="13" t="s">
        <v>34</v>
      </c>
      <c r="AX140" s="13" t="s">
        <v>85</v>
      </c>
      <c r="AY140" s="246" t="s">
        <v>153</v>
      </c>
    </row>
    <row r="141" s="2" customFormat="1" ht="33" customHeight="1">
      <c r="A141" s="36"/>
      <c r="B141" s="37"/>
      <c r="C141" s="216" t="s">
        <v>161</v>
      </c>
      <c r="D141" s="216" t="s">
        <v>156</v>
      </c>
      <c r="E141" s="217" t="s">
        <v>532</v>
      </c>
      <c r="F141" s="218" t="s">
        <v>533</v>
      </c>
      <c r="G141" s="219" t="s">
        <v>186</v>
      </c>
      <c r="H141" s="220">
        <v>12.5</v>
      </c>
      <c r="I141" s="221"/>
      <c r="J141" s="222">
        <f>ROUND(I141*H141,2)</f>
        <v>0</v>
      </c>
      <c r="K141" s="218" t="s">
        <v>160</v>
      </c>
      <c r="L141" s="42"/>
      <c r="M141" s="223" t="s">
        <v>1</v>
      </c>
      <c r="N141" s="224" t="s">
        <v>42</v>
      </c>
      <c r="O141" s="89"/>
      <c r="P141" s="225">
        <f>O141*H141</f>
        <v>0</v>
      </c>
      <c r="Q141" s="225">
        <v>0</v>
      </c>
      <c r="R141" s="225">
        <f>Q141*H141</f>
        <v>0</v>
      </c>
      <c r="S141" s="225">
        <v>0</v>
      </c>
      <c r="T141" s="22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7" t="s">
        <v>161</v>
      </c>
      <c r="AT141" s="227" t="s">
        <v>156</v>
      </c>
      <c r="AU141" s="227" t="s">
        <v>87</v>
      </c>
      <c r="AY141" s="15" t="s">
        <v>153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15" t="s">
        <v>85</v>
      </c>
      <c r="BK141" s="228">
        <f>ROUND(I141*H141,2)</f>
        <v>0</v>
      </c>
      <c r="BL141" s="15" t="s">
        <v>161</v>
      </c>
      <c r="BM141" s="227" t="s">
        <v>534</v>
      </c>
    </row>
    <row r="142" s="2" customFormat="1">
      <c r="A142" s="36"/>
      <c r="B142" s="37"/>
      <c r="C142" s="38"/>
      <c r="D142" s="229" t="s">
        <v>163</v>
      </c>
      <c r="E142" s="38"/>
      <c r="F142" s="230" t="s">
        <v>535</v>
      </c>
      <c r="G142" s="38"/>
      <c r="H142" s="38"/>
      <c r="I142" s="231"/>
      <c r="J142" s="38"/>
      <c r="K142" s="38"/>
      <c r="L142" s="42"/>
      <c r="M142" s="232"/>
      <c r="N142" s="233"/>
      <c r="O142" s="89"/>
      <c r="P142" s="89"/>
      <c r="Q142" s="89"/>
      <c r="R142" s="89"/>
      <c r="S142" s="89"/>
      <c r="T142" s="90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163</v>
      </c>
      <c r="AU142" s="15" t="s">
        <v>87</v>
      </c>
    </row>
    <row r="143" s="2" customFormat="1">
      <c r="A143" s="36"/>
      <c r="B143" s="37"/>
      <c r="C143" s="38"/>
      <c r="D143" s="234" t="s">
        <v>165</v>
      </c>
      <c r="E143" s="38"/>
      <c r="F143" s="235" t="s">
        <v>536</v>
      </c>
      <c r="G143" s="38"/>
      <c r="H143" s="38"/>
      <c r="I143" s="231"/>
      <c r="J143" s="38"/>
      <c r="K143" s="38"/>
      <c r="L143" s="42"/>
      <c r="M143" s="232"/>
      <c r="N143" s="233"/>
      <c r="O143" s="89"/>
      <c r="P143" s="89"/>
      <c r="Q143" s="89"/>
      <c r="R143" s="89"/>
      <c r="S143" s="89"/>
      <c r="T143" s="90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5" t="s">
        <v>165</v>
      </c>
      <c r="AU143" s="15" t="s">
        <v>87</v>
      </c>
    </row>
    <row r="144" s="2" customFormat="1" ht="24.15" customHeight="1">
      <c r="A144" s="36"/>
      <c r="B144" s="37"/>
      <c r="C144" s="216" t="s">
        <v>193</v>
      </c>
      <c r="D144" s="216" t="s">
        <v>156</v>
      </c>
      <c r="E144" s="217" t="s">
        <v>537</v>
      </c>
      <c r="F144" s="218" t="s">
        <v>538</v>
      </c>
      <c r="G144" s="219" t="s">
        <v>186</v>
      </c>
      <c r="H144" s="220">
        <v>12.5</v>
      </c>
      <c r="I144" s="221"/>
      <c r="J144" s="222">
        <f>ROUND(I144*H144,2)</f>
        <v>0</v>
      </c>
      <c r="K144" s="218" t="s">
        <v>160</v>
      </c>
      <c r="L144" s="42"/>
      <c r="M144" s="223" t="s">
        <v>1</v>
      </c>
      <c r="N144" s="224" t="s">
        <v>42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161</v>
      </c>
      <c r="AT144" s="227" t="s">
        <v>156</v>
      </c>
      <c r="AU144" s="227" t="s">
        <v>87</v>
      </c>
      <c r="AY144" s="15" t="s">
        <v>153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85</v>
      </c>
      <c r="BK144" s="228">
        <f>ROUND(I144*H144,2)</f>
        <v>0</v>
      </c>
      <c r="BL144" s="15" t="s">
        <v>161</v>
      </c>
      <c r="BM144" s="227" t="s">
        <v>539</v>
      </c>
    </row>
    <row r="145" s="2" customFormat="1">
      <c r="A145" s="36"/>
      <c r="B145" s="37"/>
      <c r="C145" s="38"/>
      <c r="D145" s="229" t="s">
        <v>163</v>
      </c>
      <c r="E145" s="38"/>
      <c r="F145" s="230" t="s">
        <v>540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163</v>
      </c>
      <c r="AU145" s="15" t="s">
        <v>87</v>
      </c>
    </row>
    <row r="146" s="2" customFormat="1">
      <c r="A146" s="36"/>
      <c r="B146" s="37"/>
      <c r="C146" s="38"/>
      <c r="D146" s="234" t="s">
        <v>165</v>
      </c>
      <c r="E146" s="38"/>
      <c r="F146" s="235" t="s">
        <v>541</v>
      </c>
      <c r="G146" s="38"/>
      <c r="H146" s="38"/>
      <c r="I146" s="231"/>
      <c r="J146" s="38"/>
      <c r="K146" s="38"/>
      <c r="L146" s="42"/>
      <c r="M146" s="232"/>
      <c r="N146" s="233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165</v>
      </c>
      <c r="AU146" s="15" t="s">
        <v>87</v>
      </c>
    </row>
    <row r="147" s="2" customFormat="1" ht="24.15" customHeight="1">
      <c r="A147" s="36"/>
      <c r="B147" s="37"/>
      <c r="C147" s="216" t="s">
        <v>154</v>
      </c>
      <c r="D147" s="216" t="s">
        <v>156</v>
      </c>
      <c r="E147" s="217" t="s">
        <v>542</v>
      </c>
      <c r="F147" s="218" t="s">
        <v>543</v>
      </c>
      <c r="G147" s="219" t="s">
        <v>186</v>
      </c>
      <c r="H147" s="220">
        <v>12.5</v>
      </c>
      <c r="I147" s="221"/>
      <c r="J147" s="222">
        <f>ROUND(I147*H147,2)</f>
        <v>0</v>
      </c>
      <c r="K147" s="218" t="s">
        <v>160</v>
      </c>
      <c r="L147" s="42"/>
      <c r="M147" s="223" t="s">
        <v>1</v>
      </c>
      <c r="N147" s="224" t="s">
        <v>42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161</v>
      </c>
      <c r="AT147" s="227" t="s">
        <v>156</v>
      </c>
      <c r="AU147" s="227" t="s">
        <v>87</v>
      </c>
      <c r="AY147" s="15" t="s">
        <v>153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85</v>
      </c>
      <c r="BK147" s="228">
        <f>ROUND(I147*H147,2)</f>
        <v>0</v>
      </c>
      <c r="BL147" s="15" t="s">
        <v>161</v>
      </c>
      <c r="BM147" s="227" t="s">
        <v>544</v>
      </c>
    </row>
    <row r="148" s="2" customFormat="1">
      <c r="A148" s="36"/>
      <c r="B148" s="37"/>
      <c r="C148" s="38"/>
      <c r="D148" s="229" t="s">
        <v>163</v>
      </c>
      <c r="E148" s="38"/>
      <c r="F148" s="230" t="s">
        <v>545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163</v>
      </c>
      <c r="AU148" s="15" t="s">
        <v>87</v>
      </c>
    </row>
    <row r="149" s="2" customFormat="1">
      <c r="A149" s="36"/>
      <c r="B149" s="37"/>
      <c r="C149" s="38"/>
      <c r="D149" s="234" t="s">
        <v>165</v>
      </c>
      <c r="E149" s="38"/>
      <c r="F149" s="235" t="s">
        <v>546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165</v>
      </c>
      <c r="AU149" s="15" t="s">
        <v>87</v>
      </c>
    </row>
    <row r="150" s="12" customFormat="1" ht="22.8" customHeight="1">
      <c r="A150" s="12"/>
      <c r="B150" s="200"/>
      <c r="C150" s="201"/>
      <c r="D150" s="202" t="s">
        <v>76</v>
      </c>
      <c r="E150" s="214" t="s">
        <v>191</v>
      </c>
      <c r="F150" s="214" t="s">
        <v>192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SUM(P151:P167)</f>
        <v>0</v>
      </c>
      <c r="Q150" s="208"/>
      <c r="R150" s="209">
        <f>SUM(R151:R167)</f>
        <v>0</v>
      </c>
      <c r="S150" s="208"/>
      <c r="T150" s="210">
        <f>SUM(T151:T167)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85</v>
      </c>
      <c r="AT150" s="212" t="s">
        <v>76</v>
      </c>
      <c r="AU150" s="212" t="s">
        <v>85</v>
      </c>
      <c r="AY150" s="211" t="s">
        <v>153</v>
      </c>
      <c r="BK150" s="213">
        <f>SUM(BK151:BK167)</f>
        <v>0</v>
      </c>
    </row>
    <row r="151" s="2" customFormat="1" ht="24.15" customHeight="1">
      <c r="A151" s="36"/>
      <c r="B151" s="37"/>
      <c r="C151" s="216" t="s">
        <v>206</v>
      </c>
      <c r="D151" s="216" t="s">
        <v>156</v>
      </c>
      <c r="E151" s="217" t="s">
        <v>194</v>
      </c>
      <c r="F151" s="218" t="s">
        <v>195</v>
      </c>
      <c r="G151" s="219" t="s">
        <v>196</v>
      </c>
      <c r="H151" s="220">
        <v>0.14699999999999999</v>
      </c>
      <c r="I151" s="221"/>
      <c r="J151" s="222">
        <f>ROUND(I151*H151,2)</f>
        <v>0</v>
      </c>
      <c r="K151" s="218" t="s">
        <v>160</v>
      </c>
      <c r="L151" s="42"/>
      <c r="M151" s="223" t="s">
        <v>1</v>
      </c>
      <c r="N151" s="224" t="s">
        <v>42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161</v>
      </c>
      <c r="AT151" s="227" t="s">
        <v>156</v>
      </c>
      <c r="AU151" s="227" t="s">
        <v>87</v>
      </c>
      <c r="AY151" s="15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85</v>
      </c>
      <c r="BK151" s="228">
        <f>ROUND(I151*H151,2)</f>
        <v>0</v>
      </c>
      <c r="BL151" s="15" t="s">
        <v>161</v>
      </c>
      <c r="BM151" s="227" t="s">
        <v>197</v>
      </c>
    </row>
    <row r="152" s="2" customFormat="1">
      <c r="A152" s="36"/>
      <c r="B152" s="37"/>
      <c r="C152" s="38"/>
      <c r="D152" s="229" t="s">
        <v>163</v>
      </c>
      <c r="E152" s="38"/>
      <c r="F152" s="230" t="s">
        <v>198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163</v>
      </c>
      <c r="AU152" s="15" t="s">
        <v>87</v>
      </c>
    </row>
    <row r="153" s="2" customFormat="1">
      <c r="A153" s="36"/>
      <c r="B153" s="37"/>
      <c r="C153" s="38"/>
      <c r="D153" s="234" t="s">
        <v>165</v>
      </c>
      <c r="E153" s="38"/>
      <c r="F153" s="235" t="s">
        <v>199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165</v>
      </c>
      <c r="AU153" s="15" t="s">
        <v>87</v>
      </c>
    </row>
    <row r="154" s="2" customFormat="1" ht="33" customHeight="1">
      <c r="A154" s="36"/>
      <c r="B154" s="37"/>
      <c r="C154" s="216" t="s">
        <v>178</v>
      </c>
      <c r="D154" s="216" t="s">
        <v>156</v>
      </c>
      <c r="E154" s="217" t="s">
        <v>200</v>
      </c>
      <c r="F154" s="218" t="s">
        <v>201</v>
      </c>
      <c r="G154" s="219" t="s">
        <v>196</v>
      </c>
      <c r="H154" s="220">
        <v>0.29399999999999998</v>
      </c>
      <c r="I154" s="221"/>
      <c r="J154" s="222">
        <f>ROUND(I154*H154,2)</f>
        <v>0</v>
      </c>
      <c r="K154" s="218" t="s">
        <v>160</v>
      </c>
      <c r="L154" s="42"/>
      <c r="M154" s="223" t="s">
        <v>1</v>
      </c>
      <c r="N154" s="224" t="s">
        <v>42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161</v>
      </c>
      <c r="AT154" s="227" t="s">
        <v>156</v>
      </c>
      <c r="AU154" s="227" t="s">
        <v>87</v>
      </c>
      <c r="AY154" s="15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85</v>
      </c>
      <c r="BK154" s="228">
        <f>ROUND(I154*H154,2)</f>
        <v>0</v>
      </c>
      <c r="BL154" s="15" t="s">
        <v>161</v>
      </c>
      <c r="BM154" s="227" t="s">
        <v>202</v>
      </c>
    </row>
    <row r="155" s="2" customFormat="1">
      <c r="A155" s="36"/>
      <c r="B155" s="37"/>
      <c r="C155" s="38"/>
      <c r="D155" s="229" t="s">
        <v>163</v>
      </c>
      <c r="E155" s="38"/>
      <c r="F155" s="230" t="s">
        <v>203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163</v>
      </c>
      <c r="AU155" s="15" t="s">
        <v>87</v>
      </c>
    </row>
    <row r="156" s="2" customFormat="1">
      <c r="A156" s="36"/>
      <c r="B156" s="37"/>
      <c r="C156" s="38"/>
      <c r="D156" s="234" t="s">
        <v>165</v>
      </c>
      <c r="E156" s="38"/>
      <c r="F156" s="235" t="s">
        <v>204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165</v>
      </c>
      <c r="AU156" s="15" t="s">
        <v>87</v>
      </c>
    </row>
    <row r="157" s="13" customFormat="1">
      <c r="A157" s="13"/>
      <c r="B157" s="236"/>
      <c r="C157" s="237"/>
      <c r="D157" s="229" t="s">
        <v>167</v>
      </c>
      <c r="E157" s="237"/>
      <c r="F157" s="239" t="s">
        <v>547</v>
      </c>
      <c r="G157" s="237"/>
      <c r="H157" s="240">
        <v>0.29399999999999998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167</v>
      </c>
      <c r="AU157" s="246" t="s">
        <v>87</v>
      </c>
      <c r="AV157" s="13" t="s">
        <v>87</v>
      </c>
      <c r="AW157" s="13" t="s">
        <v>4</v>
      </c>
      <c r="AX157" s="13" t="s">
        <v>85</v>
      </c>
      <c r="AY157" s="246" t="s">
        <v>153</v>
      </c>
    </row>
    <row r="158" s="2" customFormat="1" ht="24.15" customHeight="1">
      <c r="A158" s="36"/>
      <c r="B158" s="37"/>
      <c r="C158" s="216" t="s">
        <v>182</v>
      </c>
      <c r="D158" s="216" t="s">
        <v>156</v>
      </c>
      <c r="E158" s="217" t="s">
        <v>207</v>
      </c>
      <c r="F158" s="218" t="s">
        <v>208</v>
      </c>
      <c r="G158" s="219" t="s">
        <v>196</v>
      </c>
      <c r="H158" s="220">
        <v>0.14699999999999999</v>
      </c>
      <c r="I158" s="221"/>
      <c r="J158" s="222">
        <f>ROUND(I158*H158,2)</f>
        <v>0</v>
      </c>
      <c r="K158" s="218" t="s">
        <v>160</v>
      </c>
      <c r="L158" s="42"/>
      <c r="M158" s="223" t="s">
        <v>1</v>
      </c>
      <c r="N158" s="224" t="s">
        <v>42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161</v>
      </c>
      <c r="AT158" s="227" t="s">
        <v>156</v>
      </c>
      <c r="AU158" s="227" t="s">
        <v>87</v>
      </c>
      <c r="AY158" s="15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5" t="s">
        <v>85</v>
      </c>
      <c r="BK158" s="228">
        <f>ROUND(I158*H158,2)</f>
        <v>0</v>
      </c>
      <c r="BL158" s="15" t="s">
        <v>161</v>
      </c>
      <c r="BM158" s="227" t="s">
        <v>209</v>
      </c>
    </row>
    <row r="159" s="2" customFormat="1">
      <c r="A159" s="36"/>
      <c r="B159" s="37"/>
      <c r="C159" s="38"/>
      <c r="D159" s="229" t="s">
        <v>163</v>
      </c>
      <c r="E159" s="38"/>
      <c r="F159" s="230" t="s">
        <v>210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163</v>
      </c>
      <c r="AU159" s="15" t="s">
        <v>87</v>
      </c>
    </row>
    <row r="160" s="2" customFormat="1">
      <c r="A160" s="36"/>
      <c r="B160" s="37"/>
      <c r="C160" s="38"/>
      <c r="D160" s="234" t="s">
        <v>165</v>
      </c>
      <c r="E160" s="38"/>
      <c r="F160" s="235" t="s">
        <v>211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165</v>
      </c>
      <c r="AU160" s="15" t="s">
        <v>87</v>
      </c>
    </row>
    <row r="161" s="2" customFormat="1" ht="24.15" customHeight="1">
      <c r="A161" s="36"/>
      <c r="B161" s="37"/>
      <c r="C161" s="216" t="s">
        <v>225</v>
      </c>
      <c r="D161" s="216" t="s">
        <v>156</v>
      </c>
      <c r="E161" s="217" t="s">
        <v>212</v>
      </c>
      <c r="F161" s="218" t="s">
        <v>213</v>
      </c>
      <c r="G161" s="219" t="s">
        <v>196</v>
      </c>
      <c r="H161" s="220">
        <v>2.2050000000000001</v>
      </c>
      <c r="I161" s="221"/>
      <c r="J161" s="222">
        <f>ROUND(I161*H161,2)</f>
        <v>0</v>
      </c>
      <c r="K161" s="218" t="s">
        <v>160</v>
      </c>
      <c r="L161" s="42"/>
      <c r="M161" s="223" t="s">
        <v>1</v>
      </c>
      <c r="N161" s="224" t="s">
        <v>42</v>
      </c>
      <c r="O161" s="89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7" t="s">
        <v>161</v>
      </c>
      <c r="AT161" s="227" t="s">
        <v>156</v>
      </c>
      <c r="AU161" s="227" t="s">
        <v>87</v>
      </c>
      <c r="AY161" s="15" t="s">
        <v>153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5" t="s">
        <v>85</v>
      </c>
      <c r="BK161" s="228">
        <f>ROUND(I161*H161,2)</f>
        <v>0</v>
      </c>
      <c r="BL161" s="15" t="s">
        <v>161</v>
      </c>
      <c r="BM161" s="227" t="s">
        <v>214</v>
      </c>
    </row>
    <row r="162" s="2" customFormat="1">
      <c r="A162" s="36"/>
      <c r="B162" s="37"/>
      <c r="C162" s="38"/>
      <c r="D162" s="229" t="s">
        <v>163</v>
      </c>
      <c r="E162" s="38"/>
      <c r="F162" s="230" t="s">
        <v>215</v>
      </c>
      <c r="G162" s="38"/>
      <c r="H162" s="38"/>
      <c r="I162" s="231"/>
      <c r="J162" s="38"/>
      <c r="K162" s="38"/>
      <c r="L162" s="42"/>
      <c r="M162" s="232"/>
      <c r="N162" s="233"/>
      <c r="O162" s="89"/>
      <c r="P162" s="89"/>
      <c r="Q162" s="89"/>
      <c r="R162" s="89"/>
      <c r="S162" s="89"/>
      <c r="T162" s="90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5" t="s">
        <v>163</v>
      </c>
      <c r="AU162" s="15" t="s">
        <v>87</v>
      </c>
    </row>
    <row r="163" s="2" customFormat="1">
      <c r="A163" s="36"/>
      <c r="B163" s="37"/>
      <c r="C163" s="38"/>
      <c r="D163" s="234" t="s">
        <v>165</v>
      </c>
      <c r="E163" s="38"/>
      <c r="F163" s="235" t="s">
        <v>216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165</v>
      </c>
      <c r="AU163" s="15" t="s">
        <v>87</v>
      </c>
    </row>
    <row r="164" s="13" customFormat="1">
      <c r="A164" s="13"/>
      <c r="B164" s="236"/>
      <c r="C164" s="237"/>
      <c r="D164" s="229" t="s">
        <v>167</v>
      </c>
      <c r="E164" s="237"/>
      <c r="F164" s="239" t="s">
        <v>548</v>
      </c>
      <c r="G164" s="237"/>
      <c r="H164" s="240">
        <v>2.2050000000000001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167</v>
      </c>
      <c r="AU164" s="246" t="s">
        <v>87</v>
      </c>
      <c r="AV164" s="13" t="s">
        <v>87</v>
      </c>
      <c r="AW164" s="13" t="s">
        <v>4</v>
      </c>
      <c r="AX164" s="13" t="s">
        <v>85</v>
      </c>
      <c r="AY164" s="246" t="s">
        <v>153</v>
      </c>
    </row>
    <row r="165" s="2" customFormat="1" ht="33" customHeight="1">
      <c r="A165" s="36"/>
      <c r="B165" s="37"/>
      <c r="C165" s="216" t="s">
        <v>235</v>
      </c>
      <c r="D165" s="216" t="s">
        <v>156</v>
      </c>
      <c r="E165" s="217" t="s">
        <v>218</v>
      </c>
      <c r="F165" s="218" t="s">
        <v>219</v>
      </c>
      <c r="G165" s="219" t="s">
        <v>196</v>
      </c>
      <c r="H165" s="220">
        <v>0.14699999999999999</v>
      </c>
      <c r="I165" s="221"/>
      <c r="J165" s="222">
        <f>ROUND(I165*H165,2)</f>
        <v>0</v>
      </c>
      <c r="K165" s="218" t="s">
        <v>160</v>
      </c>
      <c r="L165" s="42"/>
      <c r="M165" s="223" t="s">
        <v>1</v>
      </c>
      <c r="N165" s="224" t="s">
        <v>42</v>
      </c>
      <c r="O165" s="89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161</v>
      </c>
      <c r="AT165" s="227" t="s">
        <v>156</v>
      </c>
      <c r="AU165" s="227" t="s">
        <v>87</v>
      </c>
      <c r="AY165" s="15" t="s">
        <v>153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5" t="s">
        <v>85</v>
      </c>
      <c r="BK165" s="228">
        <f>ROUND(I165*H165,2)</f>
        <v>0</v>
      </c>
      <c r="BL165" s="15" t="s">
        <v>161</v>
      </c>
      <c r="BM165" s="227" t="s">
        <v>220</v>
      </c>
    </row>
    <row r="166" s="2" customFormat="1">
      <c r="A166" s="36"/>
      <c r="B166" s="37"/>
      <c r="C166" s="38"/>
      <c r="D166" s="229" t="s">
        <v>163</v>
      </c>
      <c r="E166" s="38"/>
      <c r="F166" s="230" t="s">
        <v>221</v>
      </c>
      <c r="G166" s="38"/>
      <c r="H166" s="38"/>
      <c r="I166" s="231"/>
      <c r="J166" s="38"/>
      <c r="K166" s="38"/>
      <c r="L166" s="42"/>
      <c r="M166" s="232"/>
      <c r="N166" s="233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163</v>
      </c>
      <c r="AU166" s="15" t="s">
        <v>87</v>
      </c>
    </row>
    <row r="167" s="2" customFormat="1">
      <c r="A167" s="36"/>
      <c r="B167" s="37"/>
      <c r="C167" s="38"/>
      <c r="D167" s="234" t="s">
        <v>165</v>
      </c>
      <c r="E167" s="38"/>
      <c r="F167" s="235" t="s">
        <v>222</v>
      </c>
      <c r="G167" s="38"/>
      <c r="H167" s="38"/>
      <c r="I167" s="231"/>
      <c r="J167" s="38"/>
      <c r="K167" s="38"/>
      <c r="L167" s="42"/>
      <c r="M167" s="232"/>
      <c r="N167" s="233"/>
      <c r="O167" s="89"/>
      <c r="P167" s="89"/>
      <c r="Q167" s="89"/>
      <c r="R167" s="89"/>
      <c r="S167" s="89"/>
      <c r="T167" s="90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165</v>
      </c>
      <c r="AU167" s="15" t="s">
        <v>87</v>
      </c>
    </row>
    <row r="168" s="12" customFormat="1" ht="22.8" customHeight="1">
      <c r="A168" s="12"/>
      <c r="B168" s="200"/>
      <c r="C168" s="201"/>
      <c r="D168" s="202" t="s">
        <v>76</v>
      </c>
      <c r="E168" s="214" t="s">
        <v>223</v>
      </c>
      <c r="F168" s="214" t="s">
        <v>224</v>
      </c>
      <c r="G168" s="201"/>
      <c r="H168" s="201"/>
      <c r="I168" s="204"/>
      <c r="J168" s="215">
        <f>BK168</f>
        <v>0</v>
      </c>
      <c r="K168" s="201"/>
      <c r="L168" s="206"/>
      <c r="M168" s="207"/>
      <c r="N168" s="208"/>
      <c r="O168" s="208"/>
      <c r="P168" s="209">
        <f>SUM(P169:P171)</f>
        <v>0</v>
      </c>
      <c r="Q168" s="208"/>
      <c r="R168" s="209">
        <f>SUM(R169:R171)</f>
        <v>0</v>
      </c>
      <c r="S168" s="208"/>
      <c r="T168" s="210">
        <f>SUM(T169:T171)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1" t="s">
        <v>85</v>
      </c>
      <c r="AT168" s="212" t="s">
        <v>76</v>
      </c>
      <c r="AU168" s="212" t="s">
        <v>85</v>
      </c>
      <c r="AY168" s="211" t="s">
        <v>153</v>
      </c>
      <c r="BK168" s="213">
        <f>SUM(BK169:BK171)</f>
        <v>0</v>
      </c>
    </row>
    <row r="169" s="2" customFormat="1" ht="24.15" customHeight="1">
      <c r="A169" s="36"/>
      <c r="B169" s="37"/>
      <c r="C169" s="216" t="s">
        <v>8</v>
      </c>
      <c r="D169" s="216" t="s">
        <v>156</v>
      </c>
      <c r="E169" s="217" t="s">
        <v>226</v>
      </c>
      <c r="F169" s="218" t="s">
        <v>227</v>
      </c>
      <c r="G169" s="219" t="s">
        <v>196</v>
      </c>
      <c r="H169" s="220">
        <v>0.023</v>
      </c>
      <c r="I169" s="221"/>
      <c r="J169" s="222">
        <f>ROUND(I169*H169,2)</f>
        <v>0</v>
      </c>
      <c r="K169" s="218" t="s">
        <v>160</v>
      </c>
      <c r="L169" s="42"/>
      <c r="M169" s="223" t="s">
        <v>1</v>
      </c>
      <c r="N169" s="224" t="s">
        <v>42</v>
      </c>
      <c r="O169" s="89"/>
      <c r="P169" s="225">
        <f>O169*H169</f>
        <v>0</v>
      </c>
      <c r="Q169" s="225">
        <v>0</v>
      </c>
      <c r="R169" s="225">
        <f>Q169*H169</f>
        <v>0</v>
      </c>
      <c r="S169" s="225">
        <v>0</v>
      </c>
      <c r="T169" s="22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7" t="s">
        <v>161</v>
      </c>
      <c r="AT169" s="227" t="s">
        <v>156</v>
      </c>
      <c r="AU169" s="227" t="s">
        <v>87</v>
      </c>
      <c r="AY169" s="15" t="s">
        <v>153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15" t="s">
        <v>85</v>
      </c>
      <c r="BK169" s="228">
        <f>ROUND(I169*H169,2)</f>
        <v>0</v>
      </c>
      <c r="BL169" s="15" t="s">
        <v>161</v>
      </c>
      <c r="BM169" s="227" t="s">
        <v>228</v>
      </c>
    </row>
    <row r="170" s="2" customFormat="1">
      <c r="A170" s="36"/>
      <c r="B170" s="37"/>
      <c r="C170" s="38"/>
      <c r="D170" s="229" t="s">
        <v>163</v>
      </c>
      <c r="E170" s="38"/>
      <c r="F170" s="230" t="s">
        <v>229</v>
      </c>
      <c r="G170" s="38"/>
      <c r="H170" s="38"/>
      <c r="I170" s="231"/>
      <c r="J170" s="38"/>
      <c r="K170" s="38"/>
      <c r="L170" s="42"/>
      <c r="M170" s="232"/>
      <c r="N170" s="233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163</v>
      </c>
      <c r="AU170" s="15" t="s">
        <v>87</v>
      </c>
    </row>
    <row r="171" s="2" customFormat="1">
      <c r="A171" s="36"/>
      <c r="B171" s="37"/>
      <c r="C171" s="38"/>
      <c r="D171" s="234" t="s">
        <v>165</v>
      </c>
      <c r="E171" s="38"/>
      <c r="F171" s="235" t="s">
        <v>230</v>
      </c>
      <c r="G171" s="38"/>
      <c r="H171" s="38"/>
      <c r="I171" s="231"/>
      <c r="J171" s="38"/>
      <c r="K171" s="38"/>
      <c r="L171" s="42"/>
      <c r="M171" s="232"/>
      <c r="N171" s="233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165</v>
      </c>
      <c r="AU171" s="15" t="s">
        <v>87</v>
      </c>
    </row>
    <row r="172" s="12" customFormat="1" ht="25.92" customHeight="1">
      <c r="A172" s="12"/>
      <c r="B172" s="200"/>
      <c r="C172" s="201"/>
      <c r="D172" s="202" t="s">
        <v>76</v>
      </c>
      <c r="E172" s="203" t="s">
        <v>231</v>
      </c>
      <c r="F172" s="203" t="s">
        <v>232</v>
      </c>
      <c r="G172" s="201"/>
      <c r="H172" s="201"/>
      <c r="I172" s="204"/>
      <c r="J172" s="205">
        <f>BK172</f>
        <v>0</v>
      </c>
      <c r="K172" s="201"/>
      <c r="L172" s="206"/>
      <c r="M172" s="207"/>
      <c r="N172" s="208"/>
      <c r="O172" s="208"/>
      <c r="P172" s="209">
        <f>P173+P193+P209</f>
        <v>0</v>
      </c>
      <c r="Q172" s="208"/>
      <c r="R172" s="209">
        <f>R173+R193+R209</f>
        <v>0.33911249999999998</v>
      </c>
      <c r="S172" s="208"/>
      <c r="T172" s="210">
        <f>T173+T193+T209</f>
        <v>0.1469625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1" t="s">
        <v>87</v>
      </c>
      <c r="AT172" s="212" t="s">
        <v>76</v>
      </c>
      <c r="AU172" s="212" t="s">
        <v>77</v>
      </c>
      <c r="AY172" s="211" t="s">
        <v>153</v>
      </c>
      <c r="BK172" s="213">
        <f>BK173+BK193+BK209</f>
        <v>0</v>
      </c>
    </row>
    <row r="173" s="12" customFormat="1" ht="22.8" customHeight="1">
      <c r="A173" s="12"/>
      <c r="B173" s="200"/>
      <c r="C173" s="201"/>
      <c r="D173" s="202" t="s">
        <v>76</v>
      </c>
      <c r="E173" s="214" t="s">
        <v>233</v>
      </c>
      <c r="F173" s="214" t="s">
        <v>234</v>
      </c>
      <c r="G173" s="201"/>
      <c r="H173" s="201"/>
      <c r="I173" s="204"/>
      <c r="J173" s="215">
        <f>BK173</f>
        <v>0</v>
      </c>
      <c r="K173" s="201"/>
      <c r="L173" s="206"/>
      <c r="M173" s="207"/>
      <c r="N173" s="208"/>
      <c r="O173" s="208"/>
      <c r="P173" s="209">
        <f>SUM(P174:P192)</f>
        <v>0</v>
      </c>
      <c r="Q173" s="208"/>
      <c r="R173" s="209">
        <f>SUM(R174:R192)</f>
        <v>0.0076999999999999994</v>
      </c>
      <c r="S173" s="208"/>
      <c r="T173" s="210">
        <f>SUM(T174:T192)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1" t="s">
        <v>87</v>
      </c>
      <c r="AT173" s="212" t="s">
        <v>76</v>
      </c>
      <c r="AU173" s="212" t="s">
        <v>85</v>
      </c>
      <c r="AY173" s="211" t="s">
        <v>153</v>
      </c>
      <c r="BK173" s="213">
        <f>SUM(BK174:BK192)</f>
        <v>0</v>
      </c>
    </row>
    <row r="174" s="2" customFormat="1" ht="24.15" customHeight="1">
      <c r="A174" s="36"/>
      <c r="B174" s="37"/>
      <c r="C174" s="216" t="s">
        <v>247</v>
      </c>
      <c r="D174" s="216" t="s">
        <v>156</v>
      </c>
      <c r="E174" s="217" t="s">
        <v>261</v>
      </c>
      <c r="F174" s="218" t="s">
        <v>262</v>
      </c>
      <c r="G174" s="219" t="s">
        <v>171</v>
      </c>
      <c r="H174" s="220">
        <v>2</v>
      </c>
      <c r="I174" s="221"/>
      <c r="J174" s="222">
        <f>ROUND(I174*H174,2)</f>
        <v>0</v>
      </c>
      <c r="K174" s="218" t="s">
        <v>160</v>
      </c>
      <c r="L174" s="42"/>
      <c r="M174" s="223" t="s">
        <v>1</v>
      </c>
      <c r="N174" s="224" t="s">
        <v>42</v>
      </c>
      <c r="O174" s="89"/>
      <c r="P174" s="225">
        <f>O174*H174</f>
        <v>0</v>
      </c>
      <c r="Q174" s="225">
        <v>0</v>
      </c>
      <c r="R174" s="225">
        <f>Q174*H174</f>
        <v>0</v>
      </c>
      <c r="S174" s="225">
        <v>0</v>
      </c>
      <c r="T174" s="22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238</v>
      </c>
      <c r="AT174" s="227" t="s">
        <v>156</v>
      </c>
      <c r="AU174" s="227" t="s">
        <v>87</v>
      </c>
      <c r="AY174" s="15" t="s">
        <v>153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5" t="s">
        <v>85</v>
      </c>
      <c r="BK174" s="228">
        <f>ROUND(I174*H174,2)</f>
        <v>0</v>
      </c>
      <c r="BL174" s="15" t="s">
        <v>238</v>
      </c>
      <c r="BM174" s="227" t="s">
        <v>263</v>
      </c>
    </row>
    <row r="175" s="2" customFormat="1">
      <c r="A175" s="36"/>
      <c r="B175" s="37"/>
      <c r="C175" s="38"/>
      <c r="D175" s="229" t="s">
        <v>163</v>
      </c>
      <c r="E175" s="38"/>
      <c r="F175" s="230" t="s">
        <v>264</v>
      </c>
      <c r="G175" s="38"/>
      <c r="H175" s="38"/>
      <c r="I175" s="231"/>
      <c r="J175" s="38"/>
      <c r="K175" s="38"/>
      <c r="L175" s="42"/>
      <c r="M175" s="232"/>
      <c r="N175" s="233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163</v>
      </c>
      <c r="AU175" s="15" t="s">
        <v>87</v>
      </c>
    </row>
    <row r="176" s="2" customFormat="1">
      <c r="A176" s="36"/>
      <c r="B176" s="37"/>
      <c r="C176" s="38"/>
      <c r="D176" s="234" t="s">
        <v>165</v>
      </c>
      <c r="E176" s="38"/>
      <c r="F176" s="235" t="s">
        <v>265</v>
      </c>
      <c r="G176" s="38"/>
      <c r="H176" s="38"/>
      <c r="I176" s="231"/>
      <c r="J176" s="38"/>
      <c r="K176" s="38"/>
      <c r="L176" s="42"/>
      <c r="M176" s="232"/>
      <c r="N176" s="233"/>
      <c r="O176" s="89"/>
      <c r="P176" s="89"/>
      <c r="Q176" s="89"/>
      <c r="R176" s="89"/>
      <c r="S176" s="89"/>
      <c r="T176" s="90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165</v>
      </c>
      <c r="AU176" s="15" t="s">
        <v>87</v>
      </c>
    </row>
    <row r="177" s="2" customFormat="1" ht="16.5" customHeight="1">
      <c r="A177" s="36"/>
      <c r="B177" s="37"/>
      <c r="C177" s="247" t="s">
        <v>253</v>
      </c>
      <c r="D177" s="247" t="s">
        <v>175</v>
      </c>
      <c r="E177" s="248" t="s">
        <v>267</v>
      </c>
      <c r="F177" s="249" t="s">
        <v>268</v>
      </c>
      <c r="G177" s="250" t="s">
        <v>171</v>
      </c>
      <c r="H177" s="251">
        <v>2</v>
      </c>
      <c r="I177" s="252"/>
      <c r="J177" s="253">
        <f>ROUND(I177*H177,2)</f>
        <v>0</v>
      </c>
      <c r="K177" s="249" t="s">
        <v>160</v>
      </c>
      <c r="L177" s="254"/>
      <c r="M177" s="255" t="s">
        <v>1</v>
      </c>
      <c r="N177" s="256" t="s">
        <v>42</v>
      </c>
      <c r="O177" s="89"/>
      <c r="P177" s="225">
        <f>O177*H177</f>
        <v>0</v>
      </c>
      <c r="Q177" s="225">
        <v>0.0023999999999999998</v>
      </c>
      <c r="R177" s="225">
        <f>Q177*H177</f>
        <v>0.0047999999999999996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244</v>
      </c>
      <c r="AT177" s="227" t="s">
        <v>175</v>
      </c>
      <c r="AU177" s="227" t="s">
        <v>87</v>
      </c>
      <c r="AY177" s="15" t="s">
        <v>153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5" t="s">
        <v>85</v>
      </c>
      <c r="BK177" s="228">
        <f>ROUND(I177*H177,2)</f>
        <v>0</v>
      </c>
      <c r="BL177" s="15" t="s">
        <v>238</v>
      </c>
      <c r="BM177" s="227" t="s">
        <v>269</v>
      </c>
    </row>
    <row r="178" s="2" customFormat="1">
      <c r="A178" s="36"/>
      <c r="B178" s="37"/>
      <c r="C178" s="38"/>
      <c r="D178" s="229" t="s">
        <v>163</v>
      </c>
      <c r="E178" s="38"/>
      <c r="F178" s="230" t="s">
        <v>268</v>
      </c>
      <c r="G178" s="38"/>
      <c r="H178" s="38"/>
      <c r="I178" s="231"/>
      <c r="J178" s="38"/>
      <c r="K178" s="38"/>
      <c r="L178" s="42"/>
      <c r="M178" s="232"/>
      <c r="N178" s="233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163</v>
      </c>
      <c r="AU178" s="15" t="s">
        <v>87</v>
      </c>
    </row>
    <row r="179" s="2" customFormat="1" ht="24.15" customHeight="1">
      <c r="A179" s="36"/>
      <c r="B179" s="37"/>
      <c r="C179" s="216" t="s">
        <v>257</v>
      </c>
      <c r="D179" s="216" t="s">
        <v>156</v>
      </c>
      <c r="E179" s="217" t="s">
        <v>281</v>
      </c>
      <c r="F179" s="218" t="s">
        <v>282</v>
      </c>
      <c r="G179" s="219" t="s">
        <v>171</v>
      </c>
      <c r="H179" s="220">
        <v>1</v>
      </c>
      <c r="I179" s="221"/>
      <c r="J179" s="222">
        <f>ROUND(I179*H179,2)</f>
        <v>0</v>
      </c>
      <c r="K179" s="218" t="s">
        <v>1</v>
      </c>
      <c r="L179" s="42"/>
      <c r="M179" s="223" t="s">
        <v>1</v>
      </c>
      <c r="N179" s="224" t="s">
        <v>42</v>
      </c>
      <c r="O179" s="89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238</v>
      </c>
      <c r="AT179" s="227" t="s">
        <v>156</v>
      </c>
      <c r="AU179" s="227" t="s">
        <v>87</v>
      </c>
      <c r="AY179" s="15" t="s">
        <v>153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85</v>
      </c>
      <c r="BK179" s="228">
        <f>ROUND(I179*H179,2)</f>
        <v>0</v>
      </c>
      <c r="BL179" s="15" t="s">
        <v>238</v>
      </c>
      <c r="BM179" s="227" t="s">
        <v>283</v>
      </c>
    </row>
    <row r="180" s="2" customFormat="1">
      <c r="A180" s="36"/>
      <c r="B180" s="37"/>
      <c r="C180" s="38"/>
      <c r="D180" s="229" t="s">
        <v>163</v>
      </c>
      <c r="E180" s="38"/>
      <c r="F180" s="230" t="s">
        <v>284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163</v>
      </c>
      <c r="AU180" s="15" t="s">
        <v>87</v>
      </c>
    </row>
    <row r="181" s="2" customFormat="1" ht="16.5" customHeight="1">
      <c r="A181" s="36"/>
      <c r="B181" s="37"/>
      <c r="C181" s="247" t="s">
        <v>238</v>
      </c>
      <c r="D181" s="247" t="s">
        <v>175</v>
      </c>
      <c r="E181" s="248" t="s">
        <v>285</v>
      </c>
      <c r="F181" s="249" t="s">
        <v>286</v>
      </c>
      <c r="G181" s="250" t="s">
        <v>171</v>
      </c>
      <c r="H181" s="251">
        <v>1</v>
      </c>
      <c r="I181" s="252"/>
      <c r="J181" s="253">
        <f>ROUND(I181*H181,2)</f>
        <v>0</v>
      </c>
      <c r="K181" s="249" t="s">
        <v>1</v>
      </c>
      <c r="L181" s="254"/>
      <c r="M181" s="255" t="s">
        <v>1</v>
      </c>
      <c r="N181" s="256" t="s">
        <v>42</v>
      </c>
      <c r="O181" s="89"/>
      <c r="P181" s="225">
        <f>O181*H181</f>
        <v>0</v>
      </c>
      <c r="Q181" s="225">
        <v>0.0022000000000000001</v>
      </c>
      <c r="R181" s="225">
        <f>Q181*H181</f>
        <v>0.0022000000000000001</v>
      </c>
      <c r="S181" s="225">
        <v>0</v>
      </c>
      <c r="T181" s="22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244</v>
      </c>
      <c r="AT181" s="227" t="s">
        <v>175</v>
      </c>
      <c r="AU181" s="227" t="s">
        <v>87</v>
      </c>
      <c r="AY181" s="15" t="s">
        <v>153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5" t="s">
        <v>85</v>
      </c>
      <c r="BK181" s="228">
        <f>ROUND(I181*H181,2)</f>
        <v>0</v>
      </c>
      <c r="BL181" s="15" t="s">
        <v>238</v>
      </c>
      <c r="BM181" s="227" t="s">
        <v>287</v>
      </c>
    </row>
    <row r="182" s="2" customFormat="1">
      <c r="A182" s="36"/>
      <c r="B182" s="37"/>
      <c r="C182" s="38"/>
      <c r="D182" s="229" t="s">
        <v>163</v>
      </c>
      <c r="E182" s="38"/>
      <c r="F182" s="230" t="s">
        <v>286</v>
      </c>
      <c r="G182" s="38"/>
      <c r="H182" s="38"/>
      <c r="I182" s="231"/>
      <c r="J182" s="38"/>
      <c r="K182" s="38"/>
      <c r="L182" s="42"/>
      <c r="M182" s="232"/>
      <c r="N182" s="233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163</v>
      </c>
      <c r="AU182" s="15" t="s">
        <v>87</v>
      </c>
    </row>
    <row r="183" s="2" customFormat="1">
      <c r="A183" s="36"/>
      <c r="B183" s="37"/>
      <c r="C183" s="38"/>
      <c r="D183" s="229" t="s">
        <v>180</v>
      </c>
      <c r="E183" s="38"/>
      <c r="F183" s="257" t="s">
        <v>288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180</v>
      </c>
      <c r="AU183" s="15" t="s">
        <v>87</v>
      </c>
    </row>
    <row r="184" s="2" customFormat="1" ht="24.15" customHeight="1">
      <c r="A184" s="36"/>
      <c r="B184" s="37"/>
      <c r="C184" s="216" t="s">
        <v>266</v>
      </c>
      <c r="D184" s="216" t="s">
        <v>156</v>
      </c>
      <c r="E184" s="217" t="s">
        <v>290</v>
      </c>
      <c r="F184" s="218" t="s">
        <v>291</v>
      </c>
      <c r="G184" s="219" t="s">
        <v>171</v>
      </c>
      <c r="H184" s="220">
        <v>1</v>
      </c>
      <c r="I184" s="221"/>
      <c r="J184" s="222">
        <f>ROUND(I184*H184,2)</f>
        <v>0</v>
      </c>
      <c r="K184" s="218" t="s">
        <v>160</v>
      </c>
      <c r="L184" s="42"/>
      <c r="M184" s="223" t="s">
        <v>1</v>
      </c>
      <c r="N184" s="224" t="s">
        <v>42</v>
      </c>
      <c r="O184" s="89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238</v>
      </c>
      <c r="AT184" s="227" t="s">
        <v>156</v>
      </c>
      <c r="AU184" s="227" t="s">
        <v>87</v>
      </c>
      <c r="AY184" s="15" t="s">
        <v>153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5" t="s">
        <v>85</v>
      </c>
      <c r="BK184" s="228">
        <f>ROUND(I184*H184,2)</f>
        <v>0</v>
      </c>
      <c r="BL184" s="15" t="s">
        <v>238</v>
      </c>
      <c r="BM184" s="227" t="s">
        <v>292</v>
      </c>
    </row>
    <row r="185" s="2" customFormat="1">
      <c r="A185" s="36"/>
      <c r="B185" s="37"/>
      <c r="C185" s="38"/>
      <c r="D185" s="229" t="s">
        <v>163</v>
      </c>
      <c r="E185" s="38"/>
      <c r="F185" s="230" t="s">
        <v>291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163</v>
      </c>
      <c r="AU185" s="15" t="s">
        <v>87</v>
      </c>
    </row>
    <row r="186" s="2" customFormat="1">
      <c r="A186" s="36"/>
      <c r="B186" s="37"/>
      <c r="C186" s="38"/>
      <c r="D186" s="234" t="s">
        <v>165</v>
      </c>
      <c r="E186" s="38"/>
      <c r="F186" s="235" t="s">
        <v>293</v>
      </c>
      <c r="G186" s="38"/>
      <c r="H186" s="38"/>
      <c r="I186" s="231"/>
      <c r="J186" s="38"/>
      <c r="K186" s="38"/>
      <c r="L186" s="42"/>
      <c r="M186" s="232"/>
      <c r="N186" s="233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165</v>
      </c>
      <c r="AU186" s="15" t="s">
        <v>87</v>
      </c>
    </row>
    <row r="187" s="2" customFormat="1" ht="16.5" customHeight="1">
      <c r="A187" s="36"/>
      <c r="B187" s="37"/>
      <c r="C187" s="247" t="s">
        <v>270</v>
      </c>
      <c r="D187" s="247" t="s">
        <v>175</v>
      </c>
      <c r="E187" s="248" t="s">
        <v>295</v>
      </c>
      <c r="F187" s="249" t="s">
        <v>296</v>
      </c>
      <c r="G187" s="250" t="s">
        <v>171</v>
      </c>
      <c r="H187" s="251">
        <v>1</v>
      </c>
      <c r="I187" s="252"/>
      <c r="J187" s="253">
        <f>ROUND(I187*H187,2)</f>
        <v>0</v>
      </c>
      <c r="K187" s="249" t="s">
        <v>160</v>
      </c>
      <c r="L187" s="254"/>
      <c r="M187" s="255" t="s">
        <v>1</v>
      </c>
      <c r="N187" s="256" t="s">
        <v>42</v>
      </c>
      <c r="O187" s="89"/>
      <c r="P187" s="225">
        <f>O187*H187</f>
        <v>0</v>
      </c>
      <c r="Q187" s="225">
        <v>0.00069999999999999999</v>
      </c>
      <c r="R187" s="225">
        <f>Q187*H187</f>
        <v>0.00069999999999999999</v>
      </c>
      <c r="S187" s="225">
        <v>0</v>
      </c>
      <c r="T187" s="22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244</v>
      </c>
      <c r="AT187" s="227" t="s">
        <v>175</v>
      </c>
      <c r="AU187" s="227" t="s">
        <v>87</v>
      </c>
      <c r="AY187" s="15" t="s">
        <v>153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5" t="s">
        <v>85</v>
      </c>
      <c r="BK187" s="228">
        <f>ROUND(I187*H187,2)</f>
        <v>0</v>
      </c>
      <c r="BL187" s="15" t="s">
        <v>238</v>
      </c>
      <c r="BM187" s="227" t="s">
        <v>297</v>
      </c>
    </row>
    <row r="188" s="2" customFormat="1">
      <c r="A188" s="36"/>
      <c r="B188" s="37"/>
      <c r="C188" s="38"/>
      <c r="D188" s="229" t="s">
        <v>163</v>
      </c>
      <c r="E188" s="38"/>
      <c r="F188" s="230" t="s">
        <v>296</v>
      </c>
      <c r="G188" s="38"/>
      <c r="H188" s="38"/>
      <c r="I188" s="231"/>
      <c r="J188" s="38"/>
      <c r="K188" s="38"/>
      <c r="L188" s="42"/>
      <c r="M188" s="232"/>
      <c r="N188" s="233"/>
      <c r="O188" s="89"/>
      <c r="P188" s="89"/>
      <c r="Q188" s="89"/>
      <c r="R188" s="89"/>
      <c r="S188" s="89"/>
      <c r="T188" s="90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163</v>
      </c>
      <c r="AU188" s="15" t="s">
        <v>87</v>
      </c>
    </row>
    <row r="189" s="2" customFormat="1">
      <c r="A189" s="36"/>
      <c r="B189" s="37"/>
      <c r="C189" s="38"/>
      <c r="D189" s="229" t="s">
        <v>180</v>
      </c>
      <c r="E189" s="38"/>
      <c r="F189" s="257" t="s">
        <v>298</v>
      </c>
      <c r="G189" s="38"/>
      <c r="H189" s="38"/>
      <c r="I189" s="231"/>
      <c r="J189" s="38"/>
      <c r="K189" s="38"/>
      <c r="L189" s="42"/>
      <c r="M189" s="232"/>
      <c r="N189" s="233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180</v>
      </c>
      <c r="AU189" s="15" t="s">
        <v>87</v>
      </c>
    </row>
    <row r="190" s="2" customFormat="1" ht="24.15" customHeight="1">
      <c r="A190" s="36"/>
      <c r="B190" s="37"/>
      <c r="C190" s="216" t="s">
        <v>275</v>
      </c>
      <c r="D190" s="216" t="s">
        <v>156</v>
      </c>
      <c r="E190" s="217" t="s">
        <v>300</v>
      </c>
      <c r="F190" s="218" t="s">
        <v>301</v>
      </c>
      <c r="G190" s="219" t="s">
        <v>196</v>
      </c>
      <c r="H190" s="220">
        <v>0.0080000000000000002</v>
      </c>
      <c r="I190" s="221"/>
      <c r="J190" s="222">
        <f>ROUND(I190*H190,2)</f>
        <v>0</v>
      </c>
      <c r="K190" s="218" t="s">
        <v>160</v>
      </c>
      <c r="L190" s="42"/>
      <c r="M190" s="223" t="s">
        <v>1</v>
      </c>
      <c r="N190" s="224" t="s">
        <v>42</v>
      </c>
      <c r="O190" s="89"/>
      <c r="P190" s="225">
        <f>O190*H190</f>
        <v>0</v>
      </c>
      <c r="Q190" s="225">
        <v>0</v>
      </c>
      <c r="R190" s="225">
        <f>Q190*H190</f>
        <v>0</v>
      </c>
      <c r="S190" s="225">
        <v>0</v>
      </c>
      <c r="T190" s="22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238</v>
      </c>
      <c r="AT190" s="227" t="s">
        <v>156</v>
      </c>
      <c r="AU190" s="227" t="s">
        <v>87</v>
      </c>
      <c r="AY190" s="15" t="s">
        <v>153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5" t="s">
        <v>85</v>
      </c>
      <c r="BK190" s="228">
        <f>ROUND(I190*H190,2)</f>
        <v>0</v>
      </c>
      <c r="BL190" s="15" t="s">
        <v>238</v>
      </c>
      <c r="BM190" s="227" t="s">
        <v>302</v>
      </c>
    </row>
    <row r="191" s="2" customFormat="1">
      <c r="A191" s="36"/>
      <c r="B191" s="37"/>
      <c r="C191" s="38"/>
      <c r="D191" s="229" t="s">
        <v>163</v>
      </c>
      <c r="E191" s="38"/>
      <c r="F191" s="230" t="s">
        <v>303</v>
      </c>
      <c r="G191" s="38"/>
      <c r="H191" s="38"/>
      <c r="I191" s="231"/>
      <c r="J191" s="38"/>
      <c r="K191" s="38"/>
      <c r="L191" s="42"/>
      <c r="M191" s="232"/>
      <c r="N191" s="233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163</v>
      </c>
      <c r="AU191" s="15" t="s">
        <v>87</v>
      </c>
    </row>
    <row r="192" s="2" customFormat="1">
      <c r="A192" s="36"/>
      <c r="B192" s="37"/>
      <c r="C192" s="38"/>
      <c r="D192" s="234" t="s">
        <v>165</v>
      </c>
      <c r="E192" s="38"/>
      <c r="F192" s="235" t="s">
        <v>304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165</v>
      </c>
      <c r="AU192" s="15" t="s">
        <v>87</v>
      </c>
    </row>
    <row r="193" s="12" customFormat="1" ht="22.8" customHeight="1">
      <c r="A193" s="12"/>
      <c r="B193" s="200"/>
      <c r="C193" s="201"/>
      <c r="D193" s="202" t="s">
        <v>76</v>
      </c>
      <c r="E193" s="214" t="s">
        <v>305</v>
      </c>
      <c r="F193" s="214" t="s">
        <v>306</v>
      </c>
      <c r="G193" s="201"/>
      <c r="H193" s="201"/>
      <c r="I193" s="204"/>
      <c r="J193" s="215">
        <f>BK193</f>
        <v>0</v>
      </c>
      <c r="K193" s="201"/>
      <c r="L193" s="206"/>
      <c r="M193" s="207"/>
      <c r="N193" s="208"/>
      <c r="O193" s="208"/>
      <c r="P193" s="209">
        <f>SUM(P194:P208)</f>
        <v>0</v>
      </c>
      <c r="Q193" s="208"/>
      <c r="R193" s="209">
        <f>SUM(R194:R208)</f>
        <v>0.32158999999999999</v>
      </c>
      <c r="S193" s="208"/>
      <c r="T193" s="210">
        <f>SUM(T194:T208)</f>
        <v>0.14549999999999999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1" t="s">
        <v>87</v>
      </c>
      <c r="AT193" s="212" t="s">
        <v>76</v>
      </c>
      <c r="AU193" s="212" t="s">
        <v>85</v>
      </c>
      <c r="AY193" s="211" t="s">
        <v>153</v>
      </c>
      <c r="BK193" s="213">
        <f>SUM(BK194:BK208)</f>
        <v>0</v>
      </c>
    </row>
    <row r="194" s="2" customFormat="1" ht="24.15" customHeight="1">
      <c r="A194" s="36"/>
      <c r="B194" s="37"/>
      <c r="C194" s="216" t="s">
        <v>280</v>
      </c>
      <c r="D194" s="216" t="s">
        <v>156</v>
      </c>
      <c r="E194" s="217" t="s">
        <v>549</v>
      </c>
      <c r="F194" s="218" t="s">
        <v>550</v>
      </c>
      <c r="G194" s="219" t="s">
        <v>171</v>
      </c>
      <c r="H194" s="220">
        <v>1</v>
      </c>
      <c r="I194" s="221"/>
      <c r="J194" s="222">
        <f>ROUND(I194*H194,2)</f>
        <v>0</v>
      </c>
      <c r="K194" s="218" t="s">
        <v>160</v>
      </c>
      <c r="L194" s="42"/>
      <c r="M194" s="223" t="s">
        <v>1</v>
      </c>
      <c r="N194" s="224" t="s">
        <v>42</v>
      </c>
      <c r="O194" s="89"/>
      <c r="P194" s="225">
        <f>O194*H194</f>
        <v>0</v>
      </c>
      <c r="Q194" s="225">
        <v>0.00059000000000000003</v>
      </c>
      <c r="R194" s="225">
        <f>Q194*H194</f>
        <v>0.00059000000000000003</v>
      </c>
      <c r="S194" s="225">
        <v>0</v>
      </c>
      <c r="T194" s="22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7" t="s">
        <v>238</v>
      </c>
      <c r="AT194" s="227" t="s">
        <v>156</v>
      </c>
      <c r="AU194" s="227" t="s">
        <v>87</v>
      </c>
      <c r="AY194" s="15" t="s">
        <v>153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15" t="s">
        <v>85</v>
      </c>
      <c r="BK194" s="228">
        <f>ROUND(I194*H194,2)</f>
        <v>0</v>
      </c>
      <c r="BL194" s="15" t="s">
        <v>238</v>
      </c>
      <c r="BM194" s="227" t="s">
        <v>551</v>
      </c>
    </row>
    <row r="195" s="2" customFormat="1">
      <c r="A195" s="36"/>
      <c r="B195" s="37"/>
      <c r="C195" s="38"/>
      <c r="D195" s="229" t="s">
        <v>163</v>
      </c>
      <c r="E195" s="38"/>
      <c r="F195" s="230" t="s">
        <v>552</v>
      </c>
      <c r="G195" s="38"/>
      <c r="H195" s="38"/>
      <c r="I195" s="231"/>
      <c r="J195" s="38"/>
      <c r="K195" s="38"/>
      <c r="L195" s="42"/>
      <c r="M195" s="232"/>
      <c r="N195" s="233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163</v>
      </c>
      <c r="AU195" s="15" t="s">
        <v>87</v>
      </c>
    </row>
    <row r="196" s="2" customFormat="1">
      <c r="A196" s="36"/>
      <c r="B196" s="37"/>
      <c r="C196" s="38"/>
      <c r="D196" s="234" t="s">
        <v>165</v>
      </c>
      <c r="E196" s="38"/>
      <c r="F196" s="235" t="s">
        <v>553</v>
      </c>
      <c r="G196" s="38"/>
      <c r="H196" s="38"/>
      <c r="I196" s="231"/>
      <c r="J196" s="38"/>
      <c r="K196" s="38"/>
      <c r="L196" s="42"/>
      <c r="M196" s="232"/>
      <c r="N196" s="233"/>
      <c r="O196" s="89"/>
      <c r="P196" s="89"/>
      <c r="Q196" s="89"/>
      <c r="R196" s="89"/>
      <c r="S196" s="89"/>
      <c r="T196" s="90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5" t="s">
        <v>165</v>
      </c>
      <c r="AU196" s="15" t="s">
        <v>87</v>
      </c>
    </row>
    <row r="197" s="2" customFormat="1" ht="33" customHeight="1">
      <c r="A197" s="36"/>
      <c r="B197" s="37"/>
      <c r="C197" s="247" t="s">
        <v>7</v>
      </c>
      <c r="D197" s="247" t="s">
        <v>175</v>
      </c>
      <c r="E197" s="248" t="s">
        <v>554</v>
      </c>
      <c r="F197" s="249" t="s">
        <v>555</v>
      </c>
      <c r="G197" s="250" t="s">
        <v>171</v>
      </c>
      <c r="H197" s="251">
        <v>1</v>
      </c>
      <c r="I197" s="252"/>
      <c r="J197" s="253">
        <f>ROUND(I197*H197,2)</f>
        <v>0</v>
      </c>
      <c r="K197" s="249" t="s">
        <v>1</v>
      </c>
      <c r="L197" s="254"/>
      <c r="M197" s="255" t="s">
        <v>1</v>
      </c>
      <c r="N197" s="256" t="s">
        <v>42</v>
      </c>
      <c r="O197" s="89"/>
      <c r="P197" s="225">
        <f>O197*H197</f>
        <v>0</v>
      </c>
      <c r="Q197" s="225">
        <v>0.32100000000000001</v>
      </c>
      <c r="R197" s="225">
        <f>Q197*H197</f>
        <v>0.32100000000000001</v>
      </c>
      <c r="S197" s="225">
        <v>0</v>
      </c>
      <c r="T197" s="22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244</v>
      </c>
      <c r="AT197" s="227" t="s">
        <v>175</v>
      </c>
      <c r="AU197" s="227" t="s">
        <v>87</v>
      </c>
      <c r="AY197" s="15" t="s">
        <v>153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5" t="s">
        <v>85</v>
      </c>
      <c r="BK197" s="228">
        <f>ROUND(I197*H197,2)</f>
        <v>0</v>
      </c>
      <c r="BL197" s="15" t="s">
        <v>238</v>
      </c>
      <c r="BM197" s="227" t="s">
        <v>556</v>
      </c>
    </row>
    <row r="198" s="2" customFormat="1">
      <c r="A198" s="36"/>
      <c r="B198" s="37"/>
      <c r="C198" s="38"/>
      <c r="D198" s="229" t="s">
        <v>163</v>
      </c>
      <c r="E198" s="38"/>
      <c r="F198" s="230" t="s">
        <v>555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163</v>
      </c>
      <c r="AU198" s="15" t="s">
        <v>87</v>
      </c>
    </row>
    <row r="199" s="2" customFormat="1">
      <c r="A199" s="36"/>
      <c r="B199" s="37"/>
      <c r="C199" s="38"/>
      <c r="D199" s="229" t="s">
        <v>180</v>
      </c>
      <c r="E199" s="38"/>
      <c r="F199" s="257" t="s">
        <v>246</v>
      </c>
      <c r="G199" s="38"/>
      <c r="H199" s="38"/>
      <c r="I199" s="231"/>
      <c r="J199" s="38"/>
      <c r="K199" s="38"/>
      <c r="L199" s="42"/>
      <c r="M199" s="232"/>
      <c r="N199" s="233"/>
      <c r="O199" s="89"/>
      <c r="P199" s="89"/>
      <c r="Q199" s="89"/>
      <c r="R199" s="89"/>
      <c r="S199" s="89"/>
      <c r="T199" s="90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5" t="s">
        <v>180</v>
      </c>
      <c r="AU199" s="15" t="s">
        <v>87</v>
      </c>
    </row>
    <row r="200" s="2" customFormat="1" ht="24.15" customHeight="1">
      <c r="A200" s="36"/>
      <c r="B200" s="37"/>
      <c r="C200" s="216" t="s">
        <v>289</v>
      </c>
      <c r="D200" s="216" t="s">
        <v>156</v>
      </c>
      <c r="E200" s="217" t="s">
        <v>557</v>
      </c>
      <c r="F200" s="218" t="s">
        <v>558</v>
      </c>
      <c r="G200" s="219" t="s">
        <v>171</v>
      </c>
      <c r="H200" s="220">
        <v>1</v>
      </c>
      <c r="I200" s="221"/>
      <c r="J200" s="222">
        <f>ROUND(I200*H200,2)</f>
        <v>0</v>
      </c>
      <c r="K200" s="218" t="s">
        <v>160</v>
      </c>
      <c r="L200" s="42"/>
      <c r="M200" s="223" t="s">
        <v>1</v>
      </c>
      <c r="N200" s="224" t="s">
        <v>42</v>
      </c>
      <c r="O200" s="89"/>
      <c r="P200" s="225">
        <f>O200*H200</f>
        <v>0</v>
      </c>
      <c r="Q200" s="225">
        <v>0</v>
      </c>
      <c r="R200" s="225">
        <f>Q200*H200</f>
        <v>0</v>
      </c>
      <c r="S200" s="225">
        <v>0.024</v>
      </c>
      <c r="T200" s="226">
        <f>S200*H200</f>
        <v>0.024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7" t="s">
        <v>238</v>
      </c>
      <c r="AT200" s="227" t="s">
        <v>156</v>
      </c>
      <c r="AU200" s="227" t="s">
        <v>87</v>
      </c>
      <c r="AY200" s="15" t="s">
        <v>153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5" t="s">
        <v>85</v>
      </c>
      <c r="BK200" s="228">
        <f>ROUND(I200*H200,2)</f>
        <v>0</v>
      </c>
      <c r="BL200" s="15" t="s">
        <v>238</v>
      </c>
      <c r="BM200" s="227" t="s">
        <v>559</v>
      </c>
    </row>
    <row r="201" s="2" customFormat="1">
      <c r="A201" s="36"/>
      <c r="B201" s="37"/>
      <c r="C201" s="38"/>
      <c r="D201" s="229" t="s">
        <v>163</v>
      </c>
      <c r="E201" s="38"/>
      <c r="F201" s="230" t="s">
        <v>560</v>
      </c>
      <c r="G201" s="38"/>
      <c r="H201" s="38"/>
      <c r="I201" s="231"/>
      <c r="J201" s="38"/>
      <c r="K201" s="38"/>
      <c r="L201" s="42"/>
      <c r="M201" s="232"/>
      <c r="N201" s="233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163</v>
      </c>
      <c r="AU201" s="15" t="s">
        <v>87</v>
      </c>
    </row>
    <row r="202" s="2" customFormat="1">
      <c r="A202" s="36"/>
      <c r="B202" s="37"/>
      <c r="C202" s="38"/>
      <c r="D202" s="234" t="s">
        <v>165</v>
      </c>
      <c r="E202" s="38"/>
      <c r="F202" s="235" t="s">
        <v>561</v>
      </c>
      <c r="G202" s="38"/>
      <c r="H202" s="38"/>
      <c r="I202" s="231"/>
      <c r="J202" s="38"/>
      <c r="K202" s="38"/>
      <c r="L202" s="42"/>
      <c r="M202" s="232"/>
      <c r="N202" s="233"/>
      <c r="O202" s="89"/>
      <c r="P202" s="89"/>
      <c r="Q202" s="89"/>
      <c r="R202" s="89"/>
      <c r="S202" s="89"/>
      <c r="T202" s="90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165</v>
      </c>
      <c r="AU202" s="15" t="s">
        <v>87</v>
      </c>
    </row>
    <row r="203" s="2" customFormat="1" ht="21.75" customHeight="1">
      <c r="A203" s="36"/>
      <c r="B203" s="37"/>
      <c r="C203" s="216" t="s">
        <v>294</v>
      </c>
      <c r="D203" s="216" t="s">
        <v>156</v>
      </c>
      <c r="E203" s="217" t="s">
        <v>562</v>
      </c>
      <c r="F203" s="218" t="s">
        <v>563</v>
      </c>
      <c r="G203" s="219" t="s">
        <v>171</v>
      </c>
      <c r="H203" s="220">
        <v>1</v>
      </c>
      <c r="I203" s="221"/>
      <c r="J203" s="222">
        <f>ROUND(I203*H203,2)</f>
        <v>0</v>
      </c>
      <c r="K203" s="218" t="s">
        <v>160</v>
      </c>
      <c r="L203" s="42"/>
      <c r="M203" s="223" t="s">
        <v>1</v>
      </c>
      <c r="N203" s="224" t="s">
        <v>42</v>
      </c>
      <c r="O203" s="89"/>
      <c r="P203" s="225">
        <f>O203*H203</f>
        <v>0</v>
      </c>
      <c r="Q203" s="225">
        <v>0</v>
      </c>
      <c r="R203" s="225">
        <f>Q203*H203</f>
        <v>0</v>
      </c>
      <c r="S203" s="225">
        <v>0.1215</v>
      </c>
      <c r="T203" s="226">
        <f>S203*H203</f>
        <v>0.1215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7" t="s">
        <v>238</v>
      </c>
      <c r="AT203" s="227" t="s">
        <v>156</v>
      </c>
      <c r="AU203" s="227" t="s">
        <v>87</v>
      </c>
      <c r="AY203" s="15" t="s">
        <v>153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15" t="s">
        <v>85</v>
      </c>
      <c r="BK203" s="228">
        <f>ROUND(I203*H203,2)</f>
        <v>0</v>
      </c>
      <c r="BL203" s="15" t="s">
        <v>238</v>
      </c>
      <c r="BM203" s="227" t="s">
        <v>564</v>
      </c>
    </row>
    <row r="204" s="2" customFormat="1">
      <c r="A204" s="36"/>
      <c r="B204" s="37"/>
      <c r="C204" s="38"/>
      <c r="D204" s="229" t="s">
        <v>163</v>
      </c>
      <c r="E204" s="38"/>
      <c r="F204" s="230" t="s">
        <v>565</v>
      </c>
      <c r="G204" s="38"/>
      <c r="H204" s="38"/>
      <c r="I204" s="231"/>
      <c r="J204" s="38"/>
      <c r="K204" s="38"/>
      <c r="L204" s="42"/>
      <c r="M204" s="232"/>
      <c r="N204" s="233"/>
      <c r="O204" s="89"/>
      <c r="P204" s="89"/>
      <c r="Q204" s="89"/>
      <c r="R204" s="89"/>
      <c r="S204" s="89"/>
      <c r="T204" s="90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163</v>
      </c>
      <c r="AU204" s="15" t="s">
        <v>87</v>
      </c>
    </row>
    <row r="205" s="2" customFormat="1">
      <c r="A205" s="36"/>
      <c r="B205" s="37"/>
      <c r="C205" s="38"/>
      <c r="D205" s="234" t="s">
        <v>165</v>
      </c>
      <c r="E205" s="38"/>
      <c r="F205" s="235" t="s">
        <v>566</v>
      </c>
      <c r="G205" s="38"/>
      <c r="H205" s="38"/>
      <c r="I205" s="231"/>
      <c r="J205" s="38"/>
      <c r="K205" s="38"/>
      <c r="L205" s="42"/>
      <c r="M205" s="232"/>
      <c r="N205" s="233"/>
      <c r="O205" s="89"/>
      <c r="P205" s="89"/>
      <c r="Q205" s="89"/>
      <c r="R205" s="89"/>
      <c r="S205" s="89"/>
      <c r="T205" s="90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5" t="s">
        <v>165</v>
      </c>
      <c r="AU205" s="15" t="s">
        <v>87</v>
      </c>
    </row>
    <row r="206" s="2" customFormat="1" ht="24.15" customHeight="1">
      <c r="A206" s="36"/>
      <c r="B206" s="37"/>
      <c r="C206" s="216" t="s">
        <v>299</v>
      </c>
      <c r="D206" s="216" t="s">
        <v>156</v>
      </c>
      <c r="E206" s="217" t="s">
        <v>567</v>
      </c>
      <c r="F206" s="218" t="s">
        <v>568</v>
      </c>
      <c r="G206" s="219" t="s">
        <v>196</v>
      </c>
      <c r="H206" s="220">
        <v>0.32200000000000001</v>
      </c>
      <c r="I206" s="221"/>
      <c r="J206" s="222">
        <f>ROUND(I206*H206,2)</f>
        <v>0</v>
      </c>
      <c r="K206" s="218" t="s">
        <v>160</v>
      </c>
      <c r="L206" s="42"/>
      <c r="M206" s="223" t="s">
        <v>1</v>
      </c>
      <c r="N206" s="224" t="s">
        <v>42</v>
      </c>
      <c r="O206" s="89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238</v>
      </c>
      <c r="AT206" s="227" t="s">
        <v>156</v>
      </c>
      <c r="AU206" s="227" t="s">
        <v>87</v>
      </c>
      <c r="AY206" s="15" t="s">
        <v>153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15" t="s">
        <v>85</v>
      </c>
      <c r="BK206" s="228">
        <f>ROUND(I206*H206,2)</f>
        <v>0</v>
      </c>
      <c r="BL206" s="15" t="s">
        <v>238</v>
      </c>
      <c r="BM206" s="227" t="s">
        <v>569</v>
      </c>
    </row>
    <row r="207" s="2" customFormat="1">
      <c r="A207" s="36"/>
      <c r="B207" s="37"/>
      <c r="C207" s="38"/>
      <c r="D207" s="229" t="s">
        <v>163</v>
      </c>
      <c r="E207" s="38"/>
      <c r="F207" s="230" t="s">
        <v>570</v>
      </c>
      <c r="G207" s="38"/>
      <c r="H207" s="38"/>
      <c r="I207" s="231"/>
      <c r="J207" s="38"/>
      <c r="K207" s="38"/>
      <c r="L207" s="42"/>
      <c r="M207" s="232"/>
      <c r="N207" s="233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163</v>
      </c>
      <c r="AU207" s="15" t="s">
        <v>87</v>
      </c>
    </row>
    <row r="208" s="2" customFormat="1">
      <c r="A208" s="36"/>
      <c r="B208" s="37"/>
      <c r="C208" s="38"/>
      <c r="D208" s="234" t="s">
        <v>165</v>
      </c>
      <c r="E208" s="38"/>
      <c r="F208" s="235" t="s">
        <v>571</v>
      </c>
      <c r="G208" s="38"/>
      <c r="H208" s="38"/>
      <c r="I208" s="231"/>
      <c r="J208" s="38"/>
      <c r="K208" s="38"/>
      <c r="L208" s="42"/>
      <c r="M208" s="232"/>
      <c r="N208" s="233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165</v>
      </c>
      <c r="AU208" s="15" t="s">
        <v>87</v>
      </c>
    </row>
    <row r="209" s="12" customFormat="1" ht="22.8" customHeight="1">
      <c r="A209" s="12"/>
      <c r="B209" s="200"/>
      <c r="C209" s="201"/>
      <c r="D209" s="202" t="s">
        <v>76</v>
      </c>
      <c r="E209" s="214" t="s">
        <v>312</v>
      </c>
      <c r="F209" s="214" t="s">
        <v>313</v>
      </c>
      <c r="G209" s="201"/>
      <c r="H209" s="201"/>
      <c r="I209" s="204"/>
      <c r="J209" s="215">
        <f>BK209</f>
        <v>0</v>
      </c>
      <c r="K209" s="201"/>
      <c r="L209" s="206"/>
      <c r="M209" s="207"/>
      <c r="N209" s="208"/>
      <c r="O209" s="208"/>
      <c r="P209" s="209">
        <f>SUM(P210:P251)</f>
        <v>0</v>
      </c>
      <c r="Q209" s="208"/>
      <c r="R209" s="209">
        <f>SUM(R210:R251)</f>
        <v>0.0098224999999999996</v>
      </c>
      <c r="S209" s="208"/>
      <c r="T209" s="210">
        <f>SUM(T210:T251)</f>
        <v>0.0014624999999999998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1" t="s">
        <v>87</v>
      </c>
      <c r="AT209" s="212" t="s">
        <v>76</v>
      </c>
      <c r="AU209" s="212" t="s">
        <v>85</v>
      </c>
      <c r="AY209" s="211" t="s">
        <v>153</v>
      </c>
      <c r="BK209" s="213">
        <f>SUM(BK210:BK251)</f>
        <v>0</v>
      </c>
    </row>
    <row r="210" s="2" customFormat="1" ht="16.5" customHeight="1">
      <c r="A210" s="36"/>
      <c r="B210" s="37"/>
      <c r="C210" s="216" t="s">
        <v>307</v>
      </c>
      <c r="D210" s="216" t="s">
        <v>156</v>
      </c>
      <c r="E210" s="217" t="s">
        <v>315</v>
      </c>
      <c r="F210" s="218" t="s">
        <v>316</v>
      </c>
      <c r="G210" s="219" t="s">
        <v>186</v>
      </c>
      <c r="H210" s="220">
        <v>3.75</v>
      </c>
      <c r="I210" s="221"/>
      <c r="J210" s="222">
        <f>ROUND(I210*H210,2)</f>
        <v>0</v>
      </c>
      <c r="K210" s="218" t="s">
        <v>160</v>
      </c>
      <c r="L210" s="42"/>
      <c r="M210" s="223" t="s">
        <v>1</v>
      </c>
      <c r="N210" s="224" t="s">
        <v>42</v>
      </c>
      <c r="O210" s="89"/>
      <c r="P210" s="225">
        <f>O210*H210</f>
        <v>0</v>
      </c>
      <c r="Q210" s="225">
        <v>0.001</v>
      </c>
      <c r="R210" s="225">
        <f>Q210*H210</f>
        <v>0.0037499999999999999</v>
      </c>
      <c r="S210" s="225">
        <v>0.00031</v>
      </c>
      <c r="T210" s="226">
        <f>S210*H210</f>
        <v>0.0011624999999999999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238</v>
      </c>
      <c r="AT210" s="227" t="s">
        <v>156</v>
      </c>
      <c r="AU210" s="227" t="s">
        <v>87</v>
      </c>
      <c r="AY210" s="15" t="s">
        <v>153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5" t="s">
        <v>85</v>
      </c>
      <c r="BK210" s="228">
        <f>ROUND(I210*H210,2)</f>
        <v>0</v>
      </c>
      <c r="BL210" s="15" t="s">
        <v>238</v>
      </c>
      <c r="BM210" s="227" t="s">
        <v>317</v>
      </c>
    </row>
    <row r="211" s="2" customFormat="1">
      <c r="A211" s="36"/>
      <c r="B211" s="37"/>
      <c r="C211" s="38"/>
      <c r="D211" s="229" t="s">
        <v>163</v>
      </c>
      <c r="E211" s="38"/>
      <c r="F211" s="230" t="s">
        <v>318</v>
      </c>
      <c r="G211" s="38"/>
      <c r="H211" s="38"/>
      <c r="I211" s="231"/>
      <c r="J211" s="38"/>
      <c r="K211" s="38"/>
      <c r="L211" s="42"/>
      <c r="M211" s="232"/>
      <c r="N211" s="233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163</v>
      </c>
      <c r="AU211" s="15" t="s">
        <v>87</v>
      </c>
    </row>
    <row r="212" s="2" customFormat="1">
      <c r="A212" s="36"/>
      <c r="B212" s="37"/>
      <c r="C212" s="38"/>
      <c r="D212" s="234" t="s">
        <v>165</v>
      </c>
      <c r="E212" s="38"/>
      <c r="F212" s="235" t="s">
        <v>319</v>
      </c>
      <c r="G212" s="38"/>
      <c r="H212" s="38"/>
      <c r="I212" s="231"/>
      <c r="J212" s="38"/>
      <c r="K212" s="38"/>
      <c r="L212" s="42"/>
      <c r="M212" s="232"/>
      <c r="N212" s="233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165</v>
      </c>
      <c r="AU212" s="15" t="s">
        <v>87</v>
      </c>
    </row>
    <row r="213" s="2" customFormat="1">
      <c r="A213" s="36"/>
      <c r="B213" s="37"/>
      <c r="C213" s="38"/>
      <c r="D213" s="229" t="s">
        <v>180</v>
      </c>
      <c r="E213" s="38"/>
      <c r="F213" s="257" t="s">
        <v>320</v>
      </c>
      <c r="G213" s="38"/>
      <c r="H213" s="38"/>
      <c r="I213" s="231"/>
      <c r="J213" s="38"/>
      <c r="K213" s="38"/>
      <c r="L213" s="42"/>
      <c r="M213" s="232"/>
      <c r="N213" s="233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180</v>
      </c>
      <c r="AU213" s="15" t="s">
        <v>87</v>
      </c>
    </row>
    <row r="214" s="13" customFormat="1">
      <c r="A214" s="13"/>
      <c r="B214" s="236"/>
      <c r="C214" s="237"/>
      <c r="D214" s="229" t="s">
        <v>167</v>
      </c>
      <c r="E214" s="238" t="s">
        <v>1</v>
      </c>
      <c r="F214" s="239" t="s">
        <v>572</v>
      </c>
      <c r="G214" s="237"/>
      <c r="H214" s="240">
        <v>3.75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167</v>
      </c>
      <c r="AU214" s="246" t="s">
        <v>87</v>
      </c>
      <c r="AV214" s="13" t="s">
        <v>87</v>
      </c>
      <c r="AW214" s="13" t="s">
        <v>34</v>
      </c>
      <c r="AX214" s="13" t="s">
        <v>85</v>
      </c>
      <c r="AY214" s="246" t="s">
        <v>153</v>
      </c>
    </row>
    <row r="215" s="2" customFormat="1" ht="24.15" customHeight="1">
      <c r="A215" s="36"/>
      <c r="B215" s="37"/>
      <c r="C215" s="216" t="s">
        <v>314</v>
      </c>
      <c r="D215" s="216" t="s">
        <v>156</v>
      </c>
      <c r="E215" s="217" t="s">
        <v>323</v>
      </c>
      <c r="F215" s="218" t="s">
        <v>324</v>
      </c>
      <c r="G215" s="219" t="s">
        <v>186</v>
      </c>
      <c r="H215" s="220">
        <v>0.75</v>
      </c>
      <c r="I215" s="221"/>
      <c r="J215" s="222">
        <f>ROUND(I215*H215,2)</f>
        <v>0</v>
      </c>
      <c r="K215" s="218" t="s">
        <v>160</v>
      </c>
      <c r="L215" s="42"/>
      <c r="M215" s="223" t="s">
        <v>1</v>
      </c>
      <c r="N215" s="224" t="s">
        <v>42</v>
      </c>
      <c r="O215" s="89"/>
      <c r="P215" s="225">
        <f>O215*H215</f>
        <v>0</v>
      </c>
      <c r="Q215" s="225">
        <v>0.0031800000000000001</v>
      </c>
      <c r="R215" s="225">
        <f>Q215*H215</f>
        <v>0.002385</v>
      </c>
      <c r="S215" s="225">
        <v>0</v>
      </c>
      <c r="T215" s="22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238</v>
      </c>
      <c r="AT215" s="227" t="s">
        <v>156</v>
      </c>
      <c r="AU215" s="227" t="s">
        <v>87</v>
      </c>
      <c r="AY215" s="15" t="s">
        <v>153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5" t="s">
        <v>85</v>
      </c>
      <c r="BK215" s="228">
        <f>ROUND(I215*H215,2)</f>
        <v>0</v>
      </c>
      <c r="BL215" s="15" t="s">
        <v>238</v>
      </c>
      <c r="BM215" s="227" t="s">
        <v>325</v>
      </c>
    </row>
    <row r="216" s="2" customFormat="1">
      <c r="A216" s="36"/>
      <c r="B216" s="37"/>
      <c r="C216" s="38"/>
      <c r="D216" s="229" t="s">
        <v>163</v>
      </c>
      <c r="E216" s="38"/>
      <c r="F216" s="230" t="s">
        <v>326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163</v>
      </c>
      <c r="AU216" s="15" t="s">
        <v>87</v>
      </c>
    </row>
    <row r="217" s="2" customFormat="1">
      <c r="A217" s="36"/>
      <c r="B217" s="37"/>
      <c r="C217" s="38"/>
      <c r="D217" s="234" t="s">
        <v>165</v>
      </c>
      <c r="E217" s="38"/>
      <c r="F217" s="235" t="s">
        <v>327</v>
      </c>
      <c r="G217" s="38"/>
      <c r="H217" s="38"/>
      <c r="I217" s="231"/>
      <c r="J217" s="38"/>
      <c r="K217" s="38"/>
      <c r="L217" s="42"/>
      <c r="M217" s="232"/>
      <c r="N217" s="233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165</v>
      </c>
      <c r="AU217" s="15" t="s">
        <v>87</v>
      </c>
    </row>
    <row r="218" s="2" customFormat="1" ht="24.15" customHeight="1">
      <c r="A218" s="36"/>
      <c r="B218" s="37"/>
      <c r="C218" s="216" t="s">
        <v>322</v>
      </c>
      <c r="D218" s="216" t="s">
        <v>156</v>
      </c>
      <c r="E218" s="217" t="s">
        <v>329</v>
      </c>
      <c r="F218" s="218" t="s">
        <v>330</v>
      </c>
      <c r="G218" s="219" t="s">
        <v>159</v>
      </c>
      <c r="H218" s="220">
        <v>15</v>
      </c>
      <c r="I218" s="221"/>
      <c r="J218" s="222">
        <f>ROUND(I218*H218,2)</f>
        <v>0</v>
      </c>
      <c r="K218" s="218" t="s">
        <v>160</v>
      </c>
      <c r="L218" s="42"/>
      <c r="M218" s="223" t="s">
        <v>1</v>
      </c>
      <c r="N218" s="224" t="s">
        <v>42</v>
      </c>
      <c r="O218" s="89"/>
      <c r="P218" s="225">
        <f>O218*H218</f>
        <v>0</v>
      </c>
      <c r="Q218" s="225">
        <v>0</v>
      </c>
      <c r="R218" s="225">
        <f>Q218*H218</f>
        <v>0</v>
      </c>
      <c r="S218" s="225">
        <v>0</v>
      </c>
      <c r="T218" s="22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238</v>
      </c>
      <c r="AT218" s="227" t="s">
        <v>156</v>
      </c>
      <c r="AU218" s="227" t="s">
        <v>87</v>
      </c>
      <c r="AY218" s="15" t="s">
        <v>153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5" t="s">
        <v>85</v>
      </c>
      <c r="BK218" s="228">
        <f>ROUND(I218*H218,2)</f>
        <v>0</v>
      </c>
      <c r="BL218" s="15" t="s">
        <v>238</v>
      </c>
      <c r="BM218" s="227" t="s">
        <v>331</v>
      </c>
    </row>
    <row r="219" s="2" customFormat="1">
      <c r="A219" s="36"/>
      <c r="B219" s="37"/>
      <c r="C219" s="38"/>
      <c r="D219" s="229" t="s">
        <v>163</v>
      </c>
      <c r="E219" s="38"/>
      <c r="F219" s="230" t="s">
        <v>332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163</v>
      </c>
      <c r="AU219" s="15" t="s">
        <v>87</v>
      </c>
    </row>
    <row r="220" s="2" customFormat="1">
      <c r="A220" s="36"/>
      <c r="B220" s="37"/>
      <c r="C220" s="38"/>
      <c r="D220" s="234" t="s">
        <v>165</v>
      </c>
      <c r="E220" s="38"/>
      <c r="F220" s="235" t="s">
        <v>333</v>
      </c>
      <c r="G220" s="38"/>
      <c r="H220" s="38"/>
      <c r="I220" s="231"/>
      <c r="J220" s="38"/>
      <c r="K220" s="38"/>
      <c r="L220" s="42"/>
      <c r="M220" s="232"/>
      <c r="N220" s="233"/>
      <c r="O220" s="89"/>
      <c r="P220" s="89"/>
      <c r="Q220" s="89"/>
      <c r="R220" s="89"/>
      <c r="S220" s="89"/>
      <c r="T220" s="90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165</v>
      </c>
      <c r="AU220" s="15" t="s">
        <v>87</v>
      </c>
    </row>
    <row r="221" s="2" customFormat="1" ht="24.15" customHeight="1">
      <c r="A221" s="36"/>
      <c r="B221" s="37"/>
      <c r="C221" s="247" t="s">
        <v>328</v>
      </c>
      <c r="D221" s="247" t="s">
        <v>175</v>
      </c>
      <c r="E221" s="248" t="s">
        <v>335</v>
      </c>
      <c r="F221" s="249" t="s">
        <v>336</v>
      </c>
      <c r="G221" s="250" t="s">
        <v>159</v>
      </c>
      <c r="H221" s="251">
        <v>15.75</v>
      </c>
      <c r="I221" s="252"/>
      <c r="J221" s="253">
        <f>ROUND(I221*H221,2)</f>
        <v>0</v>
      </c>
      <c r="K221" s="249" t="s">
        <v>1</v>
      </c>
      <c r="L221" s="254"/>
      <c r="M221" s="255" t="s">
        <v>1</v>
      </c>
      <c r="N221" s="256" t="s">
        <v>42</v>
      </c>
      <c r="O221" s="89"/>
      <c r="P221" s="225">
        <f>O221*H221</f>
        <v>0</v>
      </c>
      <c r="Q221" s="225">
        <v>0</v>
      </c>
      <c r="R221" s="225">
        <f>Q221*H221</f>
        <v>0</v>
      </c>
      <c r="S221" s="225">
        <v>0</v>
      </c>
      <c r="T221" s="22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244</v>
      </c>
      <c r="AT221" s="227" t="s">
        <v>175</v>
      </c>
      <c r="AU221" s="227" t="s">
        <v>87</v>
      </c>
      <c r="AY221" s="15" t="s">
        <v>153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5" t="s">
        <v>85</v>
      </c>
      <c r="BK221" s="228">
        <f>ROUND(I221*H221,2)</f>
        <v>0</v>
      </c>
      <c r="BL221" s="15" t="s">
        <v>238</v>
      </c>
      <c r="BM221" s="227" t="s">
        <v>337</v>
      </c>
    </row>
    <row r="222" s="2" customFormat="1">
      <c r="A222" s="36"/>
      <c r="B222" s="37"/>
      <c r="C222" s="38"/>
      <c r="D222" s="229" t="s">
        <v>163</v>
      </c>
      <c r="E222" s="38"/>
      <c r="F222" s="230" t="s">
        <v>336</v>
      </c>
      <c r="G222" s="38"/>
      <c r="H222" s="38"/>
      <c r="I222" s="231"/>
      <c r="J222" s="38"/>
      <c r="K222" s="38"/>
      <c r="L222" s="42"/>
      <c r="M222" s="232"/>
      <c r="N222" s="233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163</v>
      </c>
      <c r="AU222" s="15" t="s">
        <v>87</v>
      </c>
    </row>
    <row r="223" s="13" customFormat="1">
      <c r="A223" s="13"/>
      <c r="B223" s="236"/>
      <c r="C223" s="237"/>
      <c r="D223" s="229" t="s">
        <v>167</v>
      </c>
      <c r="E223" s="237"/>
      <c r="F223" s="239" t="s">
        <v>573</v>
      </c>
      <c r="G223" s="237"/>
      <c r="H223" s="240">
        <v>15.75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167</v>
      </c>
      <c r="AU223" s="246" t="s">
        <v>87</v>
      </c>
      <c r="AV223" s="13" t="s">
        <v>87</v>
      </c>
      <c r="AW223" s="13" t="s">
        <v>4</v>
      </c>
      <c r="AX223" s="13" t="s">
        <v>85</v>
      </c>
      <c r="AY223" s="246" t="s">
        <v>153</v>
      </c>
    </row>
    <row r="224" s="2" customFormat="1" ht="16.5" customHeight="1">
      <c r="A224" s="36"/>
      <c r="B224" s="37"/>
      <c r="C224" s="216" t="s">
        <v>334</v>
      </c>
      <c r="D224" s="216" t="s">
        <v>156</v>
      </c>
      <c r="E224" s="217" t="s">
        <v>340</v>
      </c>
      <c r="F224" s="218" t="s">
        <v>341</v>
      </c>
      <c r="G224" s="219" t="s">
        <v>186</v>
      </c>
      <c r="H224" s="220">
        <v>10</v>
      </c>
      <c r="I224" s="221"/>
      <c r="J224" s="222">
        <f>ROUND(I224*H224,2)</f>
        <v>0</v>
      </c>
      <c r="K224" s="218" t="s">
        <v>160</v>
      </c>
      <c r="L224" s="42"/>
      <c r="M224" s="223" t="s">
        <v>1</v>
      </c>
      <c r="N224" s="224" t="s">
        <v>42</v>
      </c>
      <c r="O224" s="89"/>
      <c r="P224" s="225">
        <f>O224*H224</f>
        <v>0</v>
      </c>
      <c r="Q224" s="225">
        <v>0</v>
      </c>
      <c r="R224" s="225">
        <f>Q224*H224</f>
        <v>0</v>
      </c>
      <c r="S224" s="225">
        <v>3.0000000000000001E-05</v>
      </c>
      <c r="T224" s="226">
        <f>S224*H224</f>
        <v>0.00030000000000000003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238</v>
      </c>
      <c r="AT224" s="227" t="s">
        <v>156</v>
      </c>
      <c r="AU224" s="227" t="s">
        <v>87</v>
      </c>
      <c r="AY224" s="15" t="s">
        <v>153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5" t="s">
        <v>85</v>
      </c>
      <c r="BK224" s="228">
        <f>ROUND(I224*H224,2)</f>
        <v>0</v>
      </c>
      <c r="BL224" s="15" t="s">
        <v>238</v>
      </c>
      <c r="BM224" s="227" t="s">
        <v>342</v>
      </c>
    </row>
    <row r="225" s="2" customFormat="1">
      <c r="A225" s="36"/>
      <c r="B225" s="37"/>
      <c r="C225" s="38"/>
      <c r="D225" s="229" t="s">
        <v>163</v>
      </c>
      <c r="E225" s="38"/>
      <c r="F225" s="230" t="s">
        <v>343</v>
      </c>
      <c r="G225" s="38"/>
      <c r="H225" s="38"/>
      <c r="I225" s="231"/>
      <c r="J225" s="38"/>
      <c r="K225" s="38"/>
      <c r="L225" s="42"/>
      <c r="M225" s="232"/>
      <c r="N225" s="233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163</v>
      </c>
      <c r="AU225" s="15" t="s">
        <v>87</v>
      </c>
    </row>
    <row r="226" s="2" customFormat="1">
      <c r="A226" s="36"/>
      <c r="B226" s="37"/>
      <c r="C226" s="38"/>
      <c r="D226" s="234" t="s">
        <v>165</v>
      </c>
      <c r="E226" s="38"/>
      <c r="F226" s="235" t="s">
        <v>344</v>
      </c>
      <c r="G226" s="38"/>
      <c r="H226" s="38"/>
      <c r="I226" s="231"/>
      <c r="J226" s="38"/>
      <c r="K226" s="38"/>
      <c r="L226" s="42"/>
      <c r="M226" s="232"/>
      <c r="N226" s="233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165</v>
      </c>
      <c r="AU226" s="15" t="s">
        <v>87</v>
      </c>
    </row>
    <row r="227" s="13" customFormat="1">
      <c r="A227" s="13"/>
      <c r="B227" s="236"/>
      <c r="C227" s="237"/>
      <c r="D227" s="229" t="s">
        <v>167</v>
      </c>
      <c r="E227" s="238" t="s">
        <v>1</v>
      </c>
      <c r="F227" s="239" t="s">
        <v>574</v>
      </c>
      <c r="G227" s="237"/>
      <c r="H227" s="240">
        <v>10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167</v>
      </c>
      <c r="AU227" s="246" t="s">
        <v>87</v>
      </c>
      <c r="AV227" s="13" t="s">
        <v>87</v>
      </c>
      <c r="AW227" s="13" t="s">
        <v>34</v>
      </c>
      <c r="AX227" s="13" t="s">
        <v>85</v>
      </c>
      <c r="AY227" s="246" t="s">
        <v>153</v>
      </c>
    </row>
    <row r="228" s="2" customFormat="1" ht="24.15" customHeight="1">
      <c r="A228" s="36"/>
      <c r="B228" s="37"/>
      <c r="C228" s="247" t="s">
        <v>339</v>
      </c>
      <c r="D228" s="247" t="s">
        <v>175</v>
      </c>
      <c r="E228" s="248" t="s">
        <v>347</v>
      </c>
      <c r="F228" s="249" t="s">
        <v>348</v>
      </c>
      <c r="G228" s="250" t="s">
        <v>171</v>
      </c>
      <c r="H228" s="251">
        <v>1</v>
      </c>
      <c r="I228" s="252"/>
      <c r="J228" s="253">
        <f>ROUND(I228*H228,2)</f>
        <v>0</v>
      </c>
      <c r="K228" s="249" t="s">
        <v>1</v>
      </c>
      <c r="L228" s="254"/>
      <c r="M228" s="255" t="s">
        <v>1</v>
      </c>
      <c r="N228" s="256" t="s">
        <v>42</v>
      </c>
      <c r="O228" s="89"/>
      <c r="P228" s="225">
        <f>O228*H228</f>
        <v>0</v>
      </c>
      <c r="Q228" s="225">
        <v>0.00080000000000000004</v>
      </c>
      <c r="R228" s="225">
        <f>Q228*H228</f>
        <v>0.00080000000000000004</v>
      </c>
      <c r="S228" s="225">
        <v>0</v>
      </c>
      <c r="T228" s="22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7" t="s">
        <v>244</v>
      </c>
      <c r="AT228" s="227" t="s">
        <v>175</v>
      </c>
      <c r="AU228" s="227" t="s">
        <v>87</v>
      </c>
      <c r="AY228" s="15" t="s">
        <v>153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5" t="s">
        <v>85</v>
      </c>
      <c r="BK228" s="228">
        <f>ROUND(I228*H228,2)</f>
        <v>0</v>
      </c>
      <c r="BL228" s="15" t="s">
        <v>238</v>
      </c>
      <c r="BM228" s="227" t="s">
        <v>349</v>
      </c>
    </row>
    <row r="229" s="2" customFormat="1">
      <c r="A229" s="36"/>
      <c r="B229" s="37"/>
      <c r="C229" s="38"/>
      <c r="D229" s="229" t="s">
        <v>163</v>
      </c>
      <c r="E229" s="38"/>
      <c r="F229" s="230" t="s">
        <v>348</v>
      </c>
      <c r="G229" s="38"/>
      <c r="H229" s="38"/>
      <c r="I229" s="231"/>
      <c r="J229" s="38"/>
      <c r="K229" s="38"/>
      <c r="L229" s="42"/>
      <c r="M229" s="232"/>
      <c r="N229" s="233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163</v>
      </c>
      <c r="AU229" s="15" t="s">
        <v>87</v>
      </c>
    </row>
    <row r="230" s="2" customFormat="1" ht="24.15" customHeight="1">
      <c r="A230" s="36"/>
      <c r="B230" s="37"/>
      <c r="C230" s="216" t="s">
        <v>346</v>
      </c>
      <c r="D230" s="216" t="s">
        <v>156</v>
      </c>
      <c r="E230" s="217" t="s">
        <v>350</v>
      </c>
      <c r="F230" s="218" t="s">
        <v>351</v>
      </c>
      <c r="G230" s="219" t="s">
        <v>186</v>
      </c>
      <c r="H230" s="220">
        <v>3.75</v>
      </c>
      <c r="I230" s="221"/>
      <c r="J230" s="222">
        <f>ROUND(I230*H230,2)</f>
        <v>0</v>
      </c>
      <c r="K230" s="218" t="s">
        <v>160</v>
      </c>
      <c r="L230" s="42"/>
      <c r="M230" s="223" t="s">
        <v>1</v>
      </c>
      <c r="N230" s="224" t="s">
        <v>42</v>
      </c>
      <c r="O230" s="89"/>
      <c r="P230" s="225">
        <f>O230*H230</f>
        <v>0</v>
      </c>
      <c r="Q230" s="225">
        <v>0.00021000000000000001</v>
      </c>
      <c r="R230" s="225">
        <f>Q230*H230</f>
        <v>0.00078750000000000001</v>
      </c>
      <c r="S230" s="225">
        <v>0</v>
      </c>
      <c r="T230" s="22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238</v>
      </c>
      <c r="AT230" s="227" t="s">
        <v>156</v>
      </c>
      <c r="AU230" s="227" t="s">
        <v>87</v>
      </c>
      <c r="AY230" s="15" t="s">
        <v>153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5" t="s">
        <v>85</v>
      </c>
      <c r="BK230" s="228">
        <f>ROUND(I230*H230,2)</f>
        <v>0</v>
      </c>
      <c r="BL230" s="15" t="s">
        <v>238</v>
      </c>
      <c r="BM230" s="227" t="s">
        <v>352</v>
      </c>
    </row>
    <row r="231" s="2" customFormat="1">
      <c r="A231" s="36"/>
      <c r="B231" s="37"/>
      <c r="C231" s="38"/>
      <c r="D231" s="229" t="s">
        <v>163</v>
      </c>
      <c r="E231" s="38"/>
      <c r="F231" s="230" t="s">
        <v>353</v>
      </c>
      <c r="G231" s="38"/>
      <c r="H231" s="38"/>
      <c r="I231" s="231"/>
      <c r="J231" s="38"/>
      <c r="K231" s="38"/>
      <c r="L231" s="42"/>
      <c r="M231" s="232"/>
      <c r="N231" s="233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163</v>
      </c>
      <c r="AU231" s="15" t="s">
        <v>87</v>
      </c>
    </row>
    <row r="232" s="2" customFormat="1">
      <c r="A232" s="36"/>
      <c r="B232" s="37"/>
      <c r="C232" s="38"/>
      <c r="D232" s="234" t="s">
        <v>165</v>
      </c>
      <c r="E232" s="38"/>
      <c r="F232" s="235" t="s">
        <v>354</v>
      </c>
      <c r="G232" s="38"/>
      <c r="H232" s="38"/>
      <c r="I232" s="231"/>
      <c r="J232" s="38"/>
      <c r="K232" s="38"/>
      <c r="L232" s="42"/>
      <c r="M232" s="232"/>
      <c r="N232" s="233"/>
      <c r="O232" s="89"/>
      <c r="P232" s="89"/>
      <c r="Q232" s="89"/>
      <c r="R232" s="89"/>
      <c r="S232" s="89"/>
      <c r="T232" s="90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165</v>
      </c>
      <c r="AU232" s="15" t="s">
        <v>87</v>
      </c>
    </row>
    <row r="233" s="2" customFormat="1" ht="24.15" customHeight="1">
      <c r="A233" s="36"/>
      <c r="B233" s="37"/>
      <c r="C233" s="216" t="s">
        <v>244</v>
      </c>
      <c r="D233" s="216" t="s">
        <v>156</v>
      </c>
      <c r="E233" s="217" t="s">
        <v>356</v>
      </c>
      <c r="F233" s="218" t="s">
        <v>357</v>
      </c>
      <c r="G233" s="219" t="s">
        <v>186</v>
      </c>
      <c r="H233" s="220">
        <v>3.75</v>
      </c>
      <c r="I233" s="221"/>
      <c r="J233" s="222">
        <f>ROUND(I233*H233,2)</f>
        <v>0</v>
      </c>
      <c r="K233" s="218" t="s">
        <v>160</v>
      </c>
      <c r="L233" s="42"/>
      <c r="M233" s="223" t="s">
        <v>1</v>
      </c>
      <c r="N233" s="224" t="s">
        <v>42</v>
      </c>
      <c r="O233" s="89"/>
      <c r="P233" s="225">
        <f>O233*H233</f>
        <v>0</v>
      </c>
      <c r="Q233" s="225">
        <v>0.00021000000000000001</v>
      </c>
      <c r="R233" s="225">
        <f>Q233*H233</f>
        <v>0.00078750000000000001</v>
      </c>
      <c r="S233" s="225">
        <v>0</v>
      </c>
      <c r="T233" s="22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7" t="s">
        <v>238</v>
      </c>
      <c r="AT233" s="227" t="s">
        <v>156</v>
      </c>
      <c r="AU233" s="227" t="s">
        <v>87</v>
      </c>
      <c r="AY233" s="15" t="s">
        <v>153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5" t="s">
        <v>85</v>
      </c>
      <c r="BK233" s="228">
        <f>ROUND(I233*H233,2)</f>
        <v>0</v>
      </c>
      <c r="BL233" s="15" t="s">
        <v>238</v>
      </c>
      <c r="BM233" s="227" t="s">
        <v>358</v>
      </c>
    </row>
    <row r="234" s="2" customFormat="1">
      <c r="A234" s="36"/>
      <c r="B234" s="37"/>
      <c r="C234" s="38"/>
      <c r="D234" s="229" t="s">
        <v>163</v>
      </c>
      <c r="E234" s="38"/>
      <c r="F234" s="230" t="s">
        <v>359</v>
      </c>
      <c r="G234" s="38"/>
      <c r="H234" s="38"/>
      <c r="I234" s="231"/>
      <c r="J234" s="38"/>
      <c r="K234" s="38"/>
      <c r="L234" s="42"/>
      <c r="M234" s="232"/>
      <c r="N234" s="233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163</v>
      </c>
      <c r="AU234" s="15" t="s">
        <v>87</v>
      </c>
    </row>
    <row r="235" s="2" customFormat="1">
      <c r="A235" s="36"/>
      <c r="B235" s="37"/>
      <c r="C235" s="38"/>
      <c r="D235" s="234" t="s">
        <v>165</v>
      </c>
      <c r="E235" s="38"/>
      <c r="F235" s="235" t="s">
        <v>360</v>
      </c>
      <c r="G235" s="38"/>
      <c r="H235" s="38"/>
      <c r="I235" s="231"/>
      <c r="J235" s="38"/>
      <c r="K235" s="38"/>
      <c r="L235" s="42"/>
      <c r="M235" s="232"/>
      <c r="N235" s="233"/>
      <c r="O235" s="89"/>
      <c r="P235" s="89"/>
      <c r="Q235" s="89"/>
      <c r="R235" s="89"/>
      <c r="S235" s="89"/>
      <c r="T235" s="90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165</v>
      </c>
      <c r="AU235" s="15" t="s">
        <v>87</v>
      </c>
    </row>
    <row r="236" s="2" customFormat="1" ht="24.15" customHeight="1">
      <c r="A236" s="36"/>
      <c r="B236" s="37"/>
      <c r="C236" s="216" t="s">
        <v>355</v>
      </c>
      <c r="D236" s="216" t="s">
        <v>156</v>
      </c>
      <c r="E236" s="217" t="s">
        <v>362</v>
      </c>
      <c r="F236" s="218" t="s">
        <v>363</v>
      </c>
      <c r="G236" s="219" t="s">
        <v>186</v>
      </c>
      <c r="H236" s="220">
        <v>12.5</v>
      </c>
      <c r="I236" s="221"/>
      <c r="J236" s="222">
        <f>ROUND(I236*H236,2)</f>
        <v>0</v>
      </c>
      <c r="K236" s="218" t="s">
        <v>160</v>
      </c>
      <c r="L236" s="42"/>
      <c r="M236" s="223" t="s">
        <v>1</v>
      </c>
      <c r="N236" s="224" t="s">
        <v>42</v>
      </c>
      <c r="O236" s="89"/>
      <c r="P236" s="225">
        <f>O236*H236</f>
        <v>0</v>
      </c>
      <c r="Q236" s="225">
        <v>1.0000000000000001E-05</v>
      </c>
      <c r="R236" s="225">
        <f>Q236*H236</f>
        <v>0.000125</v>
      </c>
      <c r="S236" s="225">
        <v>0</v>
      </c>
      <c r="T236" s="22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7" t="s">
        <v>238</v>
      </c>
      <c r="AT236" s="227" t="s">
        <v>156</v>
      </c>
      <c r="AU236" s="227" t="s">
        <v>87</v>
      </c>
      <c r="AY236" s="15" t="s">
        <v>153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5" t="s">
        <v>85</v>
      </c>
      <c r="BK236" s="228">
        <f>ROUND(I236*H236,2)</f>
        <v>0</v>
      </c>
      <c r="BL236" s="15" t="s">
        <v>238</v>
      </c>
      <c r="BM236" s="227" t="s">
        <v>364</v>
      </c>
    </row>
    <row r="237" s="2" customFormat="1">
      <c r="A237" s="36"/>
      <c r="B237" s="37"/>
      <c r="C237" s="38"/>
      <c r="D237" s="229" t="s">
        <v>163</v>
      </c>
      <c r="E237" s="38"/>
      <c r="F237" s="230" t="s">
        <v>365</v>
      </c>
      <c r="G237" s="38"/>
      <c r="H237" s="38"/>
      <c r="I237" s="231"/>
      <c r="J237" s="38"/>
      <c r="K237" s="38"/>
      <c r="L237" s="42"/>
      <c r="M237" s="232"/>
      <c r="N237" s="233"/>
      <c r="O237" s="89"/>
      <c r="P237" s="89"/>
      <c r="Q237" s="89"/>
      <c r="R237" s="89"/>
      <c r="S237" s="89"/>
      <c r="T237" s="90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163</v>
      </c>
      <c r="AU237" s="15" t="s">
        <v>87</v>
      </c>
    </row>
    <row r="238" s="2" customFormat="1">
      <c r="A238" s="36"/>
      <c r="B238" s="37"/>
      <c r="C238" s="38"/>
      <c r="D238" s="234" t="s">
        <v>165</v>
      </c>
      <c r="E238" s="38"/>
      <c r="F238" s="235" t="s">
        <v>366</v>
      </c>
      <c r="G238" s="38"/>
      <c r="H238" s="38"/>
      <c r="I238" s="231"/>
      <c r="J238" s="38"/>
      <c r="K238" s="38"/>
      <c r="L238" s="42"/>
      <c r="M238" s="232"/>
      <c r="N238" s="233"/>
      <c r="O238" s="89"/>
      <c r="P238" s="89"/>
      <c r="Q238" s="89"/>
      <c r="R238" s="89"/>
      <c r="S238" s="89"/>
      <c r="T238" s="90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165</v>
      </c>
      <c r="AU238" s="15" t="s">
        <v>87</v>
      </c>
    </row>
    <row r="239" s="13" customFormat="1">
      <c r="A239" s="13"/>
      <c r="B239" s="236"/>
      <c r="C239" s="237"/>
      <c r="D239" s="229" t="s">
        <v>167</v>
      </c>
      <c r="E239" s="238" t="s">
        <v>1</v>
      </c>
      <c r="F239" s="239" t="s">
        <v>525</v>
      </c>
      <c r="G239" s="237"/>
      <c r="H239" s="240">
        <v>12.5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167</v>
      </c>
      <c r="AU239" s="246" t="s">
        <v>87</v>
      </c>
      <c r="AV239" s="13" t="s">
        <v>87</v>
      </c>
      <c r="AW239" s="13" t="s">
        <v>34</v>
      </c>
      <c r="AX239" s="13" t="s">
        <v>85</v>
      </c>
      <c r="AY239" s="246" t="s">
        <v>153</v>
      </c>
    </row>
    <row r="240" s="2" customFormat="1" ht="24.15" customHeight="1">
      <c r="A240" s="36"/>
      <c r="B240" s="37"/>
      <c r="C240" s="216" t="s">
        <v>361</v>
      </c>
      <c r="D240" s="216" t="s">
        <v>156</v>
      </c>
      <c r="E240" s="217" t="s">
        <v>369</v>
      </c>
      <c r="F240" s="218" t="s">
        <v>370</v>
      </c>
      <c r="G240" s="219" t="s">
        <v>186</v>
      </c>
      <c r="H240" s="220">
        <v>10</v>
      </c>
      <c r="I240" s="221"/>
      <c r="J240" s="222">
        <f>ROUND(I240*H240,2)</f>
        <v>0</v>
      </c>
      <c r="K240" s="218" t="s">
        <v>160</v>
      </c>
      <c r="L240" s="42"/>
      <c r="M240" s="223" t="s">
        <v>1</v>
      </c>
      <c r="N240" s="224" t="s">
        <v>42</v>
      </c>
      <c r="O240" s="89"/>
      <c r="P240" s="225">
        <f>O240*H240</f>
        <v>0</v>
      </c>
      <c r="Q240" s="225">
        <v>1.0000000000000001E-05</v>
      </c>
      <c r="R240" s="225">
        <f>Q240*H240</f>
        <v>0.00010000000000000001</v>
      </c>
      <c r="S240" s="225">
        <v>0</v>
      </c>
      <c r="T240" s="22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7" t="s">
        <v>238</v>
      </c>
      <c r="AT240" s="227" t="s">
        <v>156</v>
      </c>
      <c r="AU240" s="227" t="s">
        <v>87</v>
      </c>
      <c r="AY240" s="15" t="s">
        <v>153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5" t="s">
        <v>85</v>
      </c>
      <c r="BK240" s="228">
        <f>ROUND(I240*H240,2)</f>
        <v>0</v>
      </c>
      <c r="BL240" s="15" t="s">
        <v>238</v>
      </c>
      <c r="BM240" s="227" t="s">
        <v>371</v>
      </c>
    </row>
    <row r="241" s="2" customFormat="1">
      <c r="A241" s="36"/>
      <c r="B241" s="37"/>
      <c r="C241" s="38"/>
      <c r="D241" s="229" t="s">
        <v>163</v>
      </c>
      <c r="E241" s="38"/>
      <c r="F241" s="230" t="s">
        <v>372</v>
      </c>
      <c r="G241" s="38"/>
      <c r="H241" s="38"/>
      <c r="I241" s="231"/>
      <c r="J241" s="38"/>
      <c r="K241" s="38"/>
      <c r="L241" s="42"/>
      <c r="M241" s="232"/>
      <c r="N241" s="233"/>
      <c r="O241" s="89"/>
      <c r="P241" s="89"/>
      <c r="Q241" s="89"/>
      <c r="R241" s="89"/>
      <c r="S241" s="89"/>
      <c r="T241" s="90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163</v>
      </c>
      <c r="AU241" s="15" t="s">
        <v>87</v>
      </c>
    </row>
    <row r="242" s="2" customFormat="1">
      <c r="A242" s="36"/>
      <c r="B242" s="37"/>
      <c r="C242" s="38"/>
      <c r="D242" s="234" t="s">
        <v>165</v>
      </c>
      <c r="E242" s="38"/>
      <c r="F242" s="235" t="s">
        <v>373</v>
      </c>
      <c r="G242" s="38"/>
      <c r="H242" s="38"/>
      <c r="I242" s="231"/>
      <c r="J242" s="38"/>
      <c r="K242" s="38"/>
      <c r="L242" s="42"/>
      <c r="M242" s="232"/>
      <c r="N242" s="233"/>
      <c r="O242" s="89"/>
      <c r="P242" s="89"/>
      <c r="Q242" s="89"/>
      <c r="R242" s="89"/>
      <c r="S242" s="89"/>
      <c r="T242" s="90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165</v>
      </c>
      <c r="AU242" s="15" t="s">
        <v>87</v>
      </c>
    </row>
    <row r="243" s="2" customFormat="1" ht="33" customHeight="1">
      <c r="A243" s="36"/>
      <c r="B243" s="37"/>
      <c r="C243" s="216" t="s">
        <v>368</v>
      </c>
      <c r="D243" s="216" t="s">
        <v>156</v>
      </c>
      <c r="E243" s="217" t="s">
        <v>375</v>
      </c>
      <c r="F243" s="218" t="s">
        <v>376</v>
      </c>
      <c r="G243" s="219" t="s">
        <v>186</v>
      </c>
      <c r="H243" s="220">
        <v>3.75</v>
      </c>
      <c r="I243" s="221"/>
      <c r="J243" s="222">
        <f>ROUND(I243*H243,2)</f>
        <v>0</v>
      </c>
      <c r="K243" s="218" t="s">
        <v>160</v>
      </c>
      <c r="L243" s="42"/>
      <c r="M243" s="223" t="s">
        <v>1</v>
      </c>
      <c r="N243" s="224" t="s">
        <v>42</v>
      </c>
      <c r="O243" s="89"/>
      <c r="P243" s="225">
        <f>O243*H243</f>
        <v>0</v>
      </c>
      <c r="Q243" s="225">
        <v>0.00029</v>
      </c>
      <c r="R243" s="225">
        <f>Q243*H243</f>
        <v>0.0010874999999999999</v>
      </c>
      <c r="S243" s="225">
        <v>0</v>
      </c>
      <c r="T243" s="22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7" t="s">
        <v>238</v>
      </c>
      <c r="AT243" s="227" t="s">
        <v>156</v>
      </c>
      <c r="AU243" s="227" t="s">
        <v>87</v>
      </c>
      <c r="AY243" s="15" t="s">
        <v>153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5" t="s">
        <v>85</v>
      </c>
      <c r="BK243" s="228">
        <f>ROUND(I243*H243,2)</f>
        <v>0</v>
      </c>
      <c r="BL243" s="15" t="s">
        <v>238</v>
      </c>
      <c r="BM243" s="227" t="s">
        <v>377</v>
      </c>
    </row>
    <row r="244" s="2" customFormat="1">
      <c r="A244" s="36"/>
      <c r="B244" s="37"/>
      <c r="C244" s="38"/>
      <c r="D244" s="229" t="s">
        <v>163</v>
      </c>
      <c r="E244" s="38"/>
      <c r="F244" s="230" t="s">
        <v>378</v>
      </c>
      <c r="G244" s="38"/>
      <c r="H244" s="38"/>
      <c r="I244" s="231"/>
      <c r="J244" s="38"/>
      <c r="K244" s="38"/>
      <c r="L244" s="42"/>
      <c r="M244" s="232"/>
      <c r="N244" s="233"/>
      <c r="O244" s="89"/>
      <c r="P244" s="89"/>
      <c r="Q244" s="89"/>
      <c r="R244" s="89"/>
      <c r="S244" s="89"/>
      <c r="T244" s="90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163</v>
      </c>
      <c r="AU244" s="15" t="s">
        <v>87</v>
      </c>
    </row>
    <row r="245" s="2" customFormat="1">
      <c r="A245" s="36"/>
      <c r="B245" s="37"/>
      <c r="C245" s="38"/>
      <c r="D245" s="234" t="s">
        <v>165</v>
      </c>
      <c r="E245" s="38"/>
      <c r="F245" s="235" t="s">
        <v>379</v>
      </c>
      <c r="G245" s="38"/>
      <c r="H245" s="38"/>
      <c r="I245" s="231"/>
      <c r="J245" s="38"/>
      <c r="K245" s="38"/>
      <c r="L245" s="42"/>
      <c r="M245" s="232"/>
      <c r="N245" s="233"/>
      <c r="O245" s="89"/>
      <c r="P245" s="89"/>
      <c r="Q245" s="89"/>
      <c r="R245" s="89"/>
      <c r="S245" s="89"/>
      <c r="T245" s="90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5" t="s">
        <v>165</v>
      </c>
      <c r="AU245" s="15" t="s">
        <v>87</v>
      </c>
    </row>
    <row r="246" s="2" customFormat="1" ht="24.15" customHeight="1">
      <c r="A246" s="36"/>
      <c r="B246" s="37"/>
      <c r="C246" s="216" t="s">
        <v>374</v>
      </c>
      <c r="D246" s="216" t="s">
        <v>156</v>
      </c>
      <c r="E246" s="217" t="s">
        <v>381</v>
      </c>
      <c r="F246" s="218" t="s">
        <v>382</v>
      </c>
      <c r="G246" s="219" t="s">
        <v>186</v>
      </c>
      <c r="H246" s="220">
        <v>3.75</v>
      </c>
      <c r="I246" s="221"/>
      <c r="J246" s="222">
        <f>ROUND(I246*H246,2)</f>
        <v>0</v>
      </c>
      <c r="K246" s="218" t="s">
        <v>160</v>
      </c>
      <c r="L246" s="42"/>
      <c r="M246" s="223" t="s">
        <v>1</v>
      </c>
      <c r="N246" s="224" t="s">
        <v>42</v>
      </c>
      <c r="O246" s="89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7" t="s">
        <v>238</v>
      </c>
      <c r="AT246" s="227" t="s">
        <v>156</v>
      </c>
      <c r="AU246" s="227" t="s">
        <v>87</v>
      </c>
      <c r="AY246" s="15" t="s">
        <v>153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5" t="s">
        <v>85</v>
      </c>
      <c r="BK246" s="228">
        <f>ROUND(I246*H246,2)</f>
        <v>0</v>
      </c>
      <c r="BL246" s="15" t="s">
        <v>238</v>
      </c>
      <c r="BM246" s="227" t="s">
        <v>383</v>
      </c>
    </row>
    <row r="247" s="2" customFormat="1">
      <c r="A247" s="36"/>
      <c r="B247" s="37"/>
      <c r="C247" s="38"/>
      <c r="D247" s="229" t="s">
        <v>163</v>
      </c>
      <c r="E247" s="38"/>
      <c r="F247" s="230" t="s">
        <v>384</v>
      </c>
      <c r="G247" s="38"/>
      <c r="H247" s="38"/>
      <c r="I247" s="231"/>
      <c r="J247" s="38"/>
      <c r="K247" s="38"/>
      <c r="L247" s="42"/>
      <c r="M247" s="232"/>
      <c r="N247" s="233"/>
      <c r="O247" s="89"/>
      <c r="P247" s="89"/>
      <c r="Q247" s="89"/>
      <c r="R247" s="89"/>
      <c r="S247" s="89"/>
      <c r="T247" s="90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5" t="s">
        <v>163</v>
      </c>
      <c r="AU247" s="15" t="s">
        <v>87</v>
      </c>
    </row>
    <row r="248" s="2" customFormat="1">
      <c r="A248" s="36"/>
      <c r="B248" s="37"/>
      <c r="C248" s="38"/>
      <c r="D248" s="234" t="s">
        <v>165</v>
      </c>
      <c r="E248" s="38"/>
      <c r="F248" s="235" t="s">
        <v>385</v>
      </c>
      <c r="G248" s="38"/>
      <c r="H248" s="38"/>
      <c r="I248" s="231"/>
      <c r="J248" s="38"/>
      <c r="K248" s="38"/>
      <c r="L248" s="42"/>
      <c r="M248" s="232"/>
      <c r="N248" s="233"/>
      <c r="O248" s="89"/>
      <c r="P248" s="89"/>
      <c r="Q248" s="89"/>
      <c r="R248" s="89"/>
      <c r="S248" s="89"/>
      <c r="T248" s="90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5" t="s">
        <v>165</v>
      </c>
      <c r="AU248" s="15" t="s">
        <v>87</v>
      </c>
    </row>
    <row r="249" s="2" customFormat="1" ht="33" customHeight="1">
      <c r="A249" s="36"/>
      <c r="B249" s="37"/>
      <c r="C249" s="216" t="s">
        <v>380</v>
      </c>
      <c r="D249" s="216" t="s">
        <v>156</v>
      </c>
      <c r="E249" s="217" t="s">
        <v>387</v>
      </c>
      <c r="F249" s="218" t="s">
        <v>388</v>
      </c>
      <c r="G249" s="219" t="s">
        <v>159</v>
      </c>
      <c r="H249" s="220">
        <v>15</v>
      </c>
      <c r="I249" s="221"/>
      <c r="J249" s="222">
        <f>ROUND(I249*H249,2)</f>
        <v>0</v>
      </c>
      <c r="K249" s="218" t="s">
        <v>160</v>
      </c>
      <c r="L249" s="42"/>
      <c r="M249" s="223" t="s">
        <v>1</v>
      </c>
      <c r="N249" s="224" t="s">
        <v>42</v>
      </c>
      <c r="O249" s="89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7" t="s">
        <v>238</v>
      </c>
      <c r="AT249" s="227" t="s">
        <v>156</v>
      </c>
      <c r="AU249" s="227" t="s">
        <v>87</v>
      </c>
      <c r="AY249" s="15" t="s">
        <v>153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15" t="s">
        <v>85</v>
      </c>
      <c r="BK249" s="228">
        <f>ROUND(I249*H249,2)</f>
        <v>0</v>
      </c>
      <c r="BL249" s="15" t="s">
        <v>238</v>
      </c>
      <c r="BM249" s="227" t="s">
        <v>389</v>
      </c>
    </row>
    <row r="250" s="2" customFormat="1">
      <c r="A250" s="36"/>
      <c r="B250" s="37"/>
      <c r="C250" s="38"/>
      <c r="D250" s="229" t="s">
        <v>163</v>
      </c>
      <c r="E250" s="38"/>
      <c r="F250" s="230" t="s">
        <v>390</v>
      </c>
      <c r="G250" s="38"/>
      <c r="H250" s="38"/>
      <c r="I250" s="231"/>
      <c r="J250" s="38"/>
      <c r="K250" s="38"/>
      <c r="L250" s="42"/>
      <c r="M250" s="232"/>
      <c r="N250" s="233"/>
      <c r="O250" s="89"/>
      <c r="P250" s="89"/>
      <c r="Q250" s="89"/>
      <c r="R250" s="89"/>
      <c r="S250" s="89"/>
      <c r="T250" s="90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5" t="s">
        <v>163</v>
      </c>
      <c r="AU250" s="15" t="s">
        <v>87</v>
      </c>
    </row>
    <row r="251" s="2" customFormat="1">
      <c r="A251" s="36"/>
      <c r="B251" s="37"/>
      <c r="C251" s="38"/>
      <c r="D251" s="234" t="s">
        <v>165</v>
      </c>
      <c r="E251" s="38"/>
      <c r="F251" s="235" t="s">
        <v>391</v>
      </c>
      <c r="G251" s="38"/>
      <c r="H251" s="38"/>
      <c r="I251" s="231"/>
      <c r="J251" s="38"/>
      <c r="K251" s="38"/>
      <c r="L251" s="42"/>
      <c r="M251" s="258"/>
      <c r="N251" s="259"/>
      <c r="O251" s="260"/>
      <c r="P251" s="260"/>
      <c r="Q251" s="260"/>
      <c r="R251" s="260"/>
      <c r="S251" s="260"/>
      <c r="T251" s="261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165</v>
      </c>
      <c r="AU251" s="15" t="s">
        <v>87</v>
      </c>
    </row>
    <row r="252" s="2" customFormat="1" ht="6.96" customHeight="1">
      <c r="A252" s="36"/>
      <c r="B252" s="64"/>
      <c r="C252" s="65"/>
      <c r="D252" s="65"/>
      <c r="E252" s="65"/>
      <c r="F252" s="65"/>
      <c r="G252" s="65"/>
      <c r="H252" s="65"/>
      <c r="I252" s="65"/>
      <c r="J252" s="65"/>
      <c r="K252" s="65"/>
      <c r="L252" s="42"/>
      <c r="M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</row>
  </sheetData>
  <sheetProtection sheet="1" autoFilter="0" formatColumns="0" formatRows="0" objects="1" scenarios="1" spinCount="100000" saltValue="28N4JQrP8kaTDgx6BZb9FJJYLzI6btl3ZR43zwg48TS+H6jOgpqBmAIt3JfygLhc7R2G1BXpYaS3I8/R00emHg==" hashValue="Gw1QHGADHpHGXHFqWoaKYwl2T/vAEiLSVci1EjFpCxVWOlWkk3vYjBfLt+OTMZw6vPrpb5D6ptkp2X/pUwtX2w==" algorithmName="SHA-512" password="CC35"/>
  <autoFilter ref="C124:K25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5_02/619995001"/>
    <hyperlink ref="F135" r:id="rId2" display="https://podminky.urs.cz/item/CS_URS_2025_02/941211111"/>
    <hyperlink ref="F139" r:id="rId3" display="https://podminky.urs.cz/item/CS_URS_2025_02/941211211"/>
    <hyperlink ref="F143" r:id="rId4" display="https://podminky.urs.cz/item/CS_URS_2025_02/941211811"/>
    <hyperlink ref="F146" r:id="rId5" display="https://podminky.urs.cz/item/CS_URS_2025_02/993111111"/>
    <hyperlink ref="F149" r:id="rId6" display="https://podminky.urs.cz/item/CS_URS_2025_02/993111119"/>
    <hyperlink ref="F153" r:id="rId7" display="https://podminky.urs.cz/item/CS_URS_2025_02/997013212"/>
    <hyperlink ref="F156" r:id="rId8" display="https://podminky.urs.cz/item/CS_URS_2025_02/997013219"/>
    <hyperlink ref="F160" r:id="rId9" display="https://podminky.urs.cz/item/CS_URS_2025_02/997013501"/>
    <hyperlink ref="F163" r:id="rId10" display="https://podminky.urs.cz/item/CS_URS_2025_02/997013509"/>
    <hyperlink ref="F167" r:id="rId11" display="https://podminky.urs.cz/item/CS_URS_2025_02/997013631"/>
    <hyperlink ref="F171" r:id="rId12" display="https://podminky.urs.cz/item/CS_URS_2025_02/998018002"/>
    <hyperlink ref="F176" r:id="rId13" display="https://podminky.urs.cz/item/CS_URS_2025_02/766660717"/>
    <hyperlink ref="F186" r:id="rId14" display="https://podminky.urs.cz/item/CS_URS_2025_02/742210241"/>
    <hyperlink ref="F192" r:id="rId15" display="https://podminky.urs.cz/item/CS_URS_2025_02/998766122"/>
    <hyperlink ref="F196" r:id="rId16" display="https://podminky.urs.cz/item/CS_URS_2025_02/767651220"/>
    <hyperlink ref="F202" r:id="rId17" display="https://podminky.urs.cz/item/CS_URS_2025_02/767651800"/>
    <hyperlink ref="F205" r:id="rId18" display="https://podminky.urs.cz/item/CS_URS_2025_02/767651822"/>
    <hyperlink ref="F208" r:id="rId19" display="https://podminky.urs.cz/item/CS_URS_2025_02/998767121"/>
    <hyperlink ref="F212" r:id="rId20" display="https://podminky.urs.cz/item/CS_URS_2025_02/784121001"/>
    <hyperlink ref="F217" r:id="rId21" display="https://podminky.urs.cz/item/CS_URS_2025_02/784161401"/>
    <hyperlink ref="F220" r:id="rId22" display="https://podminky.urs.cz/item/CS_URS_2025_02/784171001"/>
    <hyperlink ref="F226" r:id="rId23" display="https://podminky.urs.cz/item/CS_URS_2025_02/784171101"/>
    <hyperlink ref="F232" r:id="rId24" display="https://podminky.urs.cz/item/CS_URS_2025_02/784181101"/>
    <hyperlink ref="F235" r:id="rId25" display="https://podminky.urs.cz/item/CS_URS_2025_02/784181111"/>
    <hyperlink ref="F238" r:id="rId26" display="https://podminky.urs.cz/item/CS_URS_2025_02/784191005"/>
    <hyperlink ref="F242" r:id="rId27" display="https://podminky.urs.cz/item/CS_URS_2025_02/784191007"/>
    <hyperlink ref="F245" r:id="rId28" display="https://podminky.urs.cz/item/CS_URS_2025_02/784211101"/>
    <hyperlink ref="F248" r:id="rId29" display="https://podminky.urs.cz/item/CS_URS_2025_02/784211141"/>
    <hyperlink ref="F251" r:id="rId30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123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ROUND(J125,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ROUND((SUM(BE125:BE251)),  2)</f>
        <v>0</v>
      </c>
      <c r="G33" s="36"/>
      <c r="H33" s="36"/>
      <c r="I33" s="153">
        <v>0.20999999999999999</v>
      </c>
      <c r="J33" s="152">
        <f>ROUND(((SUM(BE125:BE251))*I33),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ROUND((SUM(BF125:BF251)),  2)</f>
        <v>0</v>
      </c>
      <c r="G34" s="36"/>
      <c r="H34" s="36"/>
      <c r="I34" s="153">
        <v>0.12</v>
      </c>
      <c r="J34" s="152">
        <f>ROUND(((SUM(BF125:BF251))*I34),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ROUND((SUM(BG125:BG251)),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ROUND((SUM(BH125:BH251)),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ROUND((SUM(BI125:BI251)),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734-1 - Schodiště A - 2.NP vstup k vedení, VIP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J125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J126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J127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131</v>
      </c>
      <c r="E99" s="186"/>
      <c r="F99" s="186"/>
      <c r="G99" s="186"/>
      <c r="H99" s="186"/>
      <c r="I99" s="186"/>
      <c r="J99" s="187">
        <f>J138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132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133</v>
      </c>
      <c r="E101" s="186"/>
      <c r="F101" s="186"/>
      <c r="G101" s="186"/>
      <c r="H101" s="186"/>
      <c r="I101" s="186"/>
      <c r="J101" s="187">
        <f>J161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134</v>
      </c>
      <c r="E102" s="180"/>
      <c r="F102" s="180"/>
      <c r="G102" s="180"/>
      <c r="H102" s="180"/>
      <c r="I102" s="180"/>
      <c r="J102" s="181">
        <f>J165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135</v>
      </c>
      <c r="E103" s="186"/>
      <c r="F103" s="186"/>
      <c r="G103" s="186"/>
      <c r="H103" s="186"/>
      <c r="I103" s="186"/>
      <c r="J103" s="187">
        <f>J166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136</v>
      </c>
      <c r="E104" s="186"/>
      <c r="F104" s="186"/>
      <c r="G104" s="186"/>
      <c r="H104" s="186"/>
      <c r="I104" s="186"/>
      <c r="J104" s="187">
        <f>J205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137</v>
      </c>
      <c r="E105" s="186"/>
      <c r="F105" s="186"/>
      <c r="G105" s="186"/>
      <c r="H105" s="186"/>
      <c r="I105" s="186"/>
      <c r="J105" s="187">
        <f>J209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138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172" t="str">
        <f>E7</f>
        <v>Dodávka a montáž protipožárních uzávěrů</v>
      </c>
      <c r="F115" s="30"/>
      <c r="G115" s="30"/>
      <c r="H115" s="30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122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E9</f>
        <v>734-1 - Schodiště A - 2.NP vstup k vedení, VIP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F12</f>
        <v>Zimní stadión Ivana Hlinky</v>
      </c>
      <c r="G119" s="38"/>
      <c r="H119" s="38"/>
      <c r="I119" s="30" t="s">
        <v>22</v>
      </c>
      <c r="J119" s="77" t="str">
        <f>IF(J12="","",J12)</f>
        <v>13. 9. 2025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E15</f>
        <v xml:space="preserve">Město Litvínov, náměstí Míru 11, 43601 Litvínov - </v>
      </c>
      <c r="G121" s="38"/>
      <c r="H121" s="38"/>
      <c r="I121" s="30" t="s">
        <v>32</v>
      </c>
      <c r="J121" s="34" t="str">
        <f>E21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30</v>
      </c>
      <c r="D122" s="38"/>
      <c r="E122" s="38"/>
      <c r="F122" s="25" t="str">
        <f>IF(E18="","",E18)</f>
        <v>Vyplň údaj</v>
      </c>
      <c r="G122" s="38"/>
      <c r="H122" s="38"/>
      <c r="I122" s="30" t="s">
        <v>35</v>
      </c>
      <c r="J122" s="34" t="str">
        <f>E24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9"/>
      <c r="B124" s="190"/>
      <c r="C124" s="191" t="s">
        <v>139</v>
      </c>
      <c r="D124" s="192" t="s">
        <v>62</v>
      </c>
      <c r="E124" s="192" t="s">
        <v>58</v>
      </c>
      <c r="F124" s="192" t="s">
        <v>59</v>
      </c>
      <c r="G124" s="192" t="s">
        <v>140</v>
      </c>
      <c r="H124" s="192" t="s">
        <v>141</v>
      </c>
      <c r="I124" s="192" t="s">
        <v>142</v>
      </c>
      <c r="J124" s="192" t="s">
        <v>126</v>
      </c>
      <c r="K124" s="193" t="s">
        <v>143</v>
      </c>
      <c r="L124" s="194"/>
      <c r="M124" s="98" t="s">
        <v>1</v>
      </c>
      <c r="N124" s="99" t="s">
        <v>41</v>
      </c>
      <c r="O124" s="99" t="s">
        <v>144</v>
      </c>
      <c r="P124" s="99" t="s">
        <v>145</v>
      </c>
      <c r="Q124" s="99" t="s">
        <v>146</v>
      </c>
      <c r="R124" s="99" t="s">
        <v>147</v>
      </c>
      <c r="S124" s="99" t="s">
        <v>148</v>
      </c>
      <c r="T124" s="100" t="s">
        <v>149</v>
      </c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</row>
    <row r="125" s="2" customFormat="1" ht="22.8" customHeight="1">
      <c r="A125" s="36"/>
      <c r="B125" s="37"/>
      <c r="C125" s="105" t="s">
        <v>150</v>
      </c>
      <c r="D125" s="38"/>
      <c r="E125" s="38"/>
      <c r="F125" s="38"/>
      <c r="G125" s="38"/>
      <c r="H125" s="38"/>
      <c r="I125" s="38"/>
      <c r="J125" s="195">
        <f>BK125</f>
        <v>0</v>
      </c>
      <c r="K125" s="38"/>
      <c r="L125" s="42"/>
      <c r="M125" s="101"/>
      <c r="N125" s="196"/>
      <c r="O125" s="102"/>
      <c r="P125" s="197">
        <f>P126+P165</f>
        <v>0</v>
      </c>
      <c r="Q125" s="102"/>
      <c r="R125" s="197">
        <f>R126+R165</f>
        <v>0.23385220000000001</v>
      </c>
      <c r="S125" s="102"/>
      <c r="T125" s="198">
        <f>T126+T165</f>
        <v>0.35277100000000006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76</v>
      </c>
      <c r="AU125" s="15" t="s">
        <v>128</v>
      </c>
      <c r="BK125" s="199">
        <f>BK126+BK165</f>
        <v>0</v>
      </c>
    </row>
    <row r="126" s="12" customFormat="1" ht="25.92" customHeight="1">
      <c r="A126" s="12"/>
      <c r="B126" s="200"/>
      <c r="C126" s="201"/>
      <c r="D126" s="202" t="s">
        <v>76</v>
      </c>
      <c r="E126" s="203" t="s">
        <v>151</v>
      </c>
      <c r="F126" s="203" t="s">
        <v>152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P127+P138+P143+P161</f>
        <v>0</v>
      </c>
      <c r="Q126" s="208"/>
      <c r="R126" s="209">
        <f>R127+R138+R143+R161</f>
        <v>0.12756000000000001</v>
      </c>
      <c r="S126" s="208"/>
      <c r="T126" s="210">
        <f>T127+T138+T143+T161</f>
        <v>0.21168000000000001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77</v>
      </c>
      <c r="AY126" s="211" t="s">
        <v>153</v>
      </c>
      <c r="BK126" s="213">
        <f>BK127+BK138+BK143+BK161</f>
        <v>0</v>
      </c>
    </row>
    <row r="127" s="12" customFormat="1" ht="22.8" customHeight="1">
      <c r="A127" s="12"/>
      <c r="B127" s="200"/>
      <c r="C127" s="201"/>
      <c r="D127" s="202" t="s">
        <v>76</v>
      </c>
      <c r="E127" s="214" t="s">
        <v>154</v>
      </c>
      <c r="F127" s="214" t="s">
        <v>155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SUM(P128:P137)</f>
        <v>0</v>
      </c>
      <c r="Q127" s="208"/>
      <c r="R127" s="209">
        <f>SUM(R128:R137)</f>
        <v>0.12756000000000001</v>
      </c>
      <c r="S127" s="208"/>
      <c r="T127" s="210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85</v>
      </c>
      <c r="AT127" s="212" t="s">
        <v>76</v>
      </c>
      <c r="AU127" s="212" t="s">
        <v>85</v>
      </c>
      <c r="AY127" s="211" t="s">
        <v>153</v>
      </c>
      <c r="BK127" s="213">
        <f>SUM(BK128:BK137)</f>
        <v>0</v>
      </c>
    </row>
    <row r="128" s="2" customFormat="1" ht="24.15" customHeight="1">
      <c r="A128" s="36"/>
      <c r="B128" s="37"/>
      <c r="C128" s="216" t="s">
        <v>85</v>
      </c>
      <c r="D128" s="216" t="s">
        <v>156</v>
      </c>
      <c r="E128" s="217" t="s">
        <v>157</v>
      </c>
      <c r="F128" s="218" t="s">
        <v>158</v>
      </c>
      <c r="G128" s="219" t="s">
        <v>159</v>
      </c>
      <c r="H128" s="220">
        <v>11.6</v>
      </c>
      <c r="I128" s="221"/>
      <c r="J128" s="222">
        <f>ROUND(I128*H128,2)</f>
        <v>0</v>
      </c>
      <c r="K128" s="218" t="s">
        <v>160</v>
      </c>
      <c r="L128" s="42"/>
      <c r="M128" s="223" t="s">
        <v>1</v>
      </c>
      <c r="N128" s="224" t="s">
        <v>42</v>
      </c>
      <c r="O128" s="89"/>
      <c r="P128" s="225">
        <f>O128*H128</f>
        <v>0</v>
      </c>
      <c r="Q128" s="225">
        <v>0.0015</v>
      </c>
      <c r="R128" s="225">
        <f>Q128*H128</f>
        <v>0.017399999999999999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161</v>
      </c>
      <c r="AT128" s="227" t="s">
        <v>156</v>
      </c>
      <c r="AU128" s="227" t="s">
        <v>87</v>
      </c>
      <c r="AY128" s="15" t="s">
        <v>153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85</v>
      </c>
      <c r="BK128" s="228">
        <f>ROUND(I128*H128,2)</f>
        <v>0</v>
      </c>
      <c r="BL128" s="15" t="s">
        <v>161</v>
      </c>
      <c r="BM128" s="227" t="s">
        <v>162</v>
      </c>
    </row>
    <row r="129" s="2" customFormat="1">
      <c r="A129" s="36"/>
      <c r="B129" s="37"/>
      <c r="C129" s="38"/>
      <c r="D129" s="229" t="s">
        <v>163</v>
      </c>
      <c r="E129" s="38"/>
      <c r="F129" s="230" t="s">
        <v>164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163</v>
      </c>
      <c r="AU129" s="15" t="s">
        <v>87</v>
      </c>
    </row>
    <row r="130" s="2" customFormat="1">
      <c r="A130" s="36"/>
      <c r="B130" s="37"/>
      <c r="C130" s="38"/>
      <c r="D130" s="234" t="s">
        <v>165</v>
      </c>
      <c r="E130" s="38"/>
      <c r="F130" s="235" t="s">
        <v>166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165</v>
      </c>
      <c r="AU130" s="15" t="s">
        <v>87</v>
      </c>
    </row>
    <row r="131" s="13" customFormat="1">
      <c r="A131" s="13"/>
      <c r="B131" s="236"/>
      <c r="C131" s="237"/>
      <c r="D131" s="229" t="s">
        <v>167</v>
      </c>
      <c r="E131" s="238" t="s">
        <v>1</v>
      </c>
      <c r="F131" s="239" t="s">
        <v>168</v>
      </c>
      <c r="G131" s="237"/>
      <c r="H131" s="240">
        <v>11.6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167</v>
      </c>
      <c r="AU131" s="246" t="s">
        <v>87</v>
      </c>
      <c r="AV131" s="13" t="s">
        <v>87</v>
      </c>
      <c r="AW131" s="13" t="s">
        <v>34</v>
      </c>
      <c r="AX131" s="13" t="s">
        <v>85</v>
      </c>
      <c r="AY131" s="246" t="s">
        <v>153</v>
      </c>
    </row>
    <row r="132" s="2" customFormat="1" ht="37.8" customHeight="1">
      <c r="A132" s="36"/>
      <c r="B132" s="37"/>
      <c r="C132" s="216" t="s">
        <v>87</v>
      </c>
      <c r="D132" s="216" t="s">
        <v>156</v>
      </c>
      <c r="E132" s="217" t="s">
        <v>169</v>
      </c>
      <c r="F132" s="218" t="s">
        <v>170</v>
      </c>
      <c r="G132" s="219" t="s">
        <v>171</v>
      </c>
      <c r="H132" s="220">
        <v>1</v>
      </c>
      <c r="I132" s="221"/>
      <c r="J132" s="222">
        <f>ROUND(I132*H132,2)</f>
        <v>0</v>
      </c>
      <c r="K132" s="218" t="s">
        <v>160</v>
      </c>
      <c r="L132" s="42"/>
      <c r="M132" s="223" t="s">
        <v>1</v>
      </c>
      <c r="N132" s="224" t="s">
        <v>42</v>
      </c>
      <c r="O132" s="89"/>
      <c r="P132" s="225">
        <f>O132*H132</f>
        <v>0</v>
      </c>
      <c r="Q132" s="225">
        <v>0.090660000000000004</v>
      </c>
      <c r="R132" s="225">
        <f>Q132*H132</f>
        <v>0.090660000000000004</v>
      </c>
      <c r="S132" s="225">
        <v>0</v>
      </c>
      <c r="T132" s="22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161</v>
      </c>
      <c r="AT132" s="227" t="s">
        <v>156</v>
      </c>
      <c r="AU132" s="227" t="s">
        <v>87</v>
      </c>
      <c r="AY132" s="15" t="s">
        <v>153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5" t="s">
        <v>85</v>
      </c>
      <c r="BK132" s="228">
        <f>ROUND(I132*H132,2)</f>
        <v>0</v>
      </c>
      <c r="BL132" s="15" t="s">
        <v>161</v>
      </c>
      <c r="BM132" s="227" t="s">
        <v>172</v>
      </c>
    </row>
    <row r="133" s="2" customFormat="1">
      <c r="A133" s="36"/>
      <c r="B133" s="37"/>
      <c r="C133" s="38"/>
      <c r="D133" s="229" t="s">
        <v>163</v>
      </c>
      <c r="E133" s="38"/>
      <c r="F133" s="230" t="s">
        <v>170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163</v>
      </c>
      <c r="AU133" s="15" t="s">
        <v>87</v>
      </c>
    </row>
    <row r="134" s="2" customFormat="1">
      <c r="A134" s="36"/>
      <c r="B134" s="37"/>
      <c r="C134" s="38"/>
      <c r="D134" s="234" t="s">
        <v>165</v>
      </c>
      <c r="E134" s="38"/>
      <c r="F134" s="235" t="s">
        <v>173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165</v>
      </c>
      <c r="AU134" s="15" t="s">
        <v>87</v>
      </c>
    </row>
    <row r="135" s="2" customFormat="1" ht="37.8" customHeight="1">
      <c r="A135" s="36"/>
      <c r="B135" s="37"/>
      <c r="C135" s="247" t="s">
        <v>174</v>
      </c>
      <c r="D135" s="247" t="s">
        <v>175</v>
      </c>
      <c r="E135" s="248" t="s">
        <v>176</v>
      </c>
      <c r="F135" s="249" t="s">
        <v>177</v>
      </c>
      <c r="G135" s="250" t="s">
        <v>171</v>
      </c>
      <c r="H135" s="251">
        <v>1</v>
      </c>
      <c r="I135" s="252"/>
      <c r="J135" s="253">
        <f>ROUND(I135*H135,2)</f>
        <v>0</v>
      </c>
      <c r="K135" s="249" t="s">
        <v>1</v>
      </c>
      <c r="L135" s="254"/>
      <c r="M135" s="255" t="s">
        <v>1</v>
      </c>
      <c r="N135" s="256" t="s">
        <v>42</v>
      </c>
      <c r="O135" s="89"/>
      <c r="P135" s="225">
        <f>O135*H135</f>
        <v>0</v>
      </c>
      <c r="Q135" s="225">
        <v>0.0195</v>
      </c>
      <c r="R135" s="225">
        <f>Q135*H135</f>
        <v>0.0195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178</v>
      </c>
      <c r="AT135" s="227" t="s">
        <v>175</v>
      </c>
      <c r="AU135" s="227" t="s">
        <v>87</v>
      </c>
      <c r="AY135" s="15" t="s">
        <v>153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5" t="s">
        <v>85</v>
      </c>
      <c r="BK135" s="228">
        <f>ROUND(I135*H135,2)</f>
        <v>0</v>
      </c>
      <c r="BL135" s="15" t="s">
        <v>161</v>
      </c>
      <c r="BM135" s="227" t="s">
        <v>179</v>
      </c>
    </row>
    <row r="136" s="2" customFormat="1">
      <c r="A136" s="36"/>
      <c r="B136" s="37"/>
      <c r="C136" s="38"/>
      <c r="D136" s="229" t="s">
        <v>163</v>
      </c>
      <c r="E136" s="38"/>
      <c r="F136" s="230" t="s">
        <v>177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163</v>
      </c>
      <c r="AU136" s="15" t="s">
        <v>87</v>
      </c>
    </row>
    <row r="137" s="2" customFormat="1">
      <c r="A137" s="36"/>
      <c r="B137" s="37"/>
      <c r="C137" s="38"/>
      <c r="D137" s="229" t="s">
        <v>180</v>
      </c>
      <c r="E137" s="38"/>
      <c r="F137" s="257" t="s">
        <v>181</v>
      </c>
      <c r="G137" s="38"/>
      <c r="H137" s="38"/>
      <c r="I137" s="231"/>
      <c r="J137" s="38"/>
      <c r="K137" s="38"/>
      <c r="L137" s="42"/>
      <c r="M137" s="232"/>
      <c r="N137" s="233"/>
      <c r="O137" s="89"/>
      <c r="P137" s="89"/>
      <c r="Q137" s="89"/>
      <c r="R137" s="89"/>
      <c r="S137" s="89"/>
      <c r="T137" s="90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180</v>
      </c>
      <c r="AU137" s="15" t="s">
        <v>87</v>
      </c>
    </row>
    <row r="138" s="12" customFormat="1" ht="22.8" customHeight="1">
      <c r="A138" s="12"/>
      <c r="B138" s="200"/>
      <c r="C138" s="201"/>
      <c r="D138" s="202" t="s">
        <v>76</v>
      </c>
      <c r="E138" s="214" t="s">
        <v>182</v>
      </c>
      <c r="F138" s="214" t="s">
        <v>183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SUM(P139:P142)</f>
        <v>0</v>
      </c>
      <c r="Q138" s="208"/>
      <c r="R138" s="209">
        <f>SUM(R139:R142)</f>
        <v>0</v>
      </c>
      <c r="S138" s="208"/>
      <c r="T138" s="210">
        <f>SUM(T139:T142)</f>
        <v>0.21168000000000001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85</v>
      </c>
      <c r="AT138" s="212" t="s">
        <v>76</v>
      </c>
      <c r="AU138" s="212" t="s">
        <v>85</v>
      </c>
      <c r="AY138" s="211" t="s">
        <v>153</v>
      </c>
      <c r="BK138" s="213">
        <f>SUM(BK139:BK142)</f>
        <v>0</v>
      </c>
    </row>
    <row r="139" s="2" customFormat="1" ht="21.75" customHeight="1">
      <c r="A139" s="36"/>
      <c r="B139" s="37"/>
      <c r="C139" s="216" t="s">
        <v>161</v>
      </c>
      <c r="D139" s="216" t="s">
        <v>156</v>
      </c>
      <c r="E139" s="217" t="s">
        <v>184</v>
      </c>
      <c r="F139" s="218" t="s">
        <v>185</v>
      </c>
      <c r="G139" s="219" t="s">
        <v>186</v>
      </c>
      <c r="H139" s="220">
        <v>3.3599999999999999</v>
      </c>
      <c r="I139" s="221"/>
      <c r="J139" s="222">
        <f>ROUND(I139*H139,2)</f>
        <v>0</v>
      </c>
      <c r="K139" s="218" t="s">
        <v>160</v>
      </c>
      <c r="L139" s="42"/>
      <c r="M139" s="223" t="s">
        <v>1</v>
      </c>
      <c r="N139" s="224" t="s">
        <v>42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0.063</v>
      </c>
      <c r="T139" s="226">
        <f>S139*H139</f>
        <v>0.21168000000000001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161</v>
      </c>
      <c r="AT139" s="227" t="s">
        <v>156</v>
      </c>
      <c r="AU139" s="227" t="s">
        <v>87</v>
      </c>
      <c r="AY139" s="15" t="s">
        <v>153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5" t="s">
        <v>85</v>
      </c>
      <c r="BK139" s="228">
        <f>ROUND(I139*H139,2)</f>
        <v>0</v>
      </c>
      <c r="BL139" s="15" t="s">
        <v>161</v>
      </c>
      <c r="BM139" s="227" t="s">
        <v>187</v>
      </c>
    </row>
    <row r="140" s="2" customFormat="1">
      <c r="A140" s="36"/>
      <c r="B140" s="37"/>
      <c r="C140" s="38"/>
      <c r="D140" s="229" t="s">
        <v>163</v>
      </c>
      <c r="E140" s="38"/>
      <c r="F140" s="230" t="s">
        <v>188</v>
      </c>
      <c r="G140" s="38"/>
      <c r="H140" s="38"/>
      <c r="I140" s="231"/>
      <c r="J140" s="38"/>
      <c r="K140" s="38"/>
      <c r="L140" s="42"/>
      <c r="M140" s="232"/>
      <c r="N140" s="233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163</v>
      </c>
      <c r="AU140" s="15" t="s">
        <v>87</v>
      </c>
    </row>
    <row r="141" s="2" customFormat="1">
      <c r="A141" s="36"/>
      <c r="B141" s="37"/>
      <c r="C141" s="38"/>
      <c r="D141" s="234" t="s">
        <v>165</v>
      </c>
      <c r="E141" s="38"/>
      <c r="F141" s="235" t="s">
        <v>189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165</v>
      </c>
      <c r="AU141" s="15" t="s">
        <v>87</v>
      </c>
    </row>
    <row r="142" s="13" customFormat="1">
      <c r="A142" s="13"/>
      <c r="B142" s="236"/>
      <c r="C142" s="237"/>
      <c r="D142" s="229" t="s">
        <v>167</v>
      </c>
      <c r="E142" s="238" t="s">
        <v>1</v>
      </c>
      <c r="F142" s="239" t="s">
        <v>190</v>
      </c>
      <c r="G142" s="237"/>
      <c r="H142" s="240">
        <v>3.3599999999999999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167</v>
      </c>
      <c r="AU142" s="246" t="s">
        <v>87</v>
      </c>
      <c r="AV142" s="13" t="s">
        <v>87</v>
      </c>
      <c r="AW142" s="13" t="s">
        <v>34</v>
      </c>
      <c r="AX142" s="13" t="s">
        <v>85</v>
      </c>
      <c r="AY142" s="246" t="s">
        <v>153</v>
      </c>
    </row>
    <row r="143" s="12" customFormat="1" ht="22.8" customHeight="1">
      <c r="A143" s="12"/>
      <c r="B143" s="200"/>
      <c r="C143" s="201"/>
      <c r="D143" s="202" t="s">
        <v>76</v>
      </c>
      <c r="E143" s="214" t="s">
        <v>191</v>
      </c>
      <c r="F143" s="214" t="s">
        <v>192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SUM(P144:P160)</f>
        <v>0</v>
      </c>
      <c r="Q143" s="208"/>
      <c r="R143" s="209">
        <f>SUM(R144:R160)</f>
        <v>0</v>
      </c>
      <c r="S143" s="208"/>
      <c r="T143" s="210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85</v>
      </c>
      <c r="AT143" s="212" t="s">
        <v>76</v>
      </c>
      <c r="AU143" s="212" t="s">
        <v>85</v>
      </c>
      <c r="AY143" s="211" t="s">
        <v>153</v>
      </c>
      <c r="BK143" s="213">
        <f>SUM(BK144:BK160)</f>
        <v>0</v>
      </c>
    </row>
    <row r="144" s="2" customFormat="1" ht="24.15" customHeight="1">
      <c r="A144" s="36"/>
      <c r="B144" s="37"/>
      <c r="C144" s="216" t="s">
        <v>193</v>
      </c>
      <c r="D144" s="216" t="s">
        <v>156</v>
      </c>
      <c r="E144" s="217" t="s">
        <v>194</v>
      </c>
      <c r="F144" s="218" t="s">
        <v>195</v>
      </c>
      <c r="G144" s="219" t="s">
        <v>196</v>
      </c>
      <c r="H144" s="220">
        <v>0.35299999999999998</v>
      </c>
      <c r="I144" s="221"/>
      <c r="J144" s="222">
        <f>ROUND(I144*H144,2)</f>
        <v>0</v>
      </c>
      <c r="K144" s="218" t="s">
        <v>160</v>
      </c>
      <c r="L144" s="42"/>
      <c r="M144" s="223" t="s">
        <v>1</v>
      </c>
      <c r="N144" s="224" t="s">
        <v>42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161</v>
      </c>
      <c r="AT144" s="227" t="s">
        <v>156</v>
      </c>
      <c r="AU144" s="227" t="s">
        <v>87</v>
      </c>
      <c r="AY144" s="15" t="s">
        <v>153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85</v>
      </c>
      <c r="BK144" s="228">
        <f>ROUND(I144*H144,2)</f>
        <v>0</v>
      </c>
      <c r="BL144" s="15" t="s">
        <v>161</v>
      </c>
      <c r="BM144" s="227" t="s">
        <v>197</v>
      </c>
    </row>
    <row r="145" s="2" customFormat="1">
      <c r="A145" s="36"/>
      <c r="B145" s="37"/>
      <c r="C145" s="38"/>
      <c r="D145" s="229" t="s">
        <v>163</v>
      </c>
      <c r="E145" s="38"/>
      <c r="F145" s="230" t="s">
        <v>198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163</v>
      </c>
      <c r="AU145" s="15" t="s">
        <v>87</v>
      </c>
    </row>
    <row r="146" s="2" customFormat="1">
      <c r="A146" s="36"/>
      <c r="B146" s="37"/>
      <c r="C146" s="38"/>
      <c r="D146" s="234" t="s">
        <v>165</v>
      </c>
      <c r="E146" s="38"/>
      <c r="F146" s="235" t="s">
        <v>199</v>
      </c>
      <c r="G146" s="38"/>
      <c r="H146" s="38"/>
      <c r="I146" s="231"/>
      <c r="J146" s="38"/>
      <c r="K146" s="38"/>
      <c r="L146" s="42"/>
      <c r="M146" s="232"/>
      <c r="N146" s="233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165</v>
      </c>
      <c r="AU146" s="15" t="s">
        <v>87</v>
      </c>
    </row>
    <row r="147" s="2" customFormat="1" ht="33" customHeight="1">
      <c r="A147" s="36"/>
      <c r="B147" s="37"/>
      <c r="C147" s="216" t="s">
        <v>154</v>
      </c>
      <c r="D147" s="216" t="s">
        <v>156</v>
      </c>
      <c r="E147" s="217" t="s">
        <v>200</v>
      </c>
      <c r="F147" s="218" t="s">
        <v>201</v>
      </c>
      <c r="G147" s="219" t="s">
        <v>196</v>
      </c>
      <c r="H147" s="220">
        <v>0.70599999999999996</v>
      </c>
      <c r="I147" s="221"/>
      <c r="J147" s="222">
        <f>ROUND(I147*H147,2)</f>
        <v>0</v>
      </c>
      <c r="K147" s="218" t="s">
        <v>160</v>
      </c>
      <c r="L147" s="42"/>
      <c r="M147" s="223" t="s">
        <v>1</v>
      </c>
      <c r="N147" s="224" t="s">
        <v>42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161</v>
      </c>
      <c r="AT147" s="227" t="s">
        <v>156</v>
      </c>
      <c r="AU147" s="227" t="s">
        <v>87</v>
      </c>
      <c r="AY147" s="15" t="s">
        <v>153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85</v>
      </c>
      <c r="BK147" s="228">
        <f>ROUND(I147*H147,2)</f>
        <v>0</v>
      </c>
      <c r="BL147" s="15" t="s">
        <v>161</v>
      </c>
      <c r="BM147" s="227" t="s">
        <v>202</v>
      </c>
    </row>
    <row r="148" s="2" customFormat="1">
      <c r="A148" s="36"/>
      <c r="B148" s="37"/>
      <c r="C148" s="38"/>
      <c r="D148" s="229" t="s">
        <v>163</v>
      </c>
      <c r="E148" s="38"/>
      <c r="F148" s="230" t="s">
        <v>203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163</v>
      </c>
      <c r="AU148" s="15" t="s">
        <v>87</v>
      </c>
    </row>
    <row r="149" s="2" customFormat="1">
      <c r="A149" s="36"/>
      <c r="B149" s="37"/>
      <c r="C149" s="38"/>
      <c r="D149" s="234" t="s">
        <v>165</v>
      </c>
      <c r="E149" s="38"/>
      <c r="F149" s="235" t="s">
        <v>204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165</v>
      </c>
      <c r="AU149" s="15" t="s">
        <v>87</v>
      </c>
    </row>
    <row r="150" s="13" customFormat="1">
      <c r="A150" s="13"/>
      <c r="B150" s="236"/>
      <c r="C150" s="237"/>
      <c r="D150" s="229" t="s">
        <v>167</v>
      </c>
      <c r="E150" s="237"/>
      <c r="F150" s="239" t="s">
        <v>205</v>
      </c>
      <c r="G150" s="237"/>
      <c r="H150" s="240">
        <v>0.70599999999999996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167</v>
      </c>
      <c r="AU150" s="246" t="s">
        <v>87</v>
      </c>
      <c r="AV150" s="13" t="s">
        <v>87</v>
      </c>
      <c r="AW150" s="13" t="s">
        <v>4</v>
      </c>
      <c r="AX150" s="13" t="s">
        <v>85</v>
      </c>
      <c r="AY150" s="246" t="s">
        <v>153</v>
      </c>
    </row>
    <row r="151" s="2" customFormat="1" ht="24.15" customHeight="1">
      <c r="A151" s="36"/>
      <c r="B151" s="37"/>
      <c r="C151" s="216" t="s">
        <v>206</v>
      </c>
      <c r="D151" s="216" t="s">
        <v>156</v>
      </c>
      <c r="E151" s="217" t="s">
        <v>207</v>
      </c>
      <c r="F151" s="218" t="s">
        <v>208</v>
      </c>
      <c r="G151" s="219" t="s">
        <v>196</v>
      </c>
      <c r="H151" s="220">
        <v>0.35299999999999998</v>
      </c>
      <c r="I151" s="221"/>
      <c r="J151" s="222">
        <f>ROUND(I151*H151,2)</f>
        <v>0</v>
      </c>
      <c r="K151" s="218" t="s">
        <v>160</v>
      </c>
      <c r="L151" s="42"/>
      <c r="M151" s="223" t="s">
        <v>1</v>
      </c>
      <c r="N151" s="224" t="s">
        <v>42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161</v>
      </c>
      <c r="AT151" s="227" t="s">
        <v>156</v>
      </c>
      <c r="AU151" s="227" t="s">
        <v>87</v>
      </c>
      <c r="AY151" s="15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85</v>
      </c>
      <c r="BK151" s="228">
        <f>ROUND(I151*H151,2)</f>
        <v>0</v>
      </c>
      <c r="BL151" s="15" t="s">
        <v>161</v>
      </c>
      <c r="BM151" s="227" t="s">
        <v>209</v>
      </c>
    </row>
    <row r="152" s="2" customFormat="1">
      <c r="A152" s="36"/>
      <c r="B152" s="37"/>
      <c r="C152" s="38"/>
      <c r="D152" s="229" t="s">
        <v>163</v>
      </c>
      <c r="E152" s="38"/>
      <c r="F152" s="230" t="s">
        <v>210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163</v>
      </c>
      <c r="AU152" s="15" t="s">
        <v>87</v>
      </c>
    </row>
    <row r="153" s="2" customFormat="1">
      <c r="A153" s="36"/>
      <c r="B153" s="37"/>
      <c r="C153" s="38"/>
      <c r="D153" s="234" t="s">
        <v>165</v>
      </c>
      <c r="E153" s="38"/>
      <c r="F153" s="235" t="s">
        <v>211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165</v>
      </c>
      <c r="AU153" s="15" t="s">
        <v>87</v>
      </c>
    </row>
    <row r="154" s="2" customFormat="1" ht="24.15" customHeight="1">
      <c r="A154" s="36"/>
      <c r="B154" s="37"/>
      <c r="C154" s="216" t="s">
        <v>178</v>
      </c>
      <c r="D154" s="216" t="s">
        <v>156</v>
      </c>
      <c r="E154" s="217" t="s">
        <v>212</v>
      </c>
      <c r="F154" s="218" t="s">
        <v>213</v>
      </c>
      <c r="G154" s="219" t="s">
        <v>196</v>
      </c>
      <c r="H154" s="220">
        <v>5.2949999999999999</v>
      </c>
      <c r="I154" s="221"/>
      <c r="J154" s="222">
        <f>ROUND(I154*H154,2)</f>
        <v>0</v>
      </c>
      <c r="K154" s="218" t="s">
        <v>160</v>
      </c>
      <c r="L154" s="42"/>
      <c r="M154" s="223" t="s">
        <v>1</v>
      </c>
      <c r="N154" s="224" t="s">
        <v>42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161</v>
      </c>
      <c r="AT154" s="227" t="s">
        <v>156</v>
      </c>
      <c r="AU154" s="227" t="s">
        <v>87</v>
      </c>
      <c r="AY154" s="15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85</v>
      </c>
      <c r="BK154" s="228">
        <f>ROUND(I154*H154,2)</f>
        <v>0</v>
      </c>
      <c r="BL154" s="15" t="s">
        <v>161</v>
      </c>
      <c r="BM154" s="227" t="s">
        <v>214</v>
      </c>
    </row>
    <row r="155" s="2" customFormat="1">
      <c r="A155" s="36"/>
      <c r="B155" s="37"/>
      <c r="C155" s="38"/>
      <c r="D155" s="229" t="s">
        <v>163</v>
      </c>
      <c r="E155" s="38"/>
      <c r="F155" s="230" t="s">
        <v>215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163</v>
      </c>
      <c r="AU155" s="15" t="s">
        <v>87</v>
      </c>
    </row>
    <row r="156" s="2" customFormat="1">
      <c r="A156" s="36"/>
      <c r="B156" s="37"/>
      <c r="C156" s="38"/>
      <c r="D156" s="234" t="s">
        <v>165</v>
      </c>
      <c r="E156" s="38"/>
      <c r="F156" s="235" t="s">
        <v>216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165</v>
      </c>
      <c r="AU156" s="15" t="s">
        <v>87</v>
      </c>
    </row>
    <row r="157" s="13" customFormat="1">
      <c r="A157" s="13"/>
      <c r="B157" s="236"/>
      <c r="C157" s="237"/>
      <c r="D157" s="229" t="s">
        <v>167</v>
      </c>
      <c r="E157" s="237"/>
      <c r="F157" s="239" t="s">
        <v>217</v>
      </c>
      <c r="G157" s="237"/>
      <c r="H157" s="240">
        <v>5.2949999999999999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167</v>
      </c>
      <c r="AU157" s="246" t="s">
        <v>87</v>
      </c>
      <c r="AV157" s="13" t="s">
        <v>87</v>
      </c>
      <c r="AW157" s="13" t="s">
        <v>4</v>
      </c>
      <c r="AX157" s="13" t="s">
        <v>85</v>
      </c>
      <c r="AY157" s="246" t="s">
        <v>153</v>
      </c>
    </row>
    <row r="158" s="2" customFormat="1" ht="33" customHeight="1">
      <c r="A158" s="36"/>
      <c r="B158" s="37"/>
      <c r="C158" s="216" t="s">
        <v>182</v>
      </c>
      <c r="D158" s="216" t="s">
        <v>156</v>
      </c>
      <c r="E158" s="217" t="s">
        <v>218</v>
      </c>
      <c r="F158" s="218" t="s">
        <v>219</v>
      </c>
      <c r="G158" s="219" t="s">
        <v>196</v>
      </c>
      <c r="H158" s="220">
        <v>0.35299999999999998</v>
      </c>
      <c r="I158" s="221"/>
      <c r="J158" s="222">
        <f>ROUND(I158*H158,2)</f>
        <v>0</v>
      </c>
      <c r="K158" s="218" t="s">
        <v>160</v>
      </c>
      <c r="L158" s="42"/>
      <c r="M158" s="223" t="s">
        <v>1</v>
      </c>
      <c r="N158" s="224" t="s">
        <v>42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161</v>
      </c>
      <c r="AT158" s="227" t="s">
        <v>156</v>
      </c>
      <c r="AU158" s="227" t="s">
        <v>87</v>
      </c>
      <c r="AY158" s="15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5" t="s">
        <v>85</v>
      </c>
      <c r="BK158" s="228">
        <f>ROUND(I158*H158,2)</f>
        <v>0</v>
      </c>
      <c r="BL158" s="15" t="s">
        <v>161</v>
      </c>
      <c r="BM158" s="227" t="s">
        <v>220</v>
      </c>
    </row>
    <row r="159" s="2" customFormat="1">
      <c r="A159" s="36"/>
      <c r="B159" s="37"/>
      <c r="C159" s="38"/>
      <c r="D159" s="229" t="s">
        <v>163</v>
      </c>
      <c r="E159" s="38"/>
      <c r="F159" s="230" t="s">
        <v>221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163</v>
      </c>
      <c r="AU159" s="15" t="s">
        <v>87</v>
      </c>
    </row>
    <row r="160" s="2" customFormat="1">
      <c r="A160" s="36"/>
      <c r="B160" s="37"/>
      <c r="C160" s="38"/>
      <c r="D160" s="234" t="s">
        <v>165</v>
      </c>
      <c r="E160" s="38"/>
      <c r="F160" s="235" t="s">
        <v>222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165</v>
      </c>
      <c r="AU160" s="15" t="s">
        <v>87</v>
      </c>
    </row>
    <row r="161" s="12" customFormat="1" ht="22.8" customHeight="1">
      <c r="A161" s="12"/>
      <c r="B161" s="200"/>
      <c r="C161" s="201"/>
      <c r="D161" s="202" t="s">
        <v>76</v>
      </c>
      <c r="E161" s="214" t="s">
        <v>223</v>
      </c>
      <c r="F161" s="214" t="s">
        <v>224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SUM(P162:P164)</f>
        <v>0</v>
      </c>
      <c r="Q161" s="208"/>
      <c r="R161" s="209">
        <f>SUM(R162:R164)</f>
        <v>0</v>
      </c>
      <c r="S161" s="208"/>
      <c r="T161" s="210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85</v>
      </c>
      <c r="AT161" s="212" t="s">
        <v>76</v>
      </c>
      <c r="AU161" s="212" t="s">
        <v>85</v>
      </c>
      <c r="AY161" s="211" t="s">
        <v>153</v>
      </c>
      <c r="BK161" s="213">
        <f>SUM(BK162:BK164)</f>
        <v>0</v>
      </c>
    </row>
    <row r="162" s="2" customFormat="1" ht="24.15" customHeight="1">
      <c r="A162" s="36"/>
      <c r="B162" s="37"/>
      <c r="C162" s="216" t="s">
        <v>225</v>
      </c>
      <c r="D162" s="216" t="s">
        <v>156</v>
      </c>
      <c r="E162" s="217" t="s">
        <v>226</v>
      </c>
      <c r="F162" s="218" t="s">
        <v>227</v>
      </c>
      <c r="G162" s="219" t="s">
        <v>196</v>
      </c>
      <c r="H162" s="220">
        <v>0.128</v>
      </c>
      <c r="I162" s="221"/>
      <c r="J162" s="222">
        <f>ROUND(I162*H162,2)</f>
        <v>0</v>
      </c>
      <c r="K162" s="218" t="s">
        <v>160</v>
      </c>
      <c r="L162" s="42"/>
      <c r="M162" s="223" t="s">
        <v>1</v>
      </c>
      <c r="N162" s="224" t="s">
        <v>42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161</v>
      </c>
      <c r="AT162" s="227" t="s">
        <v>156</v>
      </c>
      <c r="AU162" s="227" t="s">
        <v>87</v>
      </c>
      <c r="AY162" s="15" t="s">
        <v>153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85</v>
      </c>
      <c r="BK162" s="228">
        <f>ROUND(I162*H162,2)</f>
        <v>0</v>
      </c>
      <c r="BL162" s="15" t="s">
        <v>161</v>
      </c>
      <c r="BM162" s="227" t="s">
        <v>228</v>
      </c>
    </row>
    <row r="163" s="2" customFormat="1">
      <c r="A163" s="36"/>
      <c r="B163" s="37"/>
      <c r="C163" s="38"/>
      <c r="D163" s="229" t="s">
        <v>163</v>
      </c>
      <c r="E163" s="38"/>
      <c r="F163" s="230" t="s">
        <v>229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163</v>
      </c>
      <c r="AU163" s="15" t="s">
        <v>87</v>
      </c>
    </row>
    <row r="164" s="2" customFormat="1">
      <c r="A164" s="36"/>
      <c r="B164" s="37"/>
      <c r="C164" s="38"/>
      <c r="D164" s="234" t="s">
        <v>165</v>
      </c>
      <c r="E164" s="38"/>
      <c r="F164" s="235" t="s">
        <v>230</v>
      </c>
      <c r="G164" s="38"/>
      <c r="H164" s="38"/>
      <c r="I164" s="231"/>
      <c r="J164" s="38"/>
      <c r="K164" s="38"/>
      <c r="L164" s="42"/>
      <c r="M164" s="232"/>
      <c r="N164" s="233"/>
      <c r="O164" s="89"/>
      <c r="P164" s="89"/>
      <c r="Q164" s="89"/>
      <c r="R164" s="89"/>
      <c r="S164" s="89"/>
      <c r="T164" s="90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165</v>
      </c>
      <c r="AU164" s="15" t="s">
        <v>87</v>
      </c>
    </row>
    <row r="165" s="12" customFormat="1" ht="25.92" customHeight="1">
      <c r="A165" s="12"/>
      <c r="B165" s="200"/>
      <c r="C165" s="201"/>
      <c r="D165" s="202" t="s">
        <v>76</v>
      </c>
      <c r="E165" s="203" t="s">
        <v>231</v>
      </c>
      <c r="F165" s="203" t="s">
        <v>232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P166+P205+P209</f>
        <v>0</v>
      </c>
      <c r="Q165" s="208"/>
      <c r="R165" s="209">
        <f>R166+R205+R209</f>
        <v>0.1062922</v>
      </c>
      <c r="S165" s="208"/>
      <c r="T165" s="210">
        <f>T166+T205+T209</f>
        <v>0.14109100000000002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87</v>
      </c>
      <c r="AT165" s="212" t="s">
        <v>76</v>
      </c>
      <c r="AU165" s="212" t="s">
        <v>77</v>
      </c>
      <c r="AY165" s="211" t="s">
        <v>153</v>
      </c>
      <c r="BK165" s="213">
        <f>BK166+BK205+BK209</f>
        <v>0</v>
      </c>
    </row>
    <row r="166" s="12" customFormat="1" ht="22.8" customHeight="1">
      <c r="A166" s="12"/>
      <c r="B166" s="200"/>
      <c r="C166" s="201"/>
      <c r="D166" s="202" t="s">
        <v>76</v>
      </c>
      <c r="E166" s="214" t="s">
        <v>233</v>
      </c>
      <c r="F166" s="214" t="s">
        <v>234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SUM(P167:P204)</f>
        <v>0</v>
      </c>
      <c r="Q166" s="208"/>
      <c r="R166" s="209">
        <f>SUM(R167:R204)</f>
        <v>0.091179999999999997</v>
      </c>
      <c r="S166" s="208"/>
      <c r="T166" s="210">
        <f>SUM(T167:T204)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87</v>
      </c>
      <c r="AT166" s="212" t="s">
        <v>76</v>
      </c>
      <c r="AU166" s="212" t="s">
        <v>85</v>
      </c>
      <c r="AY166" s="211" t="s">
        <v>153</v>
      </c>
      <c r="BK166" s="213">
        <f>SUM(BK167:BK204)</f>
        <v>0</v>
      </c>
    </row>
    <row r="167" s="2" customFormat="1" ht="24.15" customHeight="1">
      <c r="A167" s="36"/>
      <c r="B167" s="37"/>
      <c r="C167" s="216" t="s">
        <v>235</v>
      </c>
      <c r="D167" s="216" t="s">
        <v>156</v>
      </c>
      <c r="E167" s="217" t="s">
        <v>236</v>
      </c>
      <c r="F167" s="218" t="s">
        <v>237</v>
      </c>
      <c r="G167" s="219" t="s">
        <v>171</v>
      </c>
      <c r="H167" s="220">
        <v>1</v>
      </c>
      <c r="I167" s="221"/>
      <c r="J167" s="222">
        <f>ROUND(I167*H167,2)</f>
        <v>0</v>
      </c>
      <c r="K167" s="218" t="s">
        <v>160</v>
      </c>
      <c r="L167" s="42"/>
      <c r="M167" s="223" t="s">
        <v>1</v>
      </c>
      <c r="N167" s="224" t="s">
        <v>42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238</v>
      </c>
      <c r="AT167" s="227" t="s">
        <v>156</v>
      </c>
      <c r="AU167" s="227" t="s">
        <v>87</v>
      </c>
      <c r="AY167" s="15" t="s">
        <v>153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5" t="s">
        <v>85</v>
      </c>
      <c r="BK167" s="228">
        <f>ROUND(I167*H167,2)</f>
        <v>0</v>
      </c>
      <c r="BL167" s="15" t="s">
        <v>238</v>
      </c>
      <c r="BM167" s="227" t="s">
        <v>239</v>
      </c>
    </row>
    <row r="168" s="2" customFormat="1">
      <c r="A168" s="36"/>
      <c r="B168" s="37"/>
      <c r="C168" s="38"/>
      <c r="D168" s="229" t="s">
        <v>163</v>
      </c>
      <c r="E168" s="38"/>
      <c r="F168" s="230" t="s">
        <v>240</v>
      </c>
      <c r="G168" s="38"/>
      <c r="H168" s="38"/>
      <c r="I168" s="231"/>
      <c r="J168" s="38"/>
      <c r="K168" s="38"/>
      <c r="L168" s="42"/>
      <c r="M168" s="232"/>
      <c r="N168" s="233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163</v>
      </c>
      <c r="AU168" s="15" t="s">
        <v>87</v>
      </c>
    </row>
    <row r="169" s="2" customFormat="1">
      <c r="A169" s="36"/>
      <c r="B169" s="37"/>
      <c r="C169" s="38"/>
      <c r="D169" s="234" t="s">
        <v>165</v>
      </c>
      <c r="E169" s="38"/>
      <c r="F169" s="235" t="s">
        <v>241</v>
      </c>
      <c r="G169" s="38"/>
      <c r="H169" s="38"/>
      <c r="I169" s="231"/>
      <c r="J169" s="38"/>
      <c r="K169" s="38"/>
      <c r="L169" s="42"/>
      <c r="M169" s="232"/>
      <c r="N169" s="233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165</v>
      </c>
      <c r="AU169" s="15" t="s">
        <v>87</v>
      </c>
    </row>
    <row r="170" s="13" customFormat="1">
      <c r="A170" s="13"/>
      <c r="B170" s="236"/>
      <c r="C170" s="237"/>
      <c r="D170" s="229" t="s">
        <v>167</v>
      </c>
      <c r="E170" s="238" t="s">
        <v>1</v>
      </c>
      <c r="F170" s="239" t="s">
        <v>85</v>
      </c>
      <c r="G170" s="237"/>
      <c r="H170" s="240">
        <v>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167</v>
      </c>
      <c r="AU170" s="246" t="s">
        <v>87</v>
      </c>
      <c r="AV170" s="13" t="s">
        <v>87</v>
      </c>
      <c r="AW170" s="13" t="s">
        <v>34</v>
      </c>
      <c r="AX170" s="13" t="s">
        <v>85</v>
      </c>
      <c r="AY170" s="246" t="s">
        <v>153</v>
      </c>
    </row>
    <row r="171" s="2" customFormat="1" ht="37.8" customHeight="1">
      <c r="A171" s="36"/>
      <c r="B171" s="37"/>
      <c r="C171" s="247" t="s">
        <v>8</v>
      </c>
      <c r="D171" s="247" t="s">
        <v>175</v>
      </c>
      <c r="E171" s="248" t="s">
        <v>242</v>
      </c>
      <c r="F171" s="249" t="s">
        <v>243</v>
      </c>
      <c r="G171" s="250" t="s">
        <v>171</v>
      </c>
      <c r="H171" s="251">
        <v>1</v>
      </c>
      <c r="I171" s="252"/>
      <c r="J171" s="253">
        <f>ROUND(I171*H171,2)</f>
        <v>0</v>
      </c>
      <c r="K171" s="249" t="s">
        <v>160</v>
      </c>
      <c r="L171" s="254"/>
      <c r="M171" s="255" t="s">
        <v>1</v>
      </c>
      <c r="N171" s="256" t="s">
        <v>42</v>
      </c>
      <c r="O171" s="89"/>
      <c r="P171" s="225">
        <f>O171*H171</f>
        <v>0</v>
      </c>
      <c r="Q171" s="225">
        <v>0.072480000000000003</v>
      </c>
      <c r="R171" s="225">
        <f>Q171*H171</f>
        <v>0.072480000000000003</v>
      </c>
      <c r="S171" s="225">
        <v>0</v>
      </c>
      <c r="T171" s="22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244</v>
      </c>
      <c r="AT171" s="227" t="s">
        <v>175</v>
      </c>
      <c r="AU171" s="227" t="s">
        <v>87</v>
      </c>
      <c r="AY171" s="15" t="s">
        <v>153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5" t="s">
        <v>85</v>
      </c>
      <c r="BK171" s="228">
        <f>ROUND(I171*H171,2)</f>
        <v>0</v>
      </c>
      <c r="BL171" s="15" t="s">
        <v>238</v>
      </c>
      <c r="BM171" s="227" t="s">
        <v>245</v>
      </c>
    </row>
    <row r="172" s="2" customFormat="1">
      <c r="A172" s="36"/>
      <c r="B172" s="37"/>
      <c r="C172" s="38"/>
      <c r="D172" s="229" t="s">
        <v>163</v>
      </c>
      <c r="E172" s="38"/>
      <c r="F172" s="230" t="s">
        <v>243</v>
      </c>
      <c r="G172" s="38"/>
      <c r="H172" s="38"/>
      <c r="I172" s="231"/>
      <c r="J172" s="38"/>
      <c r="K172" s="38"/>
      <c r="L172" s="42"/>
      <c r="M172" s="232"/>
      <c r="N172" s="233"/>
      <c r="O172" s="89"/>
      <c r="P172" s="89"/>
      <c r="Q172" s="89"/>
      <c r="R172" s="89"/>
      <c r="S172" s="89"/>
      <c r="T172" s="90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163</v>
      </c>
      <c r="AU172" s="15" t="s">
        <v>87</v>
      </c>
    </row>
    <row r="173" s="2" customFormat="1">
      <c r="A173" s="36"/>
      <c r="B173" s="37"/>
      <c r="C173" s="38"/>
      <c r="D173" s="229" t="s">
        <v>180</v>
      </c>
      <c r="E173" s="38"/>
      <c r="F173" s="257" t="s">
        <v>246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180</v>
      </c>
      <c r="AU173" s="15" t="s">
        <v>87</v>
      </c>
    </row>
    <row r="174" s="2" customFormat="1" ht="16.5" customHeight="1">
      <c r="A174" s="36"/>
      <c r="B174" s="37"/>
      <c r="C174" s="216" t="s">
        <v>247</v>
      </c>
      <c r="D174" s="216" t="s">
        <v>156</v>
      </c>
      <c r="E174" s="217" t="s">
        <v>248</v>
      </c>
      <c r="F174" s="218" t="s">
        <v>249</v>
      </c>
      <c r="G174" s="219" t="s">
        <v>171</v>
      </c>
      <c r="H174" s="220">
        <v>2</v>
      </c>
      <c r="I174" s="221"/>
      <c r="J174" s="222">
        <f>ROUND(I174*H174,2)</f>
        <v>0</v>
      </c>
      <c r="K174" s="218" t="s">
        <v>160</v>
      </c>
      <c r="L174" s="42"/>
      <c r="M174" s="223" t="s">
        <v>1</v>
      </c>
      <c r="N174" s="224" t="s">
        <v>42</v>
      </c>
      <c r="O174" s="89"/>
      <c r="P174" s="225">
        <f>O174*H174</f>
        <v>0</v>
      </c>
      <c r="Q174" s="225">
        <v>0</v>
      </c>
      <c r="R174" s="225">
        <f>Q174*H174</f>
        <v>0</v>
      </c>
      <c r="S174" s="225">
        <v>0</v>
      </c>
      <c r="T174" s="22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238</v>
      </c>
      <c r="AT174" s="227" t="s">
        <v>156</v>
      </c>
      <c r="AU174" s="227" t="s">
        <v>87</v>
      </c>
      <c r="AY174" s="15" t="s">
        <v>153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5" t="s">
        <v>85</v>
      </c>
      <c r="BK174" s="228">
        <f>ROUND(I174*H174,2)</f>
        <v>0</v>
      </c>
      <c r="BL174" s="15" t="s">
        <v>238</v>
      </c>
      <c r="BM174" s="227" t="s">
        <v>250</v>
      </c>
    </row>
    <row r="175" s="2" customFormat="1">
      <c r="A175" s="36"/>
      <c r="B175" s="37"/>
      <c r="C175" s="38"/>
      <c r="D175" s="229" t="s">
        <v>163</v>
      </c>
      <c r="E175" s="38"/>
      <c r="F175" s="230" t="s">
        <v>251</v>
      </c>
      <c r="G175" s="38"/>
      <c r="H175" s="38"/>
      <c r="I175" s="231"/>
      <c r="J175" s="38"/>
      <c r="K175" s="38"/>
      <c r="L175" s="42"/>
      <c r="M175" s="232"/>
      <c r="N175" s="233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163</v>
      </c>
      <c r="AU175" s="15" t="s">
        <v>87</v>
      </c>
    </row>
    <row r="176" s="2" customFormat="1">
      <c r="A176" s="36"/>
      <c r="B176" s="37"/>
      <c r="C176" s="38"/>
      <c r="D176" s="234" t="s">
        <v>165</v>
      </c>
      <c r="E176" s="38"/>
      <c r="F176" s="235" t="s">
        <v>252</v>
      </c>
      <c r="G176" s="38"/>
      <c r="H176" s="38"/>
      <c r="I176" s="231"/>
      <c r="J176" s="38"/>
      <c r="K176" s="38"/>
      <c r="L176" s="42"/>
      <c r="M176" s="232"/>
      <c r="N176" s="233"/>
      <c r="O176" s="89"/>
      <c r="P176" s="89"/>
      <c r="Q176" s="89"/>
      <c r="R176" s="89"/>
      <c r="S176" s="89"/>
      <c r="T176" s="90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165</v>
      </c>
      <c r="AU176" s="15" t="s">
        <v>87</v>
      </c>
    </row>
    <row r="177" s="2" customFormat="1" ht="16.5" customHeight="1">
      <c r="A177" s="36"/>
      <c r="B177" s="37"/>
      <c r="C177" s="247" t="s">
        <v>253</v>
      </c>
      <c r="D177" s="247" t="s">
        <v>175</v>
      </c>
      <c r="E177" s="248" t="s">
        <v>254</v>
      </c>
      <c r="F177" s="249" t="s">
        <v>255</v>
      </c>
      <c r="G177" s="250" t="s">
        <v>171</v>
      </c>
      <c r="H177" s="251">
        <v>1</v>
      </c>
      <c r="I177" s="252"/>
      <c r="J177" s="253">
        <f>ROUND(I177*H177,2)</f>
        <v>0</v>
      </c>
      <c r="K177" s="249" t="s">
        <v>160</v>
      </c>
      <c r="L177" s="254"/>
      <c r="M177" s="255" t="s">
        <v>1</v>
      </c>
      <c r="N177" s="256" t="s">
        <v>42</v>
      </c>
      <c r="O177" s="89"/>
      <c r="P177" s="225">
        <f>O177*H177</f>
        <v>0</v>
      </c>
      <c r="Q177" s="225">
        <v>0.00059999999999999995</v>
      </c>
      <c r="R177" s="225">
        <f>Q177*H177</f>
        <v>0.00059999999999999995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244</v>
      </c>
      <c r="AT177" s="227" t="s">
        <v>175</v>
      </c>
      <c r="AU177" s="227" t="s">
        <v>87</v>
      </c>
      <c r="AY177" s="15" t="s">
        <v>153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5" t="s">
        <v>85</v>
      </c>
      <c r="BK177" s="228">
        <f>ROUND(I177*H177,2)</f>
        <v>0</v>
      </c>
      <c r="BL177" s="15" t="s">
        <v>238</v>
      </c>
      <c r="BM177" s="227" t="s">
        <v>256</v>
      </c>
    </row>
    <row r="178" s="2" customFormat="1">
      <c r="A178" s="36"/>
      <c r="B178" s="37"/>
      <c r="C178" s="38"/>
      <c r="D178" s="229" t="s">
        <v>163</v>
      </c>
      <c r="E178" s="38"/>
      <c r="F178" s="230" t="s">
        <v>255</v>
      </c>
      <c r="G178" s="38"/>
      <c r="H178" s="38"/>
      <c r="I178" s="231"/>
      <c r="J178" s="38"/>
      <c r="K178" s="38"/>
      <c r="L178" s="42"/>
      <c r="M178" s="232"/>
      <c r="N178" s="233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163</v>
      </c>
      <c r="AU178" s="15" t="s">
        <v>87</v>
      </c>
    </row>
    <row r="179" s="2" customFormat="1" ht="16.5" customHeight="1">
      <c r="A179" s="36"/>
      <c r="B179" s="37"/>
      <c r="C179" s="247" t="s">
        <v>257</v>
      </c>
      <c r="D179" s="247" t="s">
        <v>175</v>
      </c>
      <c r="E179" s="248" t="s">
        <v>258</v>
      </c>
      <c r="F179" s="249" t="s">
        <v>259</v>
      </c>
      <c r="G179" s="250" t="s">
        <v>171</v>
      </c>
      <c r="H179" s="251">
        <v>1</v>
      </c>
      <c r="I179" s="252"/>
      <c r="J179" s="253">
        <f>ROUND(I179*H179,2)</f>
        <v>0</v>
      </c>
      <c r="K179" s="249" t="s">
        <v>160</v>
      </c>
      <c r="L179" s="254"/>
      <c r="M179" s="255" t="s">
        <v>1</v>
      </c>
      <c r="N179" s="256" t="s">
        <v>42</v>
      </c>
      <c r="O179" s="89"/>
      <c r="P179" s="225">
        <f>O179*H179</f>
        <v>0</v>
      </c>
      <c r="Q179" s="225">
        <v>0.00040000000000000002</v>
      </c>
      <c r="R179" s="225">
        <f>Q179*H179</f>
        <v>0.00040000000000000002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244</v>
      </c>
      <c r="AT179" s="227" t="s">
        <v>175</v>
      </c>
      <c r="AU179" s="227" t="s">
        <v>87</v>
      </c>
      <c r="AY179" s="15" t="s">
        <v>153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85</v>
      </c>
      <c r="BK179" s="228">
        <f>ROUND(I179*H179,2)</f>
        <v>0</v>
      </c>
      <c r="BL179" s="15" t="s">
        <v>238</v>
      </c>
      <c r="BM179" s="227" t="s">
        <v>260</v>
      </c>
    </row>
    <row r="180" s="2" customFormat="1">
      <c r="A180" s="36"/>
      <c r="B180" s="37"/>
      <c r="C180" s="38"/>
      <c r="D180" s="229" t="s">
        <v>163</v>
      </c>
      <c r="E180" s="38"/>
      <c r="F180" s="230" t="s">
        <v>259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163</v>
      </c>
      <c r="AU180" s="15" t="s">
        <v>87</v>
      </c>
    </row>
    <row r="181" s="2" customFormat="1" ht="24.15" customHeight="1">
      <c r="A181" s="36"/>
      <c r="B181" s="37"/>
      <c r="C181" s="216" t="s">
        <v>238</v>
      </c>
      <c r="D181" s="216" t="s">
        <v>156</v>
      </c>
      <c r="E181" s="217" t="s">
        <v>261</v>
      </c>
      <c r="F181" s="218" t="s">
        <v>262</v>
      </c>
      <c r="G181" s="219" t="s">
        <v>171</v>
      </c>
      <c r="H181" s="220">
        <v>2</v>
      </c>
      <c r="I181" s="221"/>
      <c r="J181" s="222">
        <f>ROUND(I181*H181,2)</f>
        <v>0</v>
      </c>
      <c r="K181" s="218" t="s">
        <v>160</v>
      </c>
      <c r="L181" s="42"/>
      <c r="M181" s="223" t="s">
        <v>1</v>
      </c>
      <c r="N181" s="224" t="s">
        <v>42</v>
      </c>
      <c r="O181" s="89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238</v>
      </c>
      <c r="AT181" s="227" t="s">
        <v>156</v>
      </c>
      <c r="AU181" s="227" t="s">
        <v>87</v>
      </c>
      <c r="AY181" s="15" t="s">
        <v>153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5" t="s">
        <v>85</v>
      </c>
      <c r="BK181" s="228">
        <f>ROUND(I181*H181,2)</f>
        <v>0</v>
      </c>
      <c r="BL181" s="15" t="s">
        <v>238</v>
      </c>
      <c r="BM181" s="227" t="s">
        <v>263</v>
      </c>
    </row>
    <row r="182" s="2" customFormat="1">
      <c r="A182" s="36"/>
      <c r="B182" s="37"/>
      <c r="C182" s="38"/>
      <c r="D182" s="229" t="s">
        <v>163</v>
      </c>
      <c r="E182" s="38"/>
      <c r="F182" s="230" t="s">
        <v>264</v>
      </c>
      <c r="G182" s="38"/>
      <c r="H182" s="38"/>
      <c r="I182" s="231"/>
      <c r="J182" s="38"/>
      <c r="K182" s="38"/>
      <c r="L182" s="42"/>
      <c r="M182" s="232"/>
      <c r="N182" s="233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163</v>
      </c>
      <c r="AU182" s="15" t="s">
        <v>87</v>
      </c>
    </row>
    <row r="183" s="2" customFormat="1">
      <c r="A183" s="36"/>
      <c r="B183" s="37"/>
      <c r="C183" s="38"/>
      <c r="D183" s="234" t="s">
        <v>165</v>
      </c>
      <c r="E183" s="38"/>
      <c r="F183" s="235" t="s">
        <v>265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165</v>
      </c>
      <c r="AU183" s="15" t="s">
        <v>87</v>
      </c>
    </row>
    <row r="184" s="2" customFormat="1" ht="16.5" customHeight="1">
      <c r="A184" s="36"/>
      <c r="B184" s="37"/>
      <c r="C184" s="247" t="s">
        <v>266</v>
      </c>
      <c r="D184" s="247" t="s">
        <v>175</v>
      </c>
      <c r="E184" s="248" t="s">
        <v>267</v>
      </c>
      <c r="F184" s="249" t="s">
        <v>268</v>
      </c>
      <c r="G184" s="250" t="s">
        <v>171</v>
      </c>
      <c r="H184" s="251">
        <v>2</v>
      </c>
      <c r="I184" s="252"/>
      <c r="J184" s="253">
        <f>ROUND(I184*H184,2)</f>
        <v>0</v>
      </c>
      <c r="K184" s="249" t="s">
        <v>160</v>
      </c>
      <c r="L184" s="254"/>
      <c r="M184" s="255" t="s">
        <v>1</v>
      </c>
      <c r="N184" s="256" t="s">
        <v>42</v>
      </c>
      <c r="O184" s="89"/>
      <c r="P184" s="225">
        <f>O184*H184</f>
        <v>0</v>
      </c>
      <c r="Q184" s="225">
        <v>0.0023999999999999998</v>
      </c>
      <c r="R184" s="225">
        <f>Q184*H184</f>
        <v>0.0047999999999999996</v>
      </c>
      <c r="S184" s="225">
        <v>0</v>
      </c>
      <c r="T184" s="22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244</v>
      </c>
      <c r="AT184" s="227" t="s">
        <v>175</v>
      </c>
      <c r="AU184" s="227" t="s">
        <v>87</v>
      </c>
      <c r="AY184" s="15" t="s">
        <v>153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5" t="s">
        <v>85</v>
      </c>
      <c r="BK184" s="228">
        <f>ROUND(I184*H184,2)</f>
        <v>0</v>
      </c>
      <c r="BL184" s="15" t="s">
        <v>238</v>
      </c>
      <c r="BM184" s="227" t="s">
        <v>269</v>
      </c>
    </row>
    <row r="185" s="2" customFormat="1">
      <c r="A185" s="36"/>
      <c r="B185" s="37"/>
      <c r="C185" s="38"/>
      <c r="D185" s="229" t="s">
        <v>163</v>
      </c>
      <c r="E185" s="38"/>
      <c r="F185" s="230" t="s">
        <v>268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163</v>
      </c>
      <c r="AU185" s="15" t="s">
        <v>87</v>
      </c>
    </row>
    <row r="186" s="2" customFormat="1" ht="24.15" customHeight="1">
      <c r="A186" s="36"/>
      <c r="B186" s="37"/>
      <c r="C186" s="216" t="s">
        <v>270</v>
      </c>
      <c r="D186" s="216" t="s">
        <v>156</v>
      </c>
      <c r="E186" s="217" t="s">
        <v>271</v>
      </c>
      <c r="F186" s="218" t="s">
        <v>272</v>
      </c>
      <c r="G186" s="219" t="s">
        <v>171</v>
      </c>
      <c r="H186" s="220">
        <v>2</v>
      </c>
      <c r="I186" s="221"/>
      <c r="J186" s="222">
        <f>ROUND(I186*H186,2)</f>
        <v>0</v>
      </c>
      <c r="K186" s="218" t="s">
        <v>1</v>
      </c>
      <c r="L186" s="42"/>
      <c r="M186" s="223" t="s">
        <v>1</v>
      </c>
      <c r="N186" s="224" t="s">
        <v>42</v>
      </c>
      <c r="O186" s="89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238</v>
      </c>
      <c r="AT186" s="227" t="s">
        <v>156</v>
      </c>
      <c r="AU186" s="227" t="s">
        <v>87</v>
      </c>
      <c r="AY186" s="15" t="s">
        <v>153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5" t="s">
        <v>85</v>
      </c>
      <c r="BK186" s="228">
        <f>ROUND(I186*H186,2)</f>
        <v>0</v>
      </c>
      <c r="BL186" s="15" t="s">
        <v>238</v>
      </c>
      <c r="BM186" s="227" t="s">
        <v>273</v>
      </c>
    </row>
    <row r="187" s="2" customFormat="1">
      <c r="A187" s="36"/>
      <c r="B187" s="37"/>
      <c r="C187" s="38"/>
      <c r="D187" s="229" t="s">
        <v>163</v>
      </c>
      <c r="E187" s="38"/>
      <c r="F187" s="230" t="s">
        <v>274</v>
      </c>
      <c r="G187" s="38"/>
      <c r="H187" s="38"/>
      <c r="I187" s="231"/>
      <c r="J187" s="38"/>
      <c r="K187" s="38"/>
      <c r="L187" s="42"/>
      <c r="M187" s="232"/>
      <c r="N187" s="233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163</v>
      </c>
      <c r="AU187" s="15" t="s">
        <v>87</v>
      </c>
    </row>
    <row r="188" s="2" customFormat="1" ht="16.5" customHeight="1">
      <c r="A188" s="36"/>
      <c r="B188" s="37"/>
      <c r="C188" s="247" t="s">
        <v>275</v>
      </c>
      <c r="D188" s="247" t="s">
        <v>175</v>
      </c>
      <c r="E188" s="248" t="s">
        <v>276</v>
      </c>
      <c r="F188" s="249" t="s">
        <v>277</v>
      </c>
      <c r="G188" s="250" t="s">
        <v>171</v>
      </c>
      <c r="H188" s="251">
        <v>1</v>
      </c>
      <c r="I188" s="252"/>
      <c r="J188" s="253">
        <f>ROUND(I188*H188,2)</f>
        <v>0</v>
      </c>
      <c r="K188" s="249" t="s">
        <v>1</v>
      </c>
      <c r="L188" s="254"/>
      <c r="M188" s="255" t="s">
        <v>1</v>
      </c>
      <c r="N188" s="256" t="s">
        <v>42</v>
      </c>
      <c r="O188" s="89"/>
      <c r="P188" s="225">
        <f>O188*H188</f>
        <v>0</v>
      </c>
      <c r="Q188" s="225">
        <v>0.01</v>
      </c>
      <c r="R188" s="225">
        <f>Q188*H188</f>
        <v>0.01</v>
      </c>
      <c r="S188" s="225">
        <v>0</v>
      </c>
      <c r="T188" s="22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7" t="s">
        <v>244</v>
      </c>
      <c r="AT188" s="227" t="s">
        <v>175</v>
      </c>
      <c r="AU188" s="227" t="s">
        <v>87</v>
      </c>
      <c r="AY188" s="15" t="s">
        <v>153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15" t="s">
        <v>85</v>
      </c>
      <c r="BK188" s="228">
        <f>ROUND(I188*H188,2)</f>
        <v>0</v>
      </c>
      <c r="BL188" s="15" t="s">
        <v>238</v>
      </c>
      <c r="BM188" s="227" t="s">
        <v>278</v>
      </c>
    </row>
    <row r="189" s="2" customFormat="1">
      <c r="A189" s="36"/>
      <c r="B189" s="37"/>
      <c r="C189" s="38"/>
      <c r="D189" s="229" t="s">
        <v>163</v>
      </c>
      <c r="E189" s="38"/>
      <c r="F189" s="230" t="s">
        <v>277</v>
      </c>
      <c r="G189" s="38"/>
      <c r="H189" s="38"/>
      <c r="I189" s="231"/>
      <c r="J189" s="38"/>
      <c r="K189" s="38"/>
      <c r="L189" s="42"/>
      <c r="M189" s="232"/>
      <c r="N189" s="233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163</v>
      </c>
      <c r="AU189" s="15" t="s">
        <v>87</v>
      </c>
    </row>
    <row r="190" s="2" customFormat="1">
      <c r="A190" s="36"/>
      <c r="B190" s="37"/>
      <c r="C190" s="38"/>
      <c r="D190" s="229" t="s">
        <v>180</v>
      </c>
      <c r="E190" s="38"/>
      <c r="F190" s="257" t="s">
        <v>279</v>
      </c>
      <c r="G190" s="38"/>
      <c r="H190" s="38"/>
      <c r="I190" s="231"/>
      <c r="J190" s="38"/>
      <c r="K190" s="38"/>
      <c r="L190" s="42"/>
      <c r="M190" s="232"/>
      <c r="N190" s="233"/>
      <c r="O190" s="89"/>
      <c r="P190" s="89"/>
      <c r="Q190" s="89"/>
      <c r="R190" s="89"/>
      <c r="S190" s="89"/>
      <c r="T190" s="90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5" t="s">
        <v>180</v>
      </c>
      <c r="AU190" s="15" t="s">
        <v>87</v>
      </c>
    </row>
    <row r="191" s="2" customFormat="1" ht="24.15" customHeight="1">
      <c r="A191" s="36"/>
      <c r="B191" s="37"/>
      <c r="C191" s="216" t="s">
        <v>280</v>
      </c>
      <c r="D191" s="216" t="s">
        <v>156</v>
      </c>
      <c r="E191" s="217" t="s">
        <v>281</v>
      </c>
      <c r="F191" s="218" t="s">
        <v>282</v>
      </c>
      <c r="G191" s="219" t="s">
        <v>171</v>
      </c>
      <c r="H191" s="220">
        <v>1</v>
      </c>
      <c r="I191" s="221"/>
      <c r="J191" s="222">
        <f>ROUND(I191*H191,2)</f>
        <v>0</v>
      </c>
      <c r="K191" s="218" t="s">
        <v>1</v>
      </c>
      <c r="L191" s="42"/>
      <c r="M191" s="223" t="s">
        <v>1</v>
      </c>
      <c r="N191" s="224" t="s">
        <v>42</v>
      </c>
      <c r="O191" s="89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238</v>
      </c>
      <c r="AT191" s="227" t="s">
        <v>156</v>
      </c>
      <c r="AU191" s="227" t="s">
        <v>87</v>
      </c>
      <c r="AY191" s="15" t="s">
        <v>153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5" t="s">
        <v>85</v>
      </c>
      <c r="BK191" s="228">
        <f>ROUND(I191*H191,2)</f>
        <v>0</v>
      </c>
      <c r="BL191" s="15" t="s">
        <v>238</v>
      </c>
      <c r="BM191" s="227" t="s">
        <v>283</v>
      </c>
    </row>
    <row r="192" s="2" customFormat="1">
      <c r="A192" s="36"/>
      <c r="B192" s="37"/>
      <c r="C192" s="38"/>
      <c r="D192" s="229" t="s">
        <v>163</v>
      </c>
      <c r="E192" s="38"/>
      <c r="F192" s="230" t="s">
        <v>284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163</v>
      </c>
      <c r="AU192" s="15" t="s">
        <v>87</v>
      </c>
    </row>
    <row r="193" s="2" customFormat="1" ht="16.5" customHeight="1">
      <c r="A193" s="36"/>
      <c r="B193" s="37"/>
      <c r="C193" s="247" t="s">
        <v>7</v>
      </c>
      <c r="D193" s="247" t="s">
        <v>175</v>
      </c>
      <c r="E193" s="248" t="s">
        <v>285</v>
      </c>
      <c r="F193" s="249" t="s">
        <v>286</v>
      </c>
      <c r="G193" s="250" t="s">
        <v>171</v>
      </c>
      <c r="H193" s="251">
        <v>1</v>
      </c>
      <c r="I193" s="252"/>
      <c r="J193" s="253">
        <f>ROUND(I193*H193,2)</f>
        <v>0</v>
      </c>
      <c r="K193" s="249" t="s">
        <v>1</v>
      </c>
      <c r="L193" s="254"/>
      <c r="M193" s="255" t="s">
        <v>1</v>
      </c>
      <c r="N193" s="256" t="s">
        <v>42</v>
      </c>
      <c r="O193" s="89"/>
      <c r="P193" s="225">
        <f>O193*H193</f>
        <v>0</v>
      </c>
      <c r="Q193" s="225">
        <v>0.0022000000000000001</v>
      </c>
      <c r="R193" s="225">
        <f>Q193*H193</f>
        <v>0.0022000000000000001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244</v>
      </c>
      <c r="AT193" s="227" t="s">
        <v>175</v>
      </c>
      <c r="AU193" s="227" t="s">
        <v>87</v>
      </c>
      <c r="AY193" s="15" t="s">
        <v>153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85</v>
      </c>
      <c r="BK193" s="228">
        <f>ROUND(I193*H193,2)</f>
        <v>0</v>
      </c>
      <c r="BL193" s="15" t="s">
        <v>238</v>
      </c>
      <c r="BM193" s="227" t="s">
        <v>287</v>
      </c>
    </row>
    <row r="194" s="2" customFormat="1">
      <c r="A194" s="36"/>
      <c r="B194" s="37"/>
      <c r="C194" s="38"/>
      <c r="D194" s="229" t="s">
        <v>163</v>
      </c>
      <c r="E194" s="38"/>
      <c r="F194" s="230" t="s">
        <v>286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163</v>
      </c>
      <c r="AU194" s="15" t="s">
        <v>87</v>
      </c>
    </row>
    <row r="195" s="2" customFormat="1">
      <c r="A195" s="36"/>
      <c r="B195" s="37"/>
      <c r="C195" s="38"/>
      <c r="D195" s="229" t="s">
        <v>180</v>
      </c>
      <c r="E195" s="38"/>
      <c r="F195" s="257" t="s">
        <v>288</v>
      </c>
      <c r="G195" s="38"/>
      <c r="H195" s="38"/>
      <c r="I195" s="231"/>
      <c r="J195" s="38"/>
      <c r="K195" s="38"/>
      <c r="L195" s="42"/>
      <c r="M195" s="232"/>
      <c r="N195" s="233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180</v>
      </c>
      <c r="AU195" s="15" t="s">
        <v>87</v>
      </c>
    </row>
    <row r="196" s="2" customFormat="1" ht="24.15" customHeight="1">
      <c r="A196" s="36"/>
      <c r="B196" s="37"/>
      <c r="C196" s="216" t="s">
        <v>289</v>
      </c>
      <c r="D196" s="216" t="s">
        <v>156</v>
      </c>
      <c r="E196" s="217" t="s">
        <v>290</v>
      </c>
      <c r="F196" s="218" t="s">
        <v>291</v>
      </c>
      <c r="G196" s="219" t="s">
        <v>171</v>
      </c>
      <c r="H196" s="220">
        <v>1</v>
      </c>
      <c r="I196" s="221"/>
      <c r="J196" s="222">
        <f>ROUND(I196*H196,2)</f>
        <v>0</v>
      </c>
      <c r="K196" s="218" t="s">
        <v>160</v>
      </c>
      <c r="L196" s="42"/>
      <c r="M196" s="223" t="s">
        <v>1</v>
      </c>
      <c r="N196" s="224" t="s">
        <v>42</v>
      </c>
      <c r="O196" s="89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238</v>
      </c>
      <c r="AT196" s="227" t="s">
        <v>156</v>
      </c>
      <c r="AU196" s="227" t="s">
        <v>87</v>
      </c>
      <c r="AY196" s="15" t="s">
        <v>153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5" t="s">
        <v>85</v>
      </c>
      <c r="BK196" s="228">
        <f>ROUND(I196*H196,2)</f>
        <v>0</v>
      </c>
      <c r="BL196" s="15" t="s">
        <v>238</v>
      </c>
      <c r="BM196" s="227" t="s">
        <v>292</v>
      </c>
    </row>
    <row r="197" s="2" customFormat="1">
      <c r="A197" s="36"/>
      <c r="B197" s="37"/>
      <c r="C197" s="38"/>
      <c r="D197" s="229" t="s">
        <v>163</v>
      </c>
      <c r="E197" s="38"/>
      <c r="F197" s="230" t="s">
        <v>291</v>
      </c>
      <c r="G197" s="38"/>
      <c r="H197" s="38"/>
      <c r="I197" s="231"/>
      <c r="J197" s="38"/>
      <c r="K197" s="38"/>
      <c r="L197" s="42"/>
      <c r="M197" s="232"/>
      <c r="N197" s="233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163</v>
      </c>
      <c r="AU197" s="15" t="s">
        <v>87</v>
      </c>
    </row>
    <row r="198" s="2" customFormat="1">
      <c r="A198" s="36"/>
      <c r="B198" s="37"/>
      <c r="C198" s="38"/>
      <c r="D198" s="234" t="s">
        <v>165</v>
      </c>
      <c r="E198" s="38"/>
      <c r="F198" s="235" t="s">
        <v>293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165</v>
      </c>
      <c r="AU198" s="15" t="s">
        <v>87</v>
      </c>
    </row>
    <row r="199" s="2" customFormat="1" ht="16.5" customHeight="1">
      <c r="A199" s="36"/>
      <c r="B199" s="37"/>
      <c r="C199" s="247" t="s">
        <v>294</v>
      </c>
      <c r="D199" s="247" t="s">
        <v>175</v>
      </c>
      <c r="E199" s="248" t="s">
        <v>295</v>
      </c>
      <c r="F199" s="249" t="s">
        <v>296</v>
      </c>
      <c r="G199" s="250" t="s">
        <v>171</v>
      </c>
      <c r="H199" s="251">
        <v>1</v>
      </c>
      <c r="I199" s="252"/>
      <c r="J199" s="253">
        <f>ROUND(I199*H199,2)</f>
        <v>0</v>
      </c>
      <c r="K199" s="249" t="s">
        <v>160</v>
      </c>
      <c r="L199" s="254"/>
      <c r="M199" s="255" t="s">
        <v>1</v>
      </c>
      <c r="N199" s="256" t="s">
        <v>42</v>
      </c>
      <c r="O199" s="89"/>
      <c r="P199" s="225">
        <f>O199*H199</f>
        <v>0</v>
      </c>
      <c r="Q199" s="225">
        <v>0.00069999999999999999</v>
      </c>
      <c r="R199" s="225">
        <f>Q199*H199</f>
        <v>0.00069999999999999999</v>
      </c>
      <c r="S199" s="225">
        <v>0</v>
      </c>
      <c r="T199" s="22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244</v>
      </c>
      <c r="AT199" s="227" t="s">
        <v>175</v>
      </c>
      <c r="AU199" s="227" t="s">
        <v>87</v>
      </c>
      <c r="AY199" s="15" t="s">
        <v>153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5" t="s">
        <v>85</v>
      </c>
      <c r="BK199" s="228">
        <f>ROUND(I199*H199,2)</f>
        <v>0</v>
      </c>
      <c r="BL199" s="15" t="s">
        <v>238</v>
      </c>
      <c r="BM199" s="227" t="s">
        <v>297</v>
      </c>
    </row>
    <row r="200" s="2" customFormat="1">
      <c r="A200" s="36"/>
      <c r="B200" s="37"/>
      <c r="C200" s="38"/>
      <c r="D200" s="229" t="s">
        <v>163</v>
      </c>
      <c r="E200" s="38"/>
      <c r="F200" s="230" t="s">
        <v>296</v>
      </c>
      <c r="G200" s="38"/>
      <c r="H200" s="38"/>
      <c r="I200" s="231"/>
      <c r="J200" s="38"/>
      <c r="K200" s="38"/>
      <c r="L200" s="42"/>
      <c r="M200" s="232"/>
      <c r="N200" s="233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163</v>
      </c>
      <c r="AU200" s="15" t="s">
        <v>87</v>
      </c>
    </row>
    <row r="201" s="2" customFormat="1">
      <c r="A201" s="36"/>
      <c r="B201" s="37"/>
      <c r="C201" s="38"/>
      <c r="D201" s="229" t="s">
        <v>180</v>
      </c>
      <c r="E201" s="38"/>
      <c r="F201" s="257" t="s">
        <v>298</v>
      </c>
      <c r="G201" s="38"/>
      <c r="H201" s="38"/>
      <c r="I201" s="231"/>
      <c r="J201" s="38"/>
      <c r="K201" s="38"/>
      <c r="L201" s="42"/>
      <c r="M201" s="232"/>
      <c r="N201" s="233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180</v>
      </c>
      <c r="AU201" s="15" t="s">
        <v>87</v>
      </c>
    </row>
    <row r="202" s="2" customFormat="1" ht="24.15" customHeight="1">
      <c r="A202" s="36"/>
      <c r="B202" s="37"/>
      <c r="C202" s="216" t="s">
        <v>299</v>
      </c>
      <c r="D202" s="216" t="s">
        <v>156</v>
      </c>
      <c r="E202" s="217" t="s">
        <v>300</v>
      </c>
      <c r="F202" s="218" t="s">
        <v>301</v>
      </c>
      <c r="G202" s="219" t="s">
        <v>196</v>
      </c>
      <c r="H202" s="220">
        <v>0.090999999999999998</v>
      </c>
      <c r="I202" s="221"/>
      <c r="J202" s="222">
        <f>ROUND(I202*H202,2)</f>
        <v>0</v>
      </c>
      <c r="K202" s="218" t="s">
        <v>160</v>
      </c>
      <c r="L202" s="42"/>
      <c r="M202" s="223" t="s">
        <v>1</v>
      </c>
      <c r="N202" s="224" t="s">
        <v>42</v>
      </c>
      <c r="O202" s="89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238</v>
      </c>
      <c r="AT202" s="227" t="s">
        <v>156</v>
      </c>
      <c r="AU202" s="227" t="s">
        <v>87</v>
      </c>
      <c r="AY202" s="15" t="s">
        <v>153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5" t="s">
        <v>85</v>
      </c>
      <c r="BK202" s="228">
        <f>ROUND(I202*H202,2)</f>
        <v>0</v>
      </c>
      <c r="BL202" s="15" t="s">
        <v>238</v>
      </c>
      <c r="BM202" s="227" t="s">
        <v>302</v>
      </c>
    </row>
    <row r="203" s="2" customFormat="1">
      <c r="A203" s="36"/>
      <c r="B203" s="37"/>
      <c r="C203" s="38"/>
      <c r="D203" s="229" t="s">
        <v>163</v>
      </c>
      <c r="E203" s="38"/>
      <c r="F203" s="230" t="s">
        <v>303</v>
      </c>
      <c r="G203" s="38"/>
      <c r="H203" s="38"/>
      <c r="I203" s="231"/>
      <c r="J203" s="38"/>
      <c r="K203" s="38"/>
      <c r="L203" s="42"/>
      <c r="M203" s="232"/>
      <c r="N203" s="233"/>
      <c r="O203" s="89"/>
      <c r="P203" s="89"/>
      <c r="Q203" s="89"/>
      <c r="R203" s="89"/>
      <c r="S203" s="89"/>
      <c r="T203" s="90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5" t="s">
        <v>163</v>
      </c>
      <c r="AU203" s="15" t="s">
        <v>87</v>
      </c>
    </row>
    <row r="204" s="2" customFormat="1">
      <c r="A204" s="36"/>
      <c r="B204" s="37"/>
      <c r="C204" s="38"/>
      <c r="D204" s="234" t="s">
        <v>165</v>
      </c>
      <c r="E204" s="38"/>
      <c r="F204" s="235" t="s">
        <v>304</v>
      </c>
      <c r="G204" s="38"/>
      <c r="H204" s="38"/>
      <c r="I204" s="231"/>
      <c r="J204" s="38"/>
      <c r="K204" s="38"/>
      <c r="L204" s="42"/>
      <c r="M204" s="232"/>
      <c r="N204" s="233"/>
      <c r="O204" s="89"/>
      <c r="P204" s="89"/>
      <c r="Q204" s="89"/>
      <c r="R204" s="89"/>
      <c r="S204" s="89"/>
      <c r="T204" s="90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165</v>
      </c>
      <c r="AU204" s="15" t="s">
        <v>87</v>
      </c>
    </row>
    <row r="205" s="12" customFormat="1" ht="22.8" customHeight="1">
      <c r="A205" s="12"/>
      <c r="B205" s="200"/>
      <c r="C205" s="201"/>
      <c r="D205" s="202" t="s">
        <v>76</v>
      </c>
      <c r="E205" s="214" t="s">
        <v>305</v>
      </c>
      <c r="F205" s="214" t="s">
        <v>306</v>
      </c>
      <c r="G205" s="201"/>
      <c r="H205" s="201"/>
      <c r="I205" s="204"/>
      <c r="J205" s="215">
        <f>BK205</f>
        <v>0</v>
      </c>
      <c r="K205" s="201"/>
      <c r="L205" s="206"/>
      <c r="M205" s="207"/>
      <c r="N205" s="208"/>
      <c r="O205" s="208"/>
      <c r="P205" s="209">
        <f>SUM(P206:P208)</f>
        <v>0</v>
      </c>
      <c r="Q205" s="208"/>
      <c r="R205" s="209">
        <f>SUM(R206:R208)</f>
        <v>0</v>
      </c>
      <c r="S205" s="208"/>
      <c r="T205" s="210">
        <f>SUM(T206:T208)</f>
        <v>0.14000000000000001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1" t="s">
        <v>87</v>
      </c>
      <c r="AT205" s="212" t="s">
        <v>76</v>
      </c>
      <c r="AU205" s="212" t="s">
        <v>85</v>
      </c>
      <c r="AY205" s="211" t="s">
        <v>153</v>
      </c>
      <c r="BK205" s="213">
        <f>SUM(BK206:BK208)</f>
        <v>0</v>
      </c>
    </row>
    <row r="206" s="2" customFormat="1" ht="24.15" customHeight="1">
      <c r="A206" s="36"/>
      <c r="B206" s="37"/>
      <c r="C206" s="216" t="s">
        <v>307</v>
      </c>
      <c r="D206" s="216" t="s">
        <v>156</v>
      </c>
      <c r="E206" s="217" t="s">
        <v>308</v>
      </c>
      <c r="F206" s="218" t="s">
        <v>309</v>
      </c>
      <c r="G206" s="219" t="s">
        <v>171</v>
      </c>
      <c r="H206" s="220">
        <v>2</v>
      </c>
      <c r="I206" s="221"/>
      <c r="J206" s="222">
        <f>ROUND(I206*H206,2)</f>
        <v>0</v>
      </c>
      <c r="K206" s="218" t="s">
        <v>160</v>
      </c>
      <c r="L206" s="42"/>
      <c r="M206" s="223" t="s">
        <v>1</v>
      </c>
      <c r="N206" s="224" t="s">
        <v>42</v>
      </c>
      <c r="O206" s="89"/>
      <c r="P206" s="225">
        <f>O206*H206</f>
        <v>0</v>
      </c>
      <c r="Q206" s="225">
        <v>0</v>
      </c>
      <c r="R206" s="225">
        <f>Q206*H206</f>
        <v>0</v>
      </c>
      <c r="S206" s="225">
        <v>0.070000000000000007</v>
      </c>
      <c r="T206" s="226">
        <f>S206*H206</f>
        <v>0.14000000000000001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238</v>
      </c>
      <c r="AT206" s="227" t="s">
        <v>156</v>
      </c>
      <c r="AU206" s="227" t="s">
        <v>87</v>
      </c>
      <c r="AY206" s="15" t="s">
        <v>153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15" t="s">
        <v>85</v>
      </c>
      <c r="BK206" s="228">
        <f>ROUND(I206*H206,2)</f>
        <v>0</v>
      </c>
      <c r="BL206" s="15" t="s">
        <v>238</v>
      </c>
      <c r="BM206" s="227" t="s">
        <v>310</v>
      </c>
    </row>
    <row r="207" s="2" customFormat="1">
      <c r="A207" s="36"/>
      <c r="B207" s="37"/>
      <c r="C207" s="38"/>
      <c r="D207" s="229" t="s">
        <v>163</v>
      </c>
      <c r="E207" s="38"/>
      <c r="F207" s="230" t="s">
        <v>309</v>
      </c>
      <c r="G207" s="38"/>
      <c r="H207" s="38"/>
      <c r="I207" s="231"/>
      <c r="J207" s="38"/>
      <c r="K207" s="38"/>
      <c r="L207" s="42"/>
      <c r="M207" s="232"/>
      <c r="N207" s="233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163</v>
      </c>
      <c r="AU207" s="15" t="s">
        <v>87</v>
      </c>
    </row>
    <row r="208" s="2" customFormat="1">
      <c r="A208" s="36"/>
      <c r="B208" s="37"/>
      <c r="C208" s="38"/>
      <c r="D208" s="234" t="s">
        <v>165</v>
      </c>
      <c r="E208" s="38"/>
      <c r="F208" s="235" t="s">
        <v>311</v>
      </c>
      <c r="G208" s="38"/>
      <c r="H208" s="38"/>
      <c r="I208" s="231"/>
      <c r="J208" s="38"/>
      <c r="K208" s="38"/>
      <c r="L208" s="42"/>
      <c r="M208" s="232"/>
      <c r="N208" s="233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165</v>
      </c>
      <c r="AU208" s="15" t="s">
        <v>87</v>
      </c>
    </row>
    <row r="209" s="12" customFormat="1" ht="22.8" customHeight="1">
      <c r="A209" s="12"/>
      <c r="B209" s="200"/>
      <c r="C209" s="201"/>
      <c r="D209" s="202" t="s">
        <v>76</v>
      </c>
      <c r="E209" s="214" t="s">
        <v>312</v>
      </c>
      <c r="F209" s="214" t="s">
        <v>313</v>
      </c>
      <c r="G209" s="201"/>
      <c r="H209" s="201"/>
      <c r="I209" s="204"/>
      <c r="J209" s="215">
        <f>BK209</f>
        <v>0</v>
      </c>
      <c r="K209" s="201"/>
      <c r="L209" s="206"/>
      <c r="M209" s="207"/>
      <c r="N209" s="208"/>
      <c r="O209" s="208"/>
      <c r="P209" s="209">
        <f>SUM(P210:P251)</f>
        <v>0</v>
      </c>
      <c r="Q209" s="208"/>
      <c r="R209" s="209">
        <f>SUM(R210:R251)</f>
        <v>0.015112199999999999</v>
      </c>
      <c r="S209" s="208"/>
      <c r="T209" s="210">
        <f>SUM(T210:T251)</f>
        <v>0.001091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1" t="s">
        <v>87</v>
      </c>
      <c r="AT209" s="212" t="s">
        <v>76</v>
      </c>
      <c r="AU209" s="212" t="s">
        <v>85</v>
      </c>
      <c r="AY209" s="211" t="s">
        <v>153</v>
      </c>
      <c r="BK209" s="213">
        <f>SUM(BK210:BK251)</f>
        <v>0</v>
      </c>
    </row>
    <row r="210" s="2" customFormat="1" ht="16.5" customHeight="1">
      <c r="A210" s="36"/>
      <c r="B210" s="37"/>
      <c r="C210" s="216" t="s">
        <v>314</v>
      </c>
      <c r="D210" s="216" t="s">
        <v>156</v>
      </c>
      <c r="E210" s="217" t="s">
        <v>315</v>
      </c>
      <c r="F210" s="218" t="s">
        <v>316</v>
      </c>
      <c r="G210" s="219" t="s">
        <v>186</v>
      </c>
      <c r="H210" s="220">
        <v>2.8999999999999999</v>
      </c>
      <c r="I210" s="221"/>
      <c r="J210" s="222">
        <f>ROUND(I210*H210,2)</f>
        <v>0</v>
      </c>
      <c r="K210" s="218" t="s">
        <v>160</v>
      </c>
      <c r="L210" s="42"/>
      <c r="M210" s="223" t="s">
        <v>1</v>
      </c>
      <c r="N210" s="224" t="s">
        <v>42</v>
      </c>
      <c r="O210" s="89"/>
      <c r="P210" s="225">
        <f>O210*H210</f>
        <v>0</v>
      </c>
      <c r="Q210" s="225">
        <v>0.001</v>
      </c>
      <c r="R210" s="225">
        <f>Q210*H210</f>
        <v>0.0028999999999999998</v>
      </c>
      <c r="S210" s="225">
        <v>0.00031</v>
      </c>
      <c r="T210" s="226">
        <f>S210*H210</f>
        <v>0.00089899999999999995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238</v>
      </c>
      <c r="AT210" s="227" t="s">
        <v>156</v>
      </c>
      <c r="AU210" s="227" t="s">
        <v>87</v>
      </c>
      <c r="AY210" s="15" t="s">
        <v>153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5" t="s">
        <v>85</v>
      </c>
      <c r="BK210" s="228">
        <f>ROUND(I210*H210,2)</f>
        <v>0</v>
      </c>
      <c r="BL210" s="15" t="s">
        <v>238</v>
      </c>
      <c r="BM210" s="227" t="s">
        <v>317</v>
      </c>
    </row>
    <row r="211" s="2" customFormat="1">
      <c r="A211" s="36"/>
      <c r="B211" s="37"/>
      <c r="C211" s="38"/>
      <c r="D211" s="229" t="s">
        <v>163</v>
      </c>
      <c r="E211" s="38"/>
      <c r="F211" s="230" t="s">
        <v>318</v>
      </c>
      <c r="G211" s="38"/>
      <c r="H211" s="38"/>
      <c r="I211" s="231"/>
      <c r="J211" s="38"/>
      <c r="K211" s="38"/>
      <c r="L211" s="42"/>
      <c r="M211" s="232"/>
      <c r="N211" s="233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163</v>
      </c>
      <c r="AU211" s="15" t="s">
        <v>87</v>
      </c>
    </row>
    <row r="212" s="2" customFormat="1">
      <c r="A212" s="36"/>
      <c r="B212" s="37"/>
      <c r="C212" s="38"/>
      <c r="D212" s="234" t="s">
        <v>165</v>
      </c>
      <c r="E212" s="38"/>
      <c r="F212" s="235" t="s">
        <v>319</v>
      </c>
      <c r="G212" s="38"/>
      <c r="H212" s="38"/>
      <c r="I212" s="231"/>
      <c r="J212" s="38"/>
      <c r="K212" s="38"/>
      <c r="L212" s="42"/>
      <c r="M212" s="232"/>
      <c r="N212" s="233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165</v>
      </c>
      <c r="AU212" s="15" t="s">
        <v>87</v>
      </c>
    </row>
    <row r="213" s="2" customFormat="1">
      <c r="A213" s="36"/>
      <c r="B213" s="37"/>
      <c r="C213" s="38"/>
      <c r="D213" s="229" t="s">
        <v>180</v>
      </c>
      <c r="E213" s="38"/>
      <c r="F213" s="257" t="s">
        <v>320</v>
      </c>
      <c r="G213" s="38"/>
      <c r="H213" s="38"/>
      <c r="I213" s="231"/>
      <c r="J213" s="38"/>
      <c r="K213" s="38"/>
      <c r="L213" s="42"/>
      <c r="M213" s="232"/>
      <c r="N213" s="233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180</v>
      </c>
      <c r="AU213" s="15" t="s">
        <v>87</v>
      </c>
    </row>
    <row r="214" s="13" customFormat="1">
      <c r="A214" s="13"/>
      <c r="B214" s="236"/>
      <c r="C214" s="237"/>
      <c r="D214" s="229" t="s">
        <v>167</v>
      </c>
      <c r="E214" s="238" t="s">
        <v>1</v>
      </c>
      <c r="F214" s="239" t="s">
        <v>321</v>
      </c>
      <c r="G214" s="237"/>
      <c r="H214" s="240">
        <v>2.8999999999999999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167</v>
      </c>
      <c r="AU214" s="246" t="s">
        <v>87</v>
      </c>
      <c r="AV214" s="13" t="s">
        <v>87</v>
      </c>
      <c r="AW214" s="13" t="s">
        <v>34</v>
      </c>
      <c r="AX214" s="13" t="s">
        <v>85</v>
      </c>
      <c r="AY214" s="246" t="s">
        <v>153</v>
      </c>
    </row>
    <row r="215" s="2" customFormat="1" ht="24.15" customHeight="1">
      <c r="A215" s="36"/>
      <c r="B215" s="37"/>
      <c r="C215" s="216" t="s">
        <v>322</v>
      </c>
      <c r="D215" s="216" t="s">
        <v>156</v>
      </c>
      <c r="E215" s="217" t="s">
        <v>323</v>
      </c>
      <c r="F215" s="218" t="s">
        <v>324</v>
      </c>
      <c r="G215" s="219" t="s">
        <v>186</v>
      </c>
      <c r="H215" s="220">
        <v>2.8999999999999999</v>
      </c>
      <c r="I215" s="221"/>
      <c r="J215" s="222">
        <f>ROUND(I215*H215,2)</f>
        <v>0</v>
      </c>
      <c r="K215" s="218" t="s">
        <v>160</v>
      </c>
      <c r="L215" s="42"/>
      <c r="M215" s="223" t="s">
        <v>1</v>
      </c>
      <c r="N215" s="224" t="s">
        <v>42</v>
      </c>
      <c r="O215" s="89"/>
      <c r="P215" s="225">
        <f>O215*H215</f>
        <v>0</v>
      </c>
      <c r="Q215" s="225">
        <v>0.0031800000000000001</v>
      </c>
      <c r="R215" s="225">
        <f>Q215*H215</f>
        <v>0.0092219999999999993</v>
      </c>
      <c r="S215" s="225">
        <v>0</v>
      </c>
      <c r="T215" s="22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238</v>
      </c>
      <c r="AT215" s="227" t="s">
        <v>156</v>
      </c>
      <c r="AU215" s="227" t="s">
        <v>87</v>
      </c>
      <c r="AY215" s="15" t="s">
        <v>153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5" t="s">
        <v>85</v>
      </c>
      <c r="BK215" s="228">
        <f>ROUND(I215*H215,2)</f>
        <v>0</v>
      </c>
      <c r="BL215" s="15" t="s">
        <v>238</v>
      </c>
      <c r="BM215" s="227" t="s">
        <v>325</v>
      </c>
    </row>
    <row r="216" s="2" customFormat="1">
      <c r="A216" s="36"/>
      <c r="B216" s="37"/>
      <c r="C216" s="38"/>
      <c r="D216" s="229" t="s">
        <v>163</v>
      </c>
      <c r="E216" s="38"/>
      <c r="F216" s="230" t="s">
        <v>326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163</v>
      </c>
      <c r="AU216" s="15" t="s">
        <v>87</v>
      </c>
    </row>
    <row r="217" s="2" customFormat="1">
      <c r="A217" s="36"/>
      <c r="B217" s="37"/>
      <c r="C217" s="38"/>
      <c r="D217" s="234" t="s">
        <v>165</v>
      </c>
      <c r="E217" s="38"/>
      <c r="F217" s="235" t="s">
        <v>327</v>
      </c>
      <c r="G217" s="38"/>
      <c r="H217" s="38"/>
      <c r="I217" s="231"/>
      <c r="J217" s="38"/>
      <c r="K217" s="38"/>
      <c r="L217" s="42"/>
      <c r="M217" s="232"/>
      <c r="N217" s="233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165</v>
      </c>
      <c r="AU217" s="15" t="s">
        <v>87</v>
      </c>
    </row>
    <row r="218" s="2" customFormat="1" ht="24.15" customHeight="1">
      <c r="A218" s="36"/>
      <c r="B218" s="37"/>
      <c r="C218" s="216" t="s">
        <v>328</v>
      </c>
      <c r="D218" s="216" t="s">
        <v>156</v>
      </c>
      <c r="E218" s="217" t="s">
        <v>329</v>
      </c>
      <c r="F218" s="218" t="s">
        <v>330</v>
      </c>
      <c r="G218" s="219" t="s">
        <v>159</v>
      </c>
      <c r="H218" s="220">
        <v>11.6</v>
      </c>
      <c r="I218" s="221"/>
      <c r="J218" s="222">
        <f>ROUND(I218*H218,2)</f>
        <v>0</v>
      </c>
      <c r="K218" s="218" t="s">
        <v>160</v>
      </c>
      <c r="L218" s="42"/>
      <c r="M218" s="223" t="s">
        <v>1</v>
      </c>
      <c r="N218" s="224" t="s">
        <v>42</v>
      </c>
      <c r="O218" s="89"/>
      <c r="P218" s="225">
        <f>O218*H218</f>
        <v>0</v>
      </c>
      <c r="Q218" s="225">
        <v>0</v>
      </c>
      <c r="R218" s="225">
        <f>Q218*H218</f>
        <v>0</v>
      </c>
      <c r="S218" s="225">
        <v>0</v>
      </c>
      <c r="T218" s="22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238</v>
      </c>
      <c r="AT218" s="227" t="s">
        <v>156</v>
      </c>
      <c r="AU218" s="227" t="s">
        <v>87</v>
      </c>
      <c r="AY218" s="15" t="s">
        <v>153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5" t="s">
        <v>85</v>
      </c>
      <c r="BK218" s="228">
        <f>ROUND(I218*H218,2)</f>
        <v>0</v>
      </c>
      <c r="BL218" s="15" t="s">
        <v>238</v>
      </c>
      <c r="BM218" s="227" t="s">
        <v>331</v>
      </c>
    </row>
    <row r="219" s="2" customFormat="1">
      <c r="A219" s="36"/>
      <c r="B219" s="37"/>
      <c r="C219" s="38"/>
      <c r="D219" s="229" t="s">
        <v>163</v>
      </c>
      <c r="E219" s="38"/>
      <c r="F219" s="230" t="s">
        <v>332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163</v>
      </c>
      <c r="AU219" s="15" t="s">
        <v>87</v>
      </c>
    </row>
    <row r="220" s="2" customFormat="1">
      <c r="A220" s="36"/>
      <c r="B220" s="37"/>
      <c r="C220" s="38"/>
      <c r="D220" s="234" t="s">
        <v>165</v>
      </c>
      <c r="E220" s="38"/>
      <c r="F220" s="235" t="s">
        <v>333</v>
      </c>
      <c r="G220" s="38"/>
      <c r="H220" s="38"/>
      <c r="I220" s="231"/>
      <c r="J220" s="38"/>
      <c r="K220" s="38"/>
      <c r="L220" s="42"/>
      <c r="M220" s="232"/>
      <c r="N220" s="233"/>
      <c r="O220" s="89"/>
      <c r="P220" s="89"/>
      <c r="Q220" s="89"/>
      <c r="R220" s="89"/>
      <c r="S220" s="89"/>
      <c r="T220" s="90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165</v>
      </c>
      <c r="AU220" s="15" t="s">
        <v>87</v>
      </c>
    </row>
    <row r="221" s="2" customFormat="1" ht="24.15" customHeight="1">
      <c r="A221" s="36"/>
      <c r="B221" s="37"/>
      <c r="C221" s="247" t="s">
        <v>334</v>
      </c>
      <c r="D221" s="247" t="s">
        <v>175</v>
      </c>
      <c r="E221" s="248" t="s">
        <v>335</v>
      </c>
      <c r="F221" s="249" t="s">
        <v>336</v>
      </c>
      <c r="G221" s="250" t="s">
        <v>159</v>
      </c>
      <c r="H221" s="251">
        <v>12.18</v>
      </c>
      <c r="I221" s="252"/>
      <c r="J221" s="253">
        <f>ROUND(I221*H221,2)</f>
        <v>0</v>
      </c>
      <c r="K221" s="249" t="s">
        <v>1</v>
      </c>
      <c r="L221" s="254"/>
      <c r="M221" s="255" t="s">
        <v>1</v>
      </c>
      <c r="N221" s="256" t="s">
        <v>42</v>
      </c>
      <c r="O221" s="89"/>
      <c r="P221" s="225">
        <f>O221*H221</f>
        <v>0</v>
      </c>
      <c r="Q221" s="225">
        <v>0</v>
      </c>
      <c r="R221" s="225">
        <f>Q221*H221</f>
        <v>0</v>
      </c>
      <c r="S221" s="225">
        <v>0</v>
      </c>
      <c r="T221" s="22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244</v>
      </c>
      <c r="AT221" s="227" t="s">
        <v>175</v>
      </c>
      <c r="AU221" s="227" t="s">
        <v>87</v>
      </c>
      <c r="AY221" s="15" t="s">
        <v>153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5" t="s">
        <v>85</v>
      </c>
      <c r="BK221" s="228">
        <f>ROUND(I221*H221,2)</f>
        <v>0</v>
      </c>
      <c r="BL221" s="15" t="s">
        <v>238</v>
      </c>
      <c r="BM221" s="227" t="s">
        <v>337</v>
      </c>
    </row>
    <row r="222" s="2" customFormat="1">
      <c r="A222" s="36"/>
      <c r="B222" s="37"/>
      <c r="C222" s="38"/>
      <c r="D222" s="229" t="s">
        <v>163</v>
      </c>
      <c r="E222" s="38"/>
      <c r="F222" s="230" t="s">
        <v>336</v>
      </c>
      <c r="G222" s="38"/>
      <c r="H222" s="38"/>
      <c r="I222" s="231"/>
      <c r="J222" s="38"/>
      <c r="K222" s="38"/>
      <c r="L222" s="42"/>
      <c r="M222" s="232"/>
      <c r="N222" s="233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163</v>
      </c>
      <c r="AU222" s="15" t="s">
        <v>87</v>
      </c>
    </row>
    <row r="223" s="13" customFormat="1">
      <c r="A223" s="13"/>
      <c r="B223" s="236"/>
      <c r="C223" s="237"/>
      <c r="D223" s="229" t="s">
        <v>167</v>
      </c>
      <c r="E223" s="237"/>
      <c r="F223" s="239" t="s">
        <v>338</v>
      </c>
      <c r="G223" s="237"/>
      <c r="H223" s="240">
        <v>12.18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167</v>
      </c>
      <c r="AU223" s="246" t="s">
        <v>87</v>
      </c>
      <c r="AV223" s="13" t="s">
        <v>87</v>
      </c>
      <c r="AW223" s="13" t="s">
        <v>4</v>
      </c>
      <c r="AX223" s="13" t="s">
        <v>85</v>
      </c>
      <c r="AY223" s="246" t="s">
        <v>153</v>
      </c>
    </row>
    <row r="224" s="2" customFormat="1" ht="16.5" customHeight="1">
      <c r="A224" s="36"/>
      <c r="B224" s="37"/>
      <c r="C224" s="216" t="s">
        <v>339</v>
      </c>
      <c r="D224" s="216" t="s">
        <v>156</v>
      </c>
      <c r="E224" s="217" t="s">
        <v>340</v>
      </c>
      <c r="F224" s="218" t="s">
        <v>341</v>
      </c>
      <c r="G224" s="219" t="s">
        <v>186</v>
      </c>
      <c r="H224" s="220">
        <v>6.4000000000000004</v>
      </c>
      <c r="I224" s="221"/>
      <c r="J224" s="222">
        <f>ROUND(I224*H224,2)</f>
        <v>0</v>
      </c>
      <c r="K224" s="218" t="s">
        <v>160</v>
      </c>
      <c r="L224" s="42"/>
      <c r="M224" s="223" t="s">
        <v>1</v>
      </c>
      <c r="N224" s="224" t="s">
        <v>42</v>
      </c>
      <c r="O224" s="89"/>
      <c r="P224" s="225">
        <f>O224*H224</f>
        <v>0</v>
      </c>
      <c r="Q224" s="225">
        <v>0</v>
      </c>
      <c r="R224" s="225">
        <f>Q224*H224</f>
        <v>0</v>
      </c>
      <c r="S224" s="225">
        <v>3.0000000000000001E-05</v>
      </c>
      <c r="T224" s="226">
        <f>S224*H224</f>
        <v>0.00019200000000000001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238</v>
      </c>
      <c r="AT224" s="227" t="s">
        <v>156</v>
      </c>
      <c r="AU224" s="227" t="s">
        <v>87</v>
      </c>
      <c r="AY224" s="15" t="s">
        <v>153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5" t="s">
        <v>85</v>
      </c>
      <c r="BK224" s="228">
        <f>ROUND(I224*H224,2)</f>
        <v>0</v>
      </c>
      <c r="BL224" s="15" t="s">
        <v>238</v>
      </c>
      <c r="BM224" s="227" t="s">
        <v>342</v>
      </c>
    </row>
    <row r="225" s="2" customFormat="1">
      <c r="A225" s="36"/>
      <c r="B225" s="37"/>
      <c r="C225" s="38"/>
      <c r="D225" s="229" t="s">
        <v>163</v>
      </c>
      <c r="E225" s="38"/>
      <c r="F225" s="230" t="s">
        <v>343</v>
      </c>
      <c r="G225" s="38"/>
      <c r="H225" s="38"/>
      <c r="I225" s="231"/>
      <c r="J225" s="38"/>
      <c r="K225" s="38"/>
      <c r="L225" s="42"/>
      <c r="M225" s="232"/>
      <c r="N225" s="233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163</v>
      </c>
      <c r="AU225" s="15" t="s">
        <v>87</v>
      </c>
    </row>
    <row r="226" s="2" customFormat="1">
      <c r="A226" s="36"/>
      <c r="B226" s="37"/>
      <c r="C226" s="38"/>
      <c r="D226" s="234" t="s">
        <v>165</v>
      </c>
      <c r="E226" s="38"/>
      <c r="F226" s="235" t="s">
        <v>344</v>
      </c>
      <c r="G226" s="38"/>
      <c r="H226" s="38"/>
      <c r="I226" s="231"/>
      <c r="J226" s="38"/>
      <c r="K226" s="38"/>
      <c r="L226" s="42"/>
      <c r="M226" s="232"/>
      <c r="N226" s="233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165</v>
      </c>
      <c r="AU226" s="15" t="s">
        <v>87</v>
      </c>
    </row>
    <row r="227" s="13" customFormat="1">
      <c r="A227" s="13"/>
      <c r="B227" s="236"/>
      <c r="C227" s="237"/>
      <c r="D227" s="229" t="s">
        <v>167</v>
      </c>
      <c r="E227" s="238" t="s">
        <v>1</v>
      </c>
      <c r="F227" s="239" t="s">
        <v>345</v>
      </c>
      <c r="G227" s="237"/>
      <c r="H227" s="240">
        <v>6.4000000000000004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167</v>
      </c>
      <c r="AU227" s="246" t="s">
        <v>87</v>
      </c>
      <c r="AV227" s="13" t="s">
        <v>87</v>
      </c>
      <c r="AW227" s="13" t="s">
        <v>34</v>
      </c>
      <c r="AX227" s="13" t="s">
        <v>85</v>
      </c>
      <c r="AY227" s="246" t="s">
        <v>153</v>
      </c>
    </row>
    <row r="228" s="2" customFormat="1" ht="24.15" customHeight="1">
      <c r="A228" s="36"/>
      <c r="B228" s="37"/>
      <c r="C228" s="247" t="s">
        <v>346</v>
      </c>
      <c r="D228" s="247" t="s">
        <v>175</v>
      </c>
      <c r="E228" s="248" t="s">
        <v>347</v>
      </c>
      <c r="F228" s="249" t="s">
        <v>348</v>
      </c>
      <c r="G228" s="250" t="s">
        <v>171</v>
      </c>
      <c r="H228" s="251">
        <v>1</v>
      </c>
      <c r="I228" s="252"/>
      <c r="J228" s="253">
        <f>ROUND(I228*H228,2)</f>
        <v>0</v>
      </c>
      <c r="K228" s="249" t="s">
        <v>1</v>
      </c>
      <c r="L228" s="254"/>
      <c r="M228" s="255" t="s">
        <v>1</v>
      </c>
      <c r="N228" s="256" t="s">
        <v>42</v>
      </c>
      <c r="O228" s="89"/>
      <c r="P228" s="225">
        <f>O228*H228</f>
        <v>0</v>
      </c>
      <c r="Q228" s="225">
        <v>0.00080000000000000004</v>
      </c>
      <c r="R228" s="225">
        <f>Q228*H228</f>
        <v>0.00080000000000000004</v>
      </c>
      <c r="S228" s="225">
        <v>0</v>
      </c>
      <c r="T228" s="22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7" t="s">
        <v>244</v>
      </c>
      <c r="AT228" s="227" t="s">
        <v>175</v>
      </c>
      <c r="AU228" s="227" t="s">
        <v>87</v>
      </c>
      <c r="AY228" s="15" t="s">
        <v>153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5" t="s">
        <v>85</v>
      </c>
      <c r="BK228" s="228">
        <f>ROUND(I228*H228,2)</f>
        <v>0</v>
      </c>
      <c r="BL228" s="15" t="s">
        <v>238</v>
      </c>
      <c r="BM228" s="227" t="s">
        <v>349</v>
      </c>
    </row>
    <row r="229" s="2" customFormat="1">
      <c r="A229" s="36"/>
      <c r="B229" s="37"/>
      <c r="C229" s="38"/>
      <c r="D229" s="229" t="s">
        <v>163</v>
      </c>
      <c r="E229" s="38"/>
      <c r="F229" s="230" t="s">
        <v>348</v>
      </c>
      <c r="G229" s="38"/>
      <c r="H229" s="38"/>
      <c r="I229" s="231"/>
      <c r="J229" s="38"/>
      <c r="K229" s="38"/>
      <c r="L229" s="42"/>
      <c r="M229" s="232"/>
      <c r="N229" s="233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163</v>
      </c>
      <c r="AU229" s="15" t="s">
        <v>87</v>
      </c>
    </row>
    <row r="230" s="2" customFormat="1" ht="24.15" customHeight="1">
      <c r="A230" s="36"/>
      <c r="B230" s="37"/>
      <c r="C230" s="216" t="s">
        <v>244</v>
      </c>
      <c r="D230" s="216" t="s">
        <v>156</v>
      </c>
      <c r="E230" s="217" t="s">
        <v>350</v>
      </c>
      <c r="F230" s="218" t="s">
        <v>351</v>
      </c>
      <c r="G230" s="219" t="s">
        <v>186</v>
      </c>
      <c r="H230" s="220">
        <v>2.8999999999999999</v>
      </c>
      <c r="I230" s="221"/>
      <c r="J230" s="222">
        <f>ROUND(I230*H230,2)</f>
        <v>0</v>
      </c>
      <c r="K230" s="218" t="s">
        <v>160</v>
      </c>
      <c r="L230" s="42"/>
      <c r="M230" s="223" t="s">
        <v>1</v>
      </c>
      <c r="N230" s="224" t="s">
        <v>42</v>
      </c>
      <c r="O230" s="89"/>
      <c r="P230" s="225">
        <f>O230*H230</f>
        <v>0</v>
      </c>
      <c r="Q230" s="225">
        <v>0.00021000000000000001</v>
      </c>
      <c r="R230" s="225">
        <f>Q230*H230</f>
        <v>0.00060900000000000006</v>
      </c>
      <c r="S230" s="225">
        <v>0</v>
      </c>
      <c r="T230" s="22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238</v>
      </c>
      <c r="AT230" s="227" t="s">
        <v>156</v>
      </c>
      <c r="AU230" s="227" t="s">
        <v>87</v>
      </c>
      <c r="AY230" s="15" t="s">
        <v>153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5" t="s">
        <v>85</v>
      </c>
      <c r="BK230" s="228">
        <f>ROUND(I230*H230,2)</f>
        <v>0</v>
      </c>
      <c r="BL230" s="15" t="s">
        <v>238</v>
      </c>
      <c r="BM230" s="227" t="s">
        <v>352</v>
      </c>
    </row>
    <row r="231" s="2" customFormat="1">
      <c r="A231" s="36"/>
      <c r="B231" s="37"/>
      <c r="C231" s="38"/>
      <c r="D231" s="229" t="s">
        <v>163</v>
      </c>
      <c r="E231" s="38"/>
      <c r="F231" s="230" t="s">
        <v>353</v>
      </c>
      <c r="G231" s="38"/>
      <c r="H231" s="38"/>
      <c r="I231" s="231"/>
      <c r="J231" s="38"/>
      <c r="K231" s="38"/>
      <c r="L231" s="42"/>
      <c r="M231" s="232"/>
      <c r="N231" s="233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163</v>
      </c>
      <c r="AU231" s="15" t="s">
        <v>87</v>
      </c>
    </row>
    <row r="232" s="2" customFormat="1">
      <c r="A232" s="36"/>
      <c r="B232" s="37"/>
      <c r="C232" s="38"/>
      <c r="D232" s="234" t="s">
        <v>165</v>
      </c>
      <c r="E232" s="38"/>
      <c r="F232" s="235" t="s">
        <v>354</v>
      </c>
      <c r="G232" s="38"/>
      <c r="H232" s="38"/>
      <c r="I232" s="231"/>
      <c r="J232" s="38"/>
      <c r="K232" s="38"/>
      <c r="L232" s="42"/>
      <c r="M232" s="232"/>
      <c r="N232" s="233"/>
      <c r="O232" s="89"/>
      <c r="P232" s="89"/>
      <c r="Q232" s="89"/>
      <c r="R232" s="89"/>
      <c r="S232" s="89"/>
      <c r="T232" s="90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165</v>
      </c>
      <c r="AU232" s="15" t="s">
        <v>87</v>
      </c>
    </row>
    <row r="233" s="2" customFormat="1" ht="24.15" customHeight="1">
      <c r="A233" s="36"/>
      <c r="B233" s="37"/>
      <c r="C233" s="216" t="s">
        <v>355</v>
      </c>
      <c r="D233" s="216" t="s">
        <v>156</v>
      </c>
      <c r="E233" s="217" t="s">
        <v>356</v>
      </c>
      <c r="F233" s="218" t="s">
        <v>357</v>
      </c>
      <c r="G233" s="219" t="s">
        <v>186</v>
      </c>
      <c r="H233" s="220">
        <v>2.8999999999999999</v>
      </c>
      <c r="I233" s="221"/>
      <c r="J233" s="222">
        <f>ROUND(I233*H233,2)</f>
        <v>0</v>
      </c>
      <c r="K233" s="218" t="s">
        <v>160</v>
      </c>
      <c r="L233" s="42"/>
      <c r="M233" s="223" t="s">
        <v>1</v>
      </c>
      <c r="N233" s="224" t="s">
        <v>42</v>
      </c>
      <c r="O233" s="89"/>
      <c r="P233" s="225">
        <f>O233*H233</f>
        <v>0</v>
      </c>
      <c r="Q233" s="225">
        <v>0.00021000000000000001</v>
      </c>
      <c r="R233" s="225">
        <f>Q233*H233</f>
        <v>0.00060900000000000006</v>
      </c>
      <c r="S233" s="225">
        <v>0</v>
      </c>
      <c r="T233" s="22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7" t="s">
        <v>238</v>
      </c>
      <c r="AT233" s="227" t="s">
        <v>156</v>
      </c>
      <c r="AU233" s="227" t="s">
        <v>87</v>
      </c>
      <c r="AY233" s="15" t="s">
        <v>153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5" t="s">
        <v>85</v>
      </c>
      <c r="BK233" s="228">
        <f>ROUND(I233*H233,2)</f>
        <v>0</v>
      </c>
      <c r="BL233" s="15" t="s">
        <v>238</v>
      </c>
      <c r="BM233" s="227" t="s">
        <v>358</v>
      </c>
    </row>
    <row r="234" s="2" customFormat="1">
      <c r="A234" s="36"/>
      <c r="B234" s="37"/>
      <c r="C234" s="38"/>
      <c r="D234" s="229" t="s">
        <v>163</v>
      </c>
      <c r="E234" s="38"/>
      <c r="F234" s="230" t="s">
        <v>359</v>
      </c>
      <c r="G234" s="38"/>
      <c r="H234" s="38"/>
      <c r="I234" s="231"/>
      <c r="J234" s="38"/>
      <c r="K234" s="38"/>
      <c r="L234" s="42"/>
      <c r="M234" s="232"/>
      <c r="N234" s="233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163</v>
      </c>
      <c r="AU234" s="15" t="s">
        <v>87</v>
      </c>
    </row>
    <row r="235" s="2" customFormat="1">
      <c r="A235" s="36"/>
      <c r="B235" s="37"/>
      <c r="C235" s="38"/>
      <c r="D235" s="234" t="s">
        <v>165</v>
      </c>
      <c r="E235" s="38"/>
      <c r="F235" s="235" t="s">
        <v>360</v>
      </c>
      <c r="G235" s="38"/>
      <c r="H235" s="38"/>
      <c r="I235" s="231"/>
      <c r="J235" s="38"/>
      <c r="K235" s="38"/>
      <c r="L235" s="42"/>
      <c r="M235" s="232"/>
      <c r="N235" s="233"/>
      <c r="O235" s="89"/>
      <c r="P235" s="89"/>
      <c r="Q235" s="89"/>
      <c r="R235" s="89"/>
      <c r="S235" s="89"/>
      <c r="T235" s="90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165</v>
      </c>
      <c r="AU235" s="15" t="s">
        <v>87</v>
      </c>
    </row>
    <row r="236" s="2" customFormat="1" ht="24.15" customHeight="1">
      <c r="A236" s="36"/>
      <c r="B236" s="37"/>
      <c r="C236" s="216" t="s">
        <v>361</v>
      </c>
      <c r="D236" s="216" t="s">
        <v>156</v>
      </c>
      <c r="E236" s="217" t="s">
        <v>362</v>
      </c>
      <c r="F236" s="218" t="s">
        <v>363</v>
      </c>
      <c r="G236" s="219" t="s">
        <v>186</v>
      </c>
      <c r="H236" s="220">
        <v>6.7199999999999998</v>
      </c>
      <c r="I236" s="221"/>
      <c r="J236" s="222">
        <f>ROUND(I236*H236,2)</f>
        <v>0</v>
      </c>
      <c r="K236" s="218" t="s">
        <v>160</v>
      </c>
      <c r="L236" s="42"/>
      <c r="M236" s="223" t="s">
        <v>1</v>
      </c>
      <c r="N236" s="224" t="s">
        <v>42</v>
      </c>
      <c r="O236" s="89"/>
      <c r="P236" s="225">
        <f>O236*H236</f>
        <v>0</v>
      </c>
      <c r="Q236" s="225">
        <v>1.0000000000000001E-05</v>
      </c>
      <c r="R236" s="225">
        <f>Q236*H236</f>
        <v>6.7200000000000007E-05</v>
      </c>
      <c r="S236" s="225">
        <v>0</v>
      </c>
      <c r="T236" s="22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7" t="s">
        <v>238</v>
      </c>
      <c r="AT236" s="227" t="s">
        <v>156</v>
      </c>
      <c r="AU236" s="227" t="s">
        <v>87</v>
      </c>
      <c r="AY236" s="15" t="s">
        <v>153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5" t="s">
        <v>85</v>
      </c>
      <c r="BK236" s="228">
        <f>ROUND(I236*H236,2)</f>
        <v>0</v>
      </c>
      <c r="BL236" s="15" t="s">
        <v>238</v>
      </c>
      <c r="BM236" s="227" t="s">
        <v>364</v>
      </c>
    </row>
    <row r="237" s="2" customFormat="1">
      <c r="A237" s="36"/>
      <c r="B237" s="37"/>
      <c r="C237" s="38"/>
      <c r="D237" s="229" t="s">
        <v>163</v>
      </c>
      <c r="E237" s="38"/>
      <c r="F237" s="230" t="s">
        <v>365</v>
      </c>
      <c r="G237" s="38"/>
      <c r="H237" s="38"/>
      <c r="I237" s="231"/>
      <c r="J237" s="38"/>
      <c r="K237" s="38"/>
      <c r="L237" s="42"/>
      <c r="M237" s="232"/>
      <c r="N237" s="233"/>
      <c r="O237" s="89"/>
      <c r="P237" s="89"/>
      <c r="Q237" s="89"/>
      <c r="R237" s="89"/>
      <c r="S237" s="89"/>
      <c r="T237" s="90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163</v>
      </c>
      <c r="AU237" s="15" t="s">
        <v>87</v>
      </c>
    </row>
    <row r="238" s="2" customFormat="1">
      <c r="A238" s="36"/>
      <c r="B238" s="37"/>
      <c r="C238" s="38"/>
      <c r="D238" s="234" t="s">
        <v>165</v>
      </c>
      <c r="E238" s="38"/>
      <c r="F238" s="235" t="s">
        <v>366</v>
      </c>
      <c r="G238" s="38"/>
      <c r="H238" s="38"/>
      <c r="I238" s="231"/>
      <c r="J238" s="38"/>
      <c r="K238" s="38"/>
      <c r="L238" s="42"/>
      <c r="M238" s="232"/>
      <c r="N238" s="233"/>
      <c r="O238" s="89"/>
      <c r="P238" s="89"/>
      <c r="Q238" s="89"/>
      <c r="R238" s="89"/>
      <c r="S238" s="89"/>
      <c r="T238" s="90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165</v>
      </c>
      <c r="AU238" s="15" t="s">
        <v>87</v>
      </c>
    </row>
    <row r="239" s="13" customFormat="1">
      <c r="A239" s="13"/>
      <c r="B239" s="236"/>
      <c r="C239" s="237"/>
      <c r="D239" s="229" t="s">
        <v>167</v>
      </c>
      <c r="E239" s="238" t="s">
        <v>1</v>
      </c>
      <c r="F239" s="239" t="s">
        <v>367</v>
      </c>
      <c r="G239" s="237"/>
      <c r="H239" s="240">
        <v>6.7199999999999998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167</v>
      </c>
      <c r="AU239" s="246" t="s">
        <v>87</v>
      </c>
      <c r="AV239" s="13" t="s">
        <v>87</v>
      </c>
      <c r="AW239" s="13" t="s">
        <v>34</v>
      </c>
      <c r="AX239" s="13" t="s">
        <v>85</v>
      </c>
      <c r="AY239" s="246" t="s">
        <v>153</v>
      </c>
    </row>
    <row r="240" s="2" customFormat="1" ht="24.15" customHeight="1">
      <c r="A240" s="36"/>
      <c r="B240" s="37"/>
      <c r="C240" s="216" t="s">
        <v>368</v>
      </c>
      <c r="D240" s="216" t="s">
        <v>156</v>
      </c>
      <c r="E240" s="217" t="s">
        <v>369</v>
      </c>
      <c r="F240" s="218" t="s">
        <v>370</v>
      </c>
      <c r="G240" s="219" t="s">
        <v>186</v>
      </c>
      <c r="H240" s="220">
        <v>6.4000000000000004</v>
      </c>
      <c r="I240" s="221"/>
      <c r="J240" s="222">
        <f>ROUND(I240*H240,2)</f>
        <v>0</v>
      </c>
      <c r="K240" s="218" t="s">
        <v>160</v>
      </c>
      <c r="L240" s="42"/>
      <c r="M240" s="223" t="s">
        <v>1</v>
      </c>
      <c r="N240" s="224" t="s">
        <v>42</v>
      </c>
      <c r="O240" s="89"/>
      <c r="P240" s="225">
        <f>O240*H240</f>
        <v>0</v>
      </c>
      <c r="Q240" s="225">
        <v>1.0000000000000001E-05</v>
      </c>
      <c r="R240" s="225">
        <f>Q240*H240</f>
        <v>6.4000000000000011E-05</v>
      </c>
      <c r="S240" s="225">
        <v>0</v>
      </c>
      <c r="T240" s="22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7" t="s">
        <v>238</v>
      </c>
      <c r="AT240" s="227" t="s">
        <v>156</v>
      </c>
      <c r="AU240" s="227" t="s">
        <v>87</v>
      </c>
      <c r="AY240" s="15" t="s">
        <v>153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5" t="s">
        <v>85</v>
      </c>
      <c r="BK240" s="228">
        <f>ROUND(I240*H240,2)</f>
        <v>0</v>
      </c>
      <c r="BL240" s="15" t="s">
        <v>238</v>
      </c>
      <c r="BM240" s="227" t="s">
        <v>371</v>
      </c>
    </row>
    <row r="241" s="2" customFormat="1">
      <c r="A241" s="36"/>
      <c r="B241" s="37"/>
      <c r="C241" s="38"/>
      <c r="D241" s="229" t="s">
        <v>163</v>
      </c>
      <c r="E241" s="38"/>
      <c r="F241" s="230" t="s">
        <v>372</v>
      </c>
      <c r="G241" s="38"/>
      <c r="H241" s="38"/>
      <c r="I241" s="231"/>
      <c r="J241" s="38"/>
      <c r="K241" s="38"/>
      <c r="L241" s="42"/>
      <c r="M241" s="232"/>
      <c r="N241" s="233"/>
      <c r="O241" s="89"/>
      <c r="P241" s="89"/>
      <c r="Q241" s="89"/>
      <c r="R241" s="89"/>
      <c r="S241" s="89"/>
      <c r="T241" s="90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163</v>
      </c>
      <c r="AU241" s="15" t="s">
        <v>87</v>
      </c>
    </row>
    <row r="242" s="2" customFormat="1">
      <c r="A242" s="36"/>
      <c r="B242" s="37"/>
      <c r="C242" s="38"/>
      <c r="D242" s="234" t="s">
        <v>165</v>
      </c>
      <c r="E242" s="38"/>
      <c r="F242" s="235" t="s">
        <v>373</v>
      </c>
      <c r="G242" s="38"/>
      <c r="H242" s="38"/>
      <c r="I242" s="231"/>
      <c r="J242" s="38"/>
      <c r="K242" s="38"/>
      <c r="L242" s="42"/>
      <c r="M242" s="232"/>
      <c r="N242" s="233"/>
      <c r="O242" s="89"/>
      <c r="P242" s="89"/>
      <c r="Q242" s="89"/>
      <c r="R242" s="89"/>
      <c r="S242" s="89"/>
      <c r="T242" s="90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165</v>
      </c>
      <c r="AU242" s="15" t="s">
        <v>87</v>
      </c>
    </row>
    <row r="243" s="2" customFormat="1" ht="33" customHeight="1">
      <c r="A243" s="36"/>
      <c r="B243" s="37"/>
      <c r="C243" s="216" t="s">
        <v>374</v>
      </c>
      <c r="D243" s="216" t="s">
        <v>156</v>
      </c>
      <c r="E243" s="217" t="s">
        <v>375</v>
      </c>
      <c r="F243" s="218" t="s">
        <v>376</v>
      </c>
      <c r="G243" s="219" t="s">
        <v>186</v>
      </c>
      <c r="H243" s="220">
        <v>2.8999999999999999</v>
      </c>
      <c r="I243" s="221"/>
      <c r="J243" s="222">
        <f>ROUND(I243*H243,2)</f>
        <v>0</v>
      </c>
      <c r="K243" s="218" t="s">
        <v>160</v>
      </c>
      <c r="L243" s="42"/>
      <c r="M243" s="223" t="s">
        <v>1</v>
      </c>
      <c r="N243" s="224" t="s">
        <v>42</v>
      </c>
      <c r="O243" s="89"/>
      <c r="P243" s="225">
        <f>O243*H243</f>
        <v>0</v>
      </c>
      <c r="Q243" s="225">
        <v>0.00029</v>
      </c>
      <c r="R243" s="225">
        <f>Q243*H243</f>
        <v>0.00084099999999999995</v>
      </c>
      <c r="S243" s="225">
        <v>0</v>
      </c>
      <c r="T243" s="22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7" t="s">
        <v>238</v>
      </c>
      <c r="AT243" s="227" t="s">
        <v>156</v>
      </c>
      <c r="AU243" s="227" t="s">
        <v>87</v>
      </c>
      <c r="AY243" s="15" t="s">
        <v>153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5" t="s">
        <v>85</v>
      </c>
      <c r="BK243" s="228">
        <f>ROUND(I243*H243,2)</f>
        <v>0</v>
      </c>
      <c r="BL243" s="15" t="s">
        <v>238</v>
      </c>
      <c r="BM243" s="227" t="s">
        <v>377</v>
      </c>
    </row>
    <row r="244" s="2" customFormat="1">
      <c r="A244" s="36"/>
      <c r="B244" s="37"/>
      <c r="C244" s="38"/>
      <c r="D244" s="229" t="s">
        <v>163</v>
      </c>
      <c r="E244" s="38"/>
      <c r="F244" s="230" t="s">
        <v>378</v>
      </c>
      <c r="G244" s="38"/>
      <c r="H244" s="38"/>
      <c r="I244" s="231"/>
      <c r="J244" s="38"/>
      <c r="K244" s="38"/>
      <c r="L244" s="42"/>
      <c r="M244" s="232"/>
      <c r="N244" s="233"/>
      <c r="O244" s="89"/>
      <c r="P244" s="89"/>
      <c r="Q244" s="89"/>
      <c r="R244" s="89"/>
      <c r="S244" s="89"/>
      <c r="T244" s="90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163</v>
      </c>
      <c r="AU244" s="15" t="s">
        <v>87</v>
      </c>
    </row>
    <row r="245" s="2" customFormat="1">
      <c r="A245" s="36"/>
      <c r="B245" s="37"/>
      <c r="C245" s="38"/>
      <c r="D245" s="234" t="s">
        <v>165</v>
      </c>
      <c r="E245" s="38"/>
      <c r="F245" s="235" t="s">
        <v>379</v>
      </c>
      <c r="G245" s="38"/>
      <c r="H245" s="38"/>
      <c r="I245" s="231"/>
      <c r="J245" s="38"/>
      <c r="K245" s="38"/>
      <c r="L245" s="42"/>
      <c r="M245" s="232"/>
      <c r="N245" s="233"/>
      <c r="O245" s="89"/>
      <c r="P245" s="89"/>
      <c r="Q245" s="89"/>
      <c r="R245" s="89"/>
      <c r="S245" s="89"/>
      <c r="T245" s="90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5" t="s">
        <v>165</v>
      </c>
      <c r="AU245" s="15" t="s">
        <v>87</v>
      </c>
    </row>
    <row r="246" s="2" customFormat="1" ht="24.15" customHeight="1">
      <c r="A246" s="36"/>
      <c r="B246" s="37"/>
      <c r="C246" s="216" t="s">
        <v>380</v>
      </c>
      <c r="D246" s="216" t="s">
        <v>156</v>
      </c>
      <c r="E246" s="217" t="s">
        <v>381</v>
      </c>
      <c r="F246" s="218" t="s">
        <v>382</v>
      </c>
      <c r="G246" s="219" t="s">
        <v>186</v>
      </c>
      <c r="H246" s="220">
        <v>2.8999999999999999</v>
      </c>
      <c r="I246" s="221"/>
      <c r="J246" s="222">
        <f>ROUND(I246*H246,2)</f>
        <v>0</v>
      </c>
      <c r="K246" s="218" t="s">
        <v>160</v>
      </c>
      <c r="L246" s="42"/>
      <c r="M246" s="223" t="s">
        <v>1</v>
      </c>
      <c r="N246" s="224" t="s">
        <v>42</v>
      </c>
      <c r="O246" s="89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7" t="s">
        <v>238</v>
      </c>
      <c r="AT246" s="227" t="s">
        <v>156</v>
      </c>
      <c r="AU246" s="227" t="s">
        <v>87</v>
      </c>
      <c r="AY246" s="15" t="s">
        <v>153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5" t="s">
        <v>85</v>
      </c>
      <c r="BK246" s="228">
        <f>ROUND(I246*H246,2)</f>
        <v>0</v>
      </c>
      <c r="BL246" s="15" t="s">
        <v>238</v>
      </c>
      <c r="BM246" s="227" t="s">
        <v>383</v>
      </c>
    </row>
    <row r="247" s="2" customFormat="1">
      <c r="A247" s="36"/>
      <c r="B247" s="37"/>
      <c r="C247" s="38"/>
      <c r="D247" s="229" t="s">
        <v>163</v>
      </c>
      <c r="E247" s="38"/>
      <c r="F247" s="230" t="s">
        <v>384</v>
      </c>
      <c r="G247" s="38"/>
      <c r="H247" s="38"/>
      <c r="I247" s="231"/>
      <c r="J247" s="38"/>
      <c r="K247" s="38"/>
      <c r="L247" s="42"/>
      <c r="M247" s="232"/>
      <c r="N247" s="233"/>
      <c r="O247" s="89"/>
      <c r="P247" s="89"/>
      <c r="Q247" s="89"/>
      <c r="R247" s="89"/>
      <c r="S247" s="89"/>
      <c r="T247" s="90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5" t="s">
        <v>163</v>
      </c>
      <c r="AU247" s="15" t="s">
        <v>87</v>
      </c>
    </row>
    <row r="248" s="2" customFormat="1">
      <c r="A248" s="36"/>
      <c r="B248" s="37"/>
      <c r="C248" s="38"/>
      <c r="D248" s="234" t="s">
        <v>165</v>
      </c>
      <c r="E248" s="38"/>
      <c r="F248" s="235" t="s">
        <v>385</v>
      </c>
      <c r="G248" s="38"/>
      <c r="H248" s="38"/>
      <c r="I248" s="231"/>
      <c r="J248" s="38"/>
      <c r="K248" s="38"/>
      <c r="L248" s="42"/>
      <c r="M248" s="232"/>
      <c r="N248" s="233"/>
      <c r="O248" s="89"/>
      <c r="P248" s="89"/>
      <c r="Q248" s="89"/>
      <c r="R248" s="89"/>
      <c r="S248" s="89"/>
      <c r="T248" s="90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5" t="s">
        <v>165</v>
      </c>
      <c r="AU248" s="15" t="s">
        <v>87</v>
      </c>
    </row>
    <row r="249" s="2" customFormat="1" ht="33" customHeight="1">
      <c r="A249" s="36"/>
      <c r="B249" s="37"/>
      <c r="C249" s="216" t="s">
        <v>386</v>
      </c>
      <c r="D249" s="216" t="s">
        <v>156</v>
      </c>
      <c r="E249" s="217" t="s">
        <v>387</v>
      </c>
      <c r="F249" s="218" t="s">
        <v>388</v>
      </c>
      <c r="G249" s="219" t="s">
        <v>159</v>
      </c>
      <c r="H249" s="220">
        <v>11.6</v>
      </c>
      <c r="I249" s="221"/>
      <c r="J249" s="222">
        <f>ROUND(I249*H249,2)</f>
        <v>0</v>
      </c>
      <c r="K249" s="218" t="s">
        <v>160</v>
      </c>
      <c r="L249" s="42"/>
      <c r="M249" s="223" t="s">
        <v>1</v>
      </c>
      <c r="N249" s="224" t="s">
        <v>42</v>
      </c>
      <c r="O249" s="89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7" t="s">
        <v>238</v>
      </c>
      <c r="AT249" s="227" t="s">
        <v>156</v>
      </c>
      <c r="AU249" s="227" t="s">
        <v>87</v>
      </c>
      <c r="AY249" s="15" t="s">
        <v>153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15" t="s">
        <v>85</v>
      </c>
      <c r="BK249" s="228">
        <f>ROUND(I249*H249,2)</f>
        <v>0</v>
      </c>
      <c r="BL249" s="15" t="s">
        <v>238</v>
      </c>
      <c r="BM249" s="227" t="s">
        <v>389</v>
      </c>
    </row>
    <row r="250" s="2" customFormat="1">
      <c r="A250" s="36"/>
      <c r="B250" s="37"/>
      <c r="C250" s="38"/>
      <c r="D250" s="229" t="s">
        <v>163</v>
      </c>
      <c r="E250" s="38"/>
      <c r="F250" s="230" t="s">
        <v>390</v>
      </c>
      <c r="G250" s="38"/>
      <c r="H250" s="38"/>
      <c r="I250" s="231"/>
      <c r="J250" s="38"/>
      <c r="K250" s="38"/>
      <c r="L250" s="42"/>
      <c r="M250" s="232"/>
      <c r="N250" s="233"/>
      <c r="O250" s="89"/>
      <c r="P250" s="89"/>
      <c r="Q250" s="89"/>
      <c r="R250" s="89"/>
      <c r="S250" s="89"/>
      <c r="T250" s="90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5" t="s">
        <v>163</v>
      </c>
      <c r="AU250" s="15" t="s">
        <v>87</v>
      </c>
    </row>
    <row r="251" s="2" customFormat="1">
      <c r="A251" s="36"/>
      <c r="B251" s="37"/>
      <c r="C251" s="38"/>
      <c r="D251" s="234" t="s">
        <v>165</v>
      </c>
      <c r="E251" s="38"/>
      <c r="F251" s="235" t="s">
        <v>391</v>
      </c>
      <c r="G251" s="38"/>
      <c r="H251" s="38"/>
      <c r="I251" s="231"/>
      <c r="J251" s="38"/>
      <c r="K251" s="38"/>
      <c r="L251" s="42"/>
      <c r="M251" s="258"/>
      <c r="N251" s="259"/>
      <c r="O251" s="260"/>
      <c r="P251" s="260"/>
      <c r="Q251" s="260"/>
      <c r="R251" s="260"/>
      <c r="S251" s="260"/>
      <c r="T251" s="261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165</v>
      </c>
      <c r="AU251" s="15" t="s">
        <v>87</v>
      </c>
    </row>
    <row r="252" s="2" customFormat="1" ht="6.96" customHeight="1">
      <c r="A252" s="36"/>
      <c r="B252" s="64"/>
      <c r="C252" s="65"/>
      <c r="D252" s="65"/>
      <c r="E252" s="65"/>
      <c r="F252" s="65"/>
      <c r="G252" s="65"/>
      <c r="H252" s="65"/>
      <c r="I252" s="65"/>
      <c r="J252" s="65"/>
      <c r="K252" s="65"/>
      <c r="L252" s="42"/>
      <c r="M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</row>
  </sheetData>
  <sheetProtection sheet="1" autoFilter="0" formatColumns="0" formatRows="0" objects="1" scenarios="1" spinCount="100000" saltValue="fXEMBnFXKDm+uWQhreQ9F1/qHCVfF0xW8E1C+Z+IUsfk/U1Gbvve7M0KlUMkaNBRudjBbZLnB2/xbA7dGWCicA==" hashValue="3Y/4I4v+9OvP/US8p5OoFMTnL8BQMIB2XiYwt5LAxH3dyL7SFlraWrJC2yF/HVIiSC0NSYQW3oXu7+/4ZvPgWQ==" algorithmName="SHA-512" password="CC35"/>
  <autoFilter ref="C124:K25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5_02/619995001"/>
    <hyperlink ref="F134" r:id="rId2" display="https://podminky.urs.cz/item/CS_URS_2025_02/642944221"/>
    <hyperlink ref="F141" r:id="rId3" display="https://podminky.urs.cz/item/CS_URS_2025_02/968072456"/>
    <hyperlink ref="F146" r:id="rId4" display="https://podminky.urs.cz/item/CS_URS_2025_02/997013212"/>
    <hyperlink ref="F149" r:id="rId5" display="https://podminky.urs.cz/item/CS_URS_2025_02/997013219"/>
    <hyperlink ref="F153" r:id="rId6" display="https://podminky.urs.cz/item/CS_URS_2025_02/997013501"/>
    <hyperlink ref="F156" r:id="rId7" display="https://podminky.urs.cz/item/CS_URS_2025_02/997013509"/>
    <hyperlink ref="F160" r:id="rId8" display="https://podminky.urs.cz/item/CS_URS_2025_02/997013631"/>
    <hyperlink ref="F164" r:id="rId9" display="https://podminky.urs.cz/item/CS_URS_2025_02/998018002"/>
    <hyperlink ref="F169" r:id="rId10" display="https://podminky.urs.cz/item/CS_URS_2025_02/766660031"/>
    <hyperlink ref="F176" r:id="rId11" display="https://podminky.urs.cz/item/CS_URS_2025_02/766660713"/>
    <hyperlink ref="F183" r:id="rId12" display="https://podminky.urs.cz/item/CS_URS_2025_02/766660717"/>
    <hyperlink ref="F198" r:id="rId13" display="https://podminky.urs.cz/item/CS_URS_2025_02/742210241"/>
    <hyperlink ref="F204" r:id="rId14" display="https://podminky.urs.cz/item/CS_URS_2025_02/998766122"/>
    <hyperlink ref="F208" r:id="rId15" display="https://podminky.urs.cz/item/CS_URS_2025_02/767691822"/>
    <hyperlink ref="F212" r:id="rId16" display="https://podminky.urs.cz/item/CS_URS_2025_02/784121001"/>
    <hyperlink ref="F217" r:id="rId17" display="https://podminky.urs.cz/item/CS_URS_2025_02/784161401"/>
    <hyperlink ref="F220" r:id="rId18" display="https://podminky.urs.cz/item/CS_URS_2025_02/784171001"/>
    <hyperlink ref="F226" r:id="rId19" display="https://podminky.urs.cz/item/CS_URS_2025_02/784171101"/>
    <hyperlink ref="F232" r:id="rId20" display="https://podminky.urs.cz/item/CS_URS_2025_02/784181101"/>
    <hyperlink ref="F235" r:id="rId21" display="https://podminky.urs.cz/item/CS_URS_2025_02/784181111"/>
    <hyperlink ref="F238" r:id="rId22" display="https://podminky.urs.cz/item/CS_URS_2025_02/784191005"/>
    <hyperlink ref="F242" r:id="rId23" display="https://podminky.urs.cz/item/CS_URS_2025_02/784191007"/>
    <hyperlink ref="F245" r:id="rId24" display="https://podminky.urs.cz/item/CS_URS_2025_02/784211101"/>
    <hyperlink ref="F248" r:id="rId25" display="https://podminky.urs.cz/item/CS_URS_2025_02/784211141"/>
    <hyperlink ref="F251" r:id="rId26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392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ROUND(J125,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ROUND((SUM(BE125:BE232)),  2)</f>
        <v>0</v>
      </c>
      <c r="G33" s="36"/>
      <c r="H33" s="36"/>
      <c r="I33" s="153">
        <v>0.20999999999999999</v>
      </c>
      <c r="J33" s="152">
        <f>ROUND(((SUM(BE125:BE232))*I33),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ROUND((SUM(BF125:BF232)),  2)</f>
        <v>0</v>
      </c>
      <c r="G34" s="36"/>
      <c r="H34" s="36"/>
      <c r="I34" s="153">
        <v>0.12</v>
      </c>
      <c r="J34" s="152">
        <f>ROUND(((SUM(BF125:BF232))*I34),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ROUND((SUM(BG125:BG232)),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ROUND((SUM(BH125:BH232)),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ROUND((SUM(BI125:BI232)),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734-2 - Schodiště A - 3.NP sklad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J125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J126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J127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131</v>
      </c>
      <c r="E99" s="186"/>
      <c r="F99" s="186"/>
      <c r="G99" s="186"/>
      <c r="H99" s="186"/>
      <c r="I99" s="186"/>
      <c r="J99" s="187">
        <f>J138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132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133</v>
      </c>
      <c r="E101" s="186"/>
      <c r="F101" s="186"/>
      <c r="G101" s="186"/>
      <c r="H101" s="186"/>
      <c r="I101" s="186"/>
      <c r="J101" s="187">
        <f>J161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134</v>
      </c>
      <c r="E102" s="180"/>
      <c r="F102" s="180"/>
      <c r="G102" s="180"/>
      <c r="H102" s="180"/>
      <c r="I102" s="180"/>
      <c r="J102" s="181">
        <f>J165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135</v>
      </c>
      <c r="E103" s="186"/>
      <c r="F103" s="186"/>
      <c r="G103" s="186"/>
      <c r="H103" s="186"/>
      <c r="I103" s="186"/>
      <c r="J103" s="187">
        <f>J166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136</v>
      </c>
      <c r="E104" s="186"/>
      <c r="F104" s="186"/>
      <c r="G104" s="186"/>
      <c r="H104" s="186"/>
      <c r="I104" s="186"/>
      <c r="J104" s="187">
        <f>J186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137</v>
      </c>
      <c r="E105" s="186"/>
      <c r="F105" s="186"/>
      <c r="G105" s="186"/>
      <c r="H105" s="186"/>
      <c r="I105" s="186"/>
      <c r="J105" s="187">
        <f>J190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138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172" t="str">
        <f>E7</f>
        <v>Dodávka a montáž protipožárních uzávěrů</v>
      </c>
      <c r="F115" s="30"/>
      <c r="G115" s="30"/>
      <c r="H115" s="30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122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E9</f>
        <v>734-2 - Schodiště A - 3.NP sklad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F12</f>
        <v>Zimní stadión Ivana Hlinky</v>
      </c>
      <c r="G119" s="38"/>
      <c r="H119" s="38"/>
      <c r="I119" s="30" t="s">
        <v>22</v>
      </c>
      <c r="J119" s="77" t="str">
        <f>IF(J12="","",J12)</f>
        <v>13. 9. 2025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E15</f>
        <v xml:space="preserve">Město Litvínov, náměstí Míru 11, 43601 Litvínov - </v>
      </c>
      <c r="G121" s="38"/>
      <c r="H121" s="38"/>
      <c r="I121" s="30" t="s">
        <v>32</v>
      </c>
      <c r="J121" s="34" t="str">
        <f>E21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30</v>
      </c>
      <c r="D122" s="38"/>
      <c r="E122" s="38"/>
      <c r="F122" s="25" t="str">
        <f>IF(E18="","",E18)</f>
        <v>Vyplň údaj</v>
      </c>
      <c r="G122" s="38"/>
      <c r="H122" s="38"/>
      <c r="I122" s="30" t="s">
        <v>35</v>
      </c>
      <c r="J122" s="34" t="str">
        <f>E24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9"/>
      <c r="B124" s="190"/>
      <c r="C124" s="191" t="s">
        <v>139</v>
      </c>
      <c r="D124" s="192" t="s">
        <v>62</v>
      </c>
      <c r="E124" s="192" t="s">
        <v>58</v>
      </c>
      <c r="F124" s="192" t="s">
        <v>59</v>
      </c>
      <c r="G124" s="192" t="s">
        <v>140</v>
      </c>
      <c r="H124" s="192" t="s">
        <v>141</v>
      </c>
      <c r="I124" s="192" t="s">
        <v>142</v>
      </c>
      <c r="J124" s="192" t="s">
        <v>126</v>
      </c>
      <c r="K124" s="193" t="s">
        <v>143</v>
      </c>
      <c r="L124" s="194"/>
      <c r="M124" s="98" t="s">
        <v>1</v>
      </c>
      <c r="N124" s="99" t="s">
        <v>41</v>
      </c>
      <c r="O124" s="99" t="s">
        <v>144</v>
      </c>
      <c r="P124" s="99" t="s">
        <v>145</v>
      </c>
      <c r="Q124" s="99" t="s">
        <v>146</v>
      </c>
      <c r="R124" s="99" t="s">
        <v>147</v>
      </c>
      <c r="S124" s="99" t="s">
        <v>148</v>
      </c>
      <c r="T124" s="100" t="s">
        <v>149</v>
      </c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</row>
    <row r="125" s="2" customFormat="1" ht="22.8" customHeight="1">
      <c r="A125" s="36"/>
      <c r="B125" s="37"/>
      <c r="C125" s="105" t="s">
        <v>150</v>
      </c>
      <c r="D125" s="38"/>
      <c r="E125" s="38"/>
      <c r="F125" s="38"/>
      <c r="G125" s="38"/>
      <c r="H125" s="38"/>
      <c r="I125" s="38"/>
      <c r="J125" s="195">
        <f>BK125</f>
        <v>0</v>
      </c>
      <c r="K125" s="38"/>
      <c r="L125" s="42"/>
      <c r="M125" s="101"/>
      <c r="N125" s="196"/>
      <c r="O125" s="102"/>
      <c r="P125" s="197">
        <f>P126+P165</f>
        <v>0</v>
      </c>
      <c r="Q125" s="102"/>
      <c r="R125" s="197">
        <f>R126+R165</f>
        <v>0.120418</v>
      </c>
      <c r="S125" s="102"/>
      <c r="T125" s="198">
        <f>T126+T165</f>
        <v>0.17160400000000001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76</v>
      </c>
      <c r="AU125" s="15" t="s">
        <v>128</v>
      </c>
      <c r="BK125" s="199">
        <f>BK126+BK165</f>
        <v>0</v>
      </c>
    </row>
    <row r="126" s="12" customFormat="1" ht="25.92" customHeight="1">
      <c r="A126" s="12"/>
      <c r="B126" s="200"/>
      <c r="C126" s="201"/>
      <c r="D126" s="202" t="s">
        <v>76</v>
      </c>
      <c r="E126" s="203" t="s">
        <v>151</v>
      </c>
      <c r="F126" s="203" t="s">
        <v>152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P127+P138+P143+P161</f>
        <v>0</v>
      </c>
      <c r="Q126" s="208"/>
      <c r="R126" s="209">
        <f>R127+R138+R143+R161</f>
        <v>0.085730000000000001</v>
      </c>
      <c r="S126" s="208"/>
      <c r="T126" s="210">
        <f>T127+T138+T143+T161</f>
        <v>0.1008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77</v>
      </c>
      <c r="AY126" s="211" t="s">
        <v>153</v>
      </c>
      <c r="BK126" s="213">
        <f>BK127+BK138+BK143+BK161</f>
        <v>0</v>
      </c>
    </row>
    <row r="127" s="12" customFormat="1" ht="22.8" customHeight="1">
      <c r="A127" s="12"/>
      <c r="B127" s="200"/>
      <c r="C127" s="201"/>
      <c r="D127" s="202" t="s">
        <v>76</v>
      </c>
      <c r="E127" s="214" t="s">
        <v>154</v>
      </c>
      <c r="F127" s="214" t="s">
        <v>155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SUM(P128:P137)</f>
        <v>0</v>
      </c>
      <c r="Q127" s="208"/>
      <c r="R127" s="209">
        <f>SUM(R128:R137)</f>
        <v>0.085730000000000001</v>
      </c>
      <c r="S127" s="208"/>
      <c r="T127" s="210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85</v>
      </c>
      <c r="AT127" s="212" t="s">
        <v>76</v>
      </c>
      <c r="AU127" s="212" t="s">
        <v>85</v>
      </c>
      <c r="AY127" s="211" t="s">
        <v>153</v>
      </c>
      <c r="BK127" s="213">
        <f>SUM(BK128:BK137)</f>
        <v>0</v>
      </c>
    </row>
    <row r="128" s="2" customFormat="1" ht="24.15" customHeight="1">
      <c r="A128" s="36"/>
      <c r="B128" s="37"/>
      <c r="C128" s="216" t="s">
        <v>85</v>
      </c>
      <c r="D128" s="216" t="s">
        <v>156</v>
      </c>
      <c r="E128" s="217" t="s">
        <v>157</v>
      </c>
      <c r="F128" s="218" t="s">
        <v>158</v>
      </c>
      <c r="G128" s="219" t="s">
        <v>159</v>
      </c>
      <c r="H128" s="220">
        <v>9.5999999999999996</v>
      </c>
      <c r="I128" s="221"/>
      <c r="J128" s="222">
        <f>ROUND(I128*H128,2)</f>
        <v>0</v>
      </c>
      <c r="K128" s="218" t="s">
        <v>160</v>
      </c>
      <c r="L128" s="42"/>
      <c r="M128" s="223" t="s">
        <v>1</v>
      </c>
      <c r="N128" s="224" t="s">
        <v>42</v>
      </c>
      <c r="O128" s="89"/>
      <c r="P128" s="225">
        <f>O128*H128</f>
        <v>0</v>
      </c>
      <c r="Q128" s="225">
        <v>0.0015</v>
      </c>
      <c r="R128" s="225">
        <f>Q128*H128</f>
        <v>0.0144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161</v>
      </c>
      <c r="AT128" s="227" t="s">
        <v>156</v>
      </c>
      <c r="AU128" s="227" t="s">
        <v>87</v>
      </c>
      <c r="AY128" s="15" t="s">
        <v>153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85</v>
      </c>
      <c r="BK128" s="228">
        <f>ROUND(I128*H128,2)</f>
        <v>0</v>
      </c>
      <c r="BL128" s="15" t="s">
        <v>161</v>
      </c>
      <c r="BM128" s="227" t="s">
        <v>162</v>
      </c>
    </row>
    <row r="129" s="2" customFormat="1">
      <c r="A129" s="36"/>
      <c r="B129" s="37"/>
      <c r="C129" s="38"/>
      <c r="D129" s="229" t="s">
        <v>163</v>
      </c>
      <c r="E129" s="38"/>
      <c r="F129" s="230" t="s">
        <v>164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163</v>
      </c>
      <c r="AU129" s="15" t="s">
        <v>87</v>
      </c>
    </row>
    <row r="130" s="2" customFormat="1">
      <c r="A130" s="36"/>
      <c r="B130" s="37"/>
      <c r="C130" s="38"/>
      <c r="D130" s="234" t="s">
        <v>165</v>
      </c>
      <c r="E130" s="38"/>
      <c r="F130" s="235" t="s">
        <v>166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165</v>
      </c>
      <c r="AU130" s="15" t="s">
        <v>87</v>
      </c>
    </row>
    <row r="131" s="13" customFormat="1">
      <c r="A131" s="13"/>
      <c r="B131" s="236"/>
      <c r="C131" s="237"/>
      <c r="D131" s="229" t="s">
        <v>167</v>
      </c>
      <c r="E131" s="238" t="s">
        <v>1</v>
      </c>
      <c r="F131" s="239" t="s">
        <v>393</v>
      </c>
      <c r="G131" s="237"/>
      <c r="H131" s="240">
        <v>9.5999999999999996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167</v>
      </c>
      <c r="AU131" s="246" t="s">
        <v>87</v>
      </c>
      <c r="AV131" s="13" t="s">
        <v>87</v>
      </c>
      <c r="AW131" s="13" t="s">
        <v>34</v>
      </c>
      <c r="AX131" s="13" t="s">
        <v>85</v>
      </c>
      <c r="AY131" s="246" t="s">
        <v>153</v>
      </c>
    </row>
    <row r="132" s="2" customFormat="1" ht="37.8" customHeight="1">
      <c r="A132" s="36"/>
      <c r="B132" s="37"/>
      <c r="C132" s="216" t="s">
        <v>87</v>
      </c>
      <c r="D132" s="216" t="s">
        <v>156</v>
      </c>
      <c r="E132" s="217" t="s">
        <v>394</v>
      </c>
      <c r="F132" s="218" t="s">
        <v>395</v>
      </c>
      <c r="G132" s="219" t="s">
        <v>171</v>
      </c>
      <c r="H132" s="220">
        <v>1</v>
      </c>
      <c r="I132" s="221"/>
      <c r="J132" s="222">
        <f>ROUND(I132*H132,2)</f>
        <v>0</v>
      </c>
      <c r="K132" s="218" t="s">
        <v>1</v>
      </c>
      <c r="L132" s="42"/>
      <c r="M132" s="223" t="s">
        <v>1</v>
      </c>
      <c r="N132" s="224" t="s">
        <v>42</v>
      </c>
      <c r="O132" s="89"/>
      <c r="P132" s="225">
        <f>O132*H132</f>
        <v>0</v>
      </c>
      <c r="Q132" s="225">
        <v>0.056439999999999997</v>
      </c>
      <c r="R132" s="225">
        <f>Q132*H132</f>
        <v>0.056439999999999997</v>
      </c>
      <c r="S132" s="225">
        <v>0</v>
      </c>
      <c r="T132" s="22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161</v>
      </c>
      <c r="AT132" s="227" t="s">
        <v>156</v>
      </c>
      <c r="AU132" s="227" t="s">
        <v>87</v>
      </c>
      <c r="AY132" s="15" t="s">
        <v>153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5" t="s">
        <v>85</v>
      </c>
      <c r="BK132" s="228">
        <f>ROUND(I132*H132,2)</f>
        <v>0</v>
      </c>
      <c r="BL132" s="15" t="s">
        <v>161</v>
      </c>
      <c r="BM132" s="227" t="s">
        <v>396</v>
      </c>
    </row>
    <row r="133" s="2" customFormat="1">
      <c r="A133" s="36"/>
      <c r="B133" s="37"/>
      <c r="C133" s="38"/>
      <c r="D133" s="229" t="s">
        <v>163</v>
      </c>
      <c r="E133" s="38"/>
      <c r="F133" s="230" t="s">
        <v>395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163</v>
      </c>
      <c r="AU133" s="15" t="s">
        <v>87</v>
      </c>
    </row>
    <row r="134" s="2" customFormat="1">
      <c r="A134" s="36"/>
      <c r="B134" s="37"/>
      <c r="C134" s="38"/>
      <c r="D134" s="229" t="s">
        <v>180</v>
      </c>
      <c r="E134" s="38"/>
      <c r="F134" s="257" t="s">
        <v>397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180</v>
      </c>
      <c r="AU134" s="15" t="s">
        <v>87</v>
      </c>
    </row>
    <row r="135" s="2" customFormat="1" ht="37.8" customHeight="1">
      <c r="A135" s="36"/>
      <c r="B135" s="37"/>
      <c r="C135" s="247" t="s">
        <v>174</v>
      </c>
      <c r="D135" s="247" t="s">
        <v>175</v>
      </c>
      <c r="E135" s="248" t="s">
        <v>398</v>
      </c>
      <c r="F135" s="249" t="s">
        <v>399</v>
      </c>
      <c r="G135" s="250" t="s">
        <v>171</v>
      </c>
      <c r="H135" s="251">
        <v>1</v>
      </c>
      <c r="I135" s="252"/>
      <c r="J135" s="253">
        <f>ROUND(I135*H135,2)</f>
        <v>0</v>
      </c>
      <c r="K135" s="249" t="s">
        <v>160</v>
      </c>
      <c r="L135" s="254"/>
      <c r="M135" s="255" t="s">
        <v>1</v>
      </c>
      <c r="N135" s="256" t="s">
        <v>42</v>
      </c>
      <c r="O135" s="89"/>
      <c r="P135" s="225">
        <f>O135*H135</f>
        <v>0</v>
      </c>
      <c r="Q135" s="225">
        <v>0.014890000000000001</v>
      </c>
      <c r="R135" s="225">
        <f>Q135*H135</f>
        <v>0.014890000000000001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178</v>
      </c>
      <c r="AT135" s="227" t="s">
        <v>175</v>
      </c>
      <c r="AU135" s="227" t="s">
        <v>87</v>
      </c>
      <c r="AY135" s="15" t="s">
        <v>153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5" t="s">
        <v>85</v>
      </c>
      <c r="BK135" s="228">
        <f>ROUND(I135*H135,2)</f>
        <v>0</v>
      </c>
      <c r="BL135" s="15" t="s">
        <v>161</v>
      </c>
      <c r="BM135" s="227" t="s">
        <v>400</v>
      </c>
    </row>
    <row r="136" s="2" customFormat="1">
      <c r="A136" s="36"/>
      <c r="B136" s="37"/>
      <c r="C136" s="38"/>
      <c r="D136" s="229" t="s">
        <v>163</v>
      </c>
      <c r="E136" s="38"/>
      <c r="F136" s="230" t="s">
        <v>399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163</v>
      </c>
      <c r="AU136" s="15" t="s">
        <v>87</v>
      </c>
    </row>
    <row r="137" s="2" customFormat="1">
      <c r="A137" s="36"/>
      <c r="B137" s="37"/>
      <c r="C137" s="38"/>
      <c r="D137" s="229" t="s">
        <v>180</v>
      </c>
      <c r="E137" s="38"/>
      <c r="F137" s="257" t="s">
        <v>401</v>
      </c>
      <c r="G137" s="38"/>
      <c r="H137" s="38"/>
      <c r="I137" s="231"/>
      <c r="J137" s="38"/>
      <c r="K137" s="38"/>
      <c r="L137" s="42"/>
      <c r="M137" s="232"/>
      <c r="N137" s="233"/>
      <c r="O137" s="89"/>
      <c r="P137" s="89"/>
      <c r="Q137" s="89"/>
      <c r="R137" s="89"/>
      <c r="S137" s="89"/>
      <c r="T137" s="90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180</v>
      </c>
      <c r="AU137" s="15" t="s">
        <v>87</v>
      </c>
    </row>
    <row r="138" s="12" customFormat="1" ht="22.8" customHeight="1">
      <c r="A138" s="12"/>
      <c r="B138" s="200"/>
      <c r="C138" s="201"/>
      <c r="D138" s="202" t="s">
        <v>76</v>
      </c>
      <c r="E138" s="214" t="s">
        <v>182</v>
      </c>
      <c r="F138" s="214" t="s">
        <v>183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SUM(P139:P142)</f>
        <v>0</v>
      </c>
      <c r="Q138" s="208"/>
      <c r="R138" s="209">
        <f>SUM(R139:R142)</f>
        <v>0</v>
      </c>
      <c r="S138" s="208"/>
      <c r="T138" s="210">
        <f>SUM(T139:T142)</f>
        <v>0.1008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85</v>
      </c>
      <c r="AT138" s="212" t="s">
        <v>76</v>
      </c>
      <c r="AU138" s="212" t="s">
        <v>85</v>
      </c>
      <c r="AY138" s="211" t="s">
        <v>153</v>
      </c>
      <c r="BK138" s="213">
        <f>SUM(BK139:BK142)</f>
        <v>0</v>
      </c>
    </row>
    <row r="139" s="2" customFormat="1" ht="21.75" customHeight="1">
      <c r="A139" s="36"/>
      <c r="B139" s="37"/>
      <c r="C139" s="216" t="s">
        <v>161</v>
      </c>
      <c r="D139" s="216" t="s">
        <v>156</v>
      </c>
      <c r="E139" s="217" t="s">
        <v>184</v>
      </c>
      <c r="F139" s="218" t="s">
        <v>185</v>
      </c>
      <c r="G139" s="219" t="s">
        <v>186</v>
      </c>
      <c r="H139" s="220">
        <v>1.6000000000000001</v>
      </c>
      <c r="I139" s="221"/>
      <c r="J139" s="222">
        <f>ROUND(I139*H139,2)</f>
        <v>0</v>
      </c>
      <c r="K139" s="218" t="s">
        <v>160</v>
      </c>
      <c r="L139" s="42"/>
      <c r="M139" s="223" t="s">
        <v>1</v>
      </c>
      <c r="N139" s="224" t="s">
        <v>42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0.063</v>
      </c>
      <c r="T139" s="226">
        <f>S139*H139</f>
        <v>0.1008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161</v>
      </c>
      <c r="AT139" s="227" t="s">
        <v>156</v>
      </c>
      <c r="AU139" s="227" t="s">
        <v>87</v>
      </c>
      <c r="AY139" s="15" t="s">
        <v>153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5" t="s">
        <v>85</v>
      </c>
      <c r="BK139" s="228">
        <f>ROUND(I139*H139,2)</f>
        <v>0</v>
      </c>
      <c r="BL139" s="15" t="s">
        <v>161</v>
      </c>
      <c r="BM139" s="227" t="s">
        <v>187</v>
      </c>
    </row>
    <row r="140" s="2" customFormat="1">
      <c r="A140" s="36"/>
      <c r="B140" s="37"/>
      <c r="C140" s="38"/>
      <c r="D140" s="229" t="s">
        <v>163</v>
      </c>
      <c r="E140" s="38"/>
      <c r="F140" s="230" t="s">
        <v>188</v>
      </c>
      <c r="G140" s="38"/>
      <c r="H140" s="38"/>
      <c r="I140" s="231"/>
      <c r="J140" s="38"/>
      <c r="K140" s="38"/>
      <c r="L140" s="42"/>
      <c r="M140" s="232"/>
      <c r="N140" s="233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163</v>
      </c>
      <c r="AU140" s="15" t="s">
        <v>87</v>
      </c>
    </row>
    <row r="141" s="2" customFormat="1">
      <c r="A141" s="36"/>
      <c r="B141" s="37"/>
      <c r="C141" s="38"/>
      <c r="D141" s="234" t="s">
        <v>165</v>
      </c>
      <c r="E141" s="38"/>
      <c r="F141" s="235" t="s">
        <v>189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165</v>
      </c>
      <c r="AU141" s="15" t="s">
        <v>87</v>
      </c>
    </row>
    <row r="142" s="13" customFormat="1">
      <c r="A142" s="13"/>
      <c r="B142" s="236"/>
      <c r="C142" s="237"/>
      <c r="D142" s="229" t="s">
        <v>167</v>
      </c>
      <c r="E142" s="238" t="s">
        <v>1</v>
      </c>
      <c r="F142" s="239" t="s">
        <v>402</v>
      </c>
      <c r="G142" s="237"/>
      <c r="H142" s="240">
        <v>1.6000000000000001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167</v>
      </c>
      <c r="AU142" s="246" t="s">
        <v>87</v>
      </c>
      <c r="AV142" s="13" t="s">
        <v>87</v>
      </c>
      <c r="AW142" s="13" t="s">
        <v>34</v>
      </c>
      <c r="AX142" s="13" t="s">
        <v>85</v>
      </c>
      <c r="AY142" s="246" t="s">
        <v>153</v>
      </c>
    </row>
    <row r="143" s="12" customFormat="1" ht="22.8" customHeight="1">
      <c r="A143" s="12"/>
      <c r="B143" s="200"/>
      <c r="C143" s="201"/>
      <c r="D143" s="202" t="s">
        <v>76</v>
      </c>
      <c r="E143" s="214" t="s">
        <v>191</v>
      </c>
      <c r="F143" s="214" t="s">
        <v>192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SUM(P144:P160)</f>
        <v>0</v>
      </c>
      <c r="Q143" s="208"/>
      <c r="R143" s="209">
        <f>SUM(R144:R160)</f>
        <v>0</v>
      </c>
      <c r="S143" s="208"/>
      <c r="T143" s="210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85</v>
      </c>
      <c r="AT143" s="212" t="s">
        <v>76</v>
      </c>
      <c r="AU143" s="212" t="s">
        <v>85</v>
      </c>
      <c r="AY143" s="211" t="s">
        <v>153</v>
      </c>
      <c r="BK143" s="213">
        <f>SUM(BK144:BK160)</f>
        <v>0</v>
      </c>
    </row>
    <row r="144" s="2" customFormat="1" ht="24.15" customHeight="1">
      <c r="A144" s="36"/>
      <c r="B144" s="37"/>
      <c r="C144" s="216" t="s">
        <v>193</v>
      </c>
      <c r="D144" s="216" t="s">
        <v>156</v>
      </c>
      <c r="E144" s="217" t="s">
        <v>194</v>
      </c>
      <c r="F144" s="218" t="s">
        <v>195</v>
      </c>
      <c r="G144" s="219" t="s">
        <v>196</v>
      </c>
      <c r="H144" s="220">
        <v>0.17199999999999999</v>
      </c>
      <c r="I144" s="221"/>
      <c r="J144" s="222">
        <f>ROUND(I144*H144,2)</f>
        <v>0</v>
      </c>
      <c r="K144" s="218" t="s">
        <v>160</v>
      </c>
      <c r="L144" s="42"/>
      <c r="M144" s="223" t="s">
        <v>1</v>
      </c>
      <c r="N144" s="224" t="s">
        <v>42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161</v>
      </c>
      <c r="AT144" s="227" t="s">
        <v>156</v>
      </c>
      <c r="AU144" s="227" t="s">
        <v>87</v>
      </c>
      <c r="AY144" s="15" t="s">
        <v>153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85</v>
      </c>
      <c r="BK144" s="228">
        <f>ROUND(I144*H144,2)</f>
        <v>0</v>
      </c>
      <c r="BL144" s="15" t="s">
        <v>161</v>
      </c>
      <c r="BM144" s="227" t="s">
        <v>197</v>
      </c>
    </row>
    <row r="145" s="2" customFormat="1">
      <c r="A145" s="36"/>
      <c r="B145" s="37"/>
      <c r="C145" s="38"/>
      <c r="D145" s="229" t="s">
        <v>163</v>
      </c>
      <c r="E145" s="38"/>
      <c r="F145" s="230" t="s">
        <v>198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163</v>
      </c>
      <c r="AU145" s="15" t="s">
        <v>87</v>
      </c>
    </row>
    <row r="146" s="2" customFormat="1">
      <c r="A146" s="36"/>
      <c r="B146" s="37"/>
      <c r="C146" s="38"/>
      <c r="D146" s="234" t="s">
        <v>165</v>
      </c>
      <c r="E146" s="38"/>
      <c r="F146" s="235" t="s">
        <v>199</v>
      </c>
      <c r="G146" s="38"/>
      <c r="H146" s="38"/>
      <c r="I146" s="231"/>
      <c r="J146" s="38"/>
      <c r="K146" s="38"/>
      <c r="L146" s="42"/>
      <c r="M146" s="232"/>
      <c r="N146" s="233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165</v>
      </c>
      <c r="AU146" s="15" t="s">
        <v>87</v>
      </c>
    </row>
    <row r="147" s="2" customFormat="1" ht="33" customHeight="1">
      <c r="A147" s="36"/>
      <c r="B147" s="37"/>
      <c r="C147" s="216" t="s">
        <v>154</v>
      </c>
      <c r="D147" s="216" t="s">
        <v>156</v>
      </c>
      <c r="E147" s="217" t="s">
        <v>200</v>
      </c>
      <c r="F147" s="218" t="s">
        <v>201</v>
      </c>
      <c r="G147" s="219" t="s">
        <v>196</v>
      </c>
      <c r="H147" s="220">
        <v>0.34399999999999997</v>
      </c>
      <c r="I147" s="221"/>
      <c r="J147" s="222">
        <f>ROUND(I147*H147,2)</f>
        <v>0</v>
      </c>
      <c r="K147" s="218" t="s">
        <v>160</v>
      </c>
      <c r="L147" s="42"/>
      <c r="M147" s="223" t="s">
        <v>1</v>
      </c>
      <c r="N147" s="224" t="s">
        <v>42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161</v>
      </c>
      <c r="AT147" s="227" t="s">
        <v>156</v>
      </c>
      <c r="AU147" s="227" t="s">
        <v>87</v>
      </c>
      <c r="AY147" s="15" t="s">
        <v>153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85</v>
      </c>
      <c r="BK147" s="228">
        <f>ROUND(I147*H147,2)</f>
        <v>0</v>
      </c>
      <c r="BL147" s="15" t="s">
        <v>161</v>
      </c>
      <c r="BM147" s="227" t="s">
        <v>202</v>
      </c>
    </row>
    <row r="148" s="2" customFormat="1">
      <c r="A148" s="36"/>
      <c r="B148" s="37"/>
      <c r="C148" s="38"/>
      <c r="D148" s="229" t="s">
        <v>163</v>
      </c>
      <c r="E148" s="38"/>
      <c r="F148" s="230" t="s">
        <v>203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163</v>
      </c>
      <c r="AU148" s="15" t="s">
        <v>87</v>
      </c>
    </row>
    <row r="149" s="2" customFormat="1">
      <c r="A149" s="36"/>
      <c r="B149" s="37"/>
      <c r="C149" s="38"/>
      <c r="D149" s="234" t="s">
        <v>165</v>
      </c>
      <c r="E149" s="38"/>
      <c r="F149" s="235" t="s">
        <v>204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165</v>
      </c>
      <c r="AU149" s="15" t="s">
        <v>87</v>
      </c>
    </row>
    <row r="150" s="13" customFormat="1">
      <c r="A150" s="13"/>
      <c r="B150" s="236"/>
      <c r="C150" s="237"/>
      <c r="D150" s="229" t="s">
        <v>167</v>
      </c>
      <c r="E150" s="237"/>
      <c r="F150" s="239" t="s">
        <v>403</v>
      </c>
      <c r="G150" s="237"/>
      <c r="H150" s="240">
        <v>0.34399999999999997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167</v>
      </c>
      <c r="AU150" s="246" t="s">
        <v>87</v>
      </c>
      <c r="AV150" s="13" t="s">
        <v>87</v>
      </c>
      <c r="AW150" s="13" t="s">
        <v>4</v>
      </c>
      <c r="AX150" s="13" t="s">
        <v>85</v>
      </c>
      <c r="AY150" s="246" t="s">
        <v>153</v>
      </c>
    </row>
    <row r="151" s="2" customFormat="1" ht="24.15" customHeight="1">
      <c r="A151" s="36"/>
      <c r="B151" s="37"/>
      <c r="C151" s="216" t="s">
        <v>206</v>
      </c>
      <c r="D151" s="216" t="s">
        <v>156</v>
      </c>
      <c r="E151" s="217" t="s">
        <v>207</v>
      </c>
      <c r="F151" s="218" t="s">
        <v>208</v>
      </c>
      <c r="G151" s="219" t="s">
        <v>196</v>
      </c>
      <c r="H151" s="220">
        <v>0.17199999999999999</v>
      </c>
      <c r="I151" s="221"/>
      <c r="J151" s="222">
        <f>ROUND(I151*H151,2)</f>
        <v>0</v>
      </c>
      <c r="K151" s="218" t="s">
        <v>160</v>
      </c>
      <c r="L151" s="42"/>
      <c r="M151" s="223" t="s">
        <v>1</v>
      </c>
      <c r="N151" s="224" t="s">
        <v>42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161</v>
      </c>
      <c r="AT151" s="227" t="s">
        <v>156</v>
      </c>
      <c r="AU151" s="227" t="s">
        <v>87</v>
      </c>
      <c r="AY151" s="15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85</v>
      </c>
      <c r="BK151" s="228">
        <f>ROUND(I151*H151,2)</f>
        <v>0</v>
      </c>
      <c r="BL151" s="15" t="s">
        <v>161</v>
      </c>
      <c r="BM151" s="227" t="s">
        <v>209</v>
      </c>
    </row>
    <row r="152" s="2" customFormat="1">
      <c r="A152" s="36"/>
      <c r="B152" s="37"/>
      <c r="C152" s="38"/>
      <c r="D152" s="229" t="s">
        <v>163</v>
      </c>
      <c r="E152" s="38"/>
      <c r="F152" s="230" t="s">
        <v>210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163</v>
      </c>
      <c r="AU152" s="15" t="s">
        <v>87</v>
      </c>
    </row>
    <row r="153" s="2" customFormat="1">
      <c r="A153" s="36"/>
      <c r="B153" s="37"/>
      <c r="C153" s="38"/>
      <c r="D153" s="234" t="s">
        <v>165</v>
      </c>
      <c r="E153" s="38"/>
      <c r="F153" s="235" t="s">
        <v>211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165</v>
      </c>
      <c r="AU153" s="15" t="s">
        <v>87</v>
      </c>
    </row>
    <row r="154" s="2" customFormat="1" ht="24.15" customHeight="1">
      <c r="A154" s="36"/>
      <c r="B154" s="37"/>
      <c r="C154" s="216" t="s">
        <v>178</v>
      </c>
      <c r="D154" s="216" t="s">
        <v>156</v>
      </c>
      <c r="E154" s="217" t="s">
        <v>212</v>
      </c>
      <c r="F154" s="218" t="s">
        <v>213</v>
      </c>
      <c r="G154" s="219" t="s">
        <v>196</v>
      </c>
      <c r="H154" s="220">
        <v>2.5800000000000001</v>
      </c>
      <c r="I154" s="221"/>
      <c r="J154" s="222">
        <f>ROUND(I154*H154,2)</f>
        <v>0</v>
      </c>
      <c r="K154" s="218" t="s">
        <v>160</v>
      </c>
      <c r="L154" s="42"/>
      <c r="M154" s="223" t="s">
        <v>1</v>
      </c>
      <c r="N154" s="224" t="s">
        <v>42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161</v>
      </c>
      <c r="AT154" s="227" t="s">
        <v>156</v>
      </c>
      <c r="AU154" s="227" t="s">
        <v>87</v>
      </c>
      <c r="AY154" s="15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85</v>
      </c>
      <c r="BK154" s="228">
        <f>ROUND(I154*H154,2)</f>
        <v>0</v>
      </c>
      <c r="BL154" s="15" t="s">
        <v>161</v>
      </c>
      <c r="BM154" s="227" t="s">
        <v>214</v>
      </c>
    </row>
    <row r="155" s="2" customFormat="1">
      <c r="A155" s="36"/>
      <c r="B155" s="37"/>
      <c r="C155" s="38"/>
      <c r="D155" s="229" t="s">
        <v>163</v>
      </c>
      <c r="E155" s="38"/>
      <c r="F155" s="230" t="s">
        <v>215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163</v>
      </c>
      <c r="AU155" s="15" t="s">
        <v>87</v>
      </c>
    </row>
    <row r="156" s="2" customFormat="1">
      <c r="A156" s="36"/>
      <c r="B156" s="37"/>
      <c r="C156" s="38"/>
      <c r="D156" s="234" t="s">
        <v>165</v>
      </c>
      <c r="E156" s="38"/>
      <c r="F156" s="235" t="s">
        <v>216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165</v>
      </c>
      <c r="AU156" s="15" t="s">
        <v>87</v>
      </c>
    </row>
    <row r="157" s="13" customFormat="1">
      <c r="A157" s="13"/>
      <c r="B157" s="236"/>
      <c r="C157" s="237"/>
      <c r="D157" s="229" t="s">
        <v>167</v>
      </c>
      <c r="E157" s="237"/>
      <c r="F157" s="239" t="s">
        <v>404</v>
      </c>
      <c r="G157" s="237"/>
      <c r="H157" s="240">
        <v>2.5800000000000001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167</v>
      </c>
      <c r="AU157" s="246" t="s">
        <v>87</v>
      </c>
      <c r="AV157" s="13" t="s">
        <v>87</v>
      </c>
      <c r="AW157" s="13" t="s">
        <v>4</v>
      </c>
      <c r="AX157" s="13" t="s">
        <v>85</v>
      </c>
      <c r="AY157" s="246" t="s">
        <v>153</v>
      </c>
    </row>
    <row r="158" s="2" customFormat="1" ht="33" customHeight="1">
      <c r="A158" s="36"/>
      <c r="B158" s="37"/>
      <c r="C158" s="216" t="s">
        <v>182</v>
      </c>
      <c r="D158" s="216" t="s">
        <v>156</v>
      </c>
      <c r="E158" s="217" t="s">
        <v>218</v>
      </c>
      <c r="F158" s="218" t="s">
        <v>219</v>
      </c>
      <c r="G158" s="219" t="s">
        <v>196</v>
      </c>
      <c r="H158" s="220">
        <v>0.17199999999999999</v>
      </c>
      <c r="I158" s="221"/>
      <c r="J158" s="222">
        <f>ROUND(I158*H158,2)</f>
        <v>0</v>
      </c>
      <c r="K158" s="218" t="s">
        <v>160</v>
      </c>
      <c r="L158" s="42"/>
      <c r="M158" s="223" t="s">
        <v>1</v>
      </c>
      <c r="N158" s="224" t="s">
        <v>42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161</v>
      </c>
      <c r="AT158" s="227" t="s">
        <v>156</v>
      </c>
      <c r="AU158" s="227" t="s">
        <v>87</v>
      </c>
      <c r="AY158" s="15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5" t="s">
        <v>85</v>
      </c>
      <c r="BK158" s="228">
        <f>ROUND(I158*H158,2)</f>
        <v>0</v>
      </c>
      <c r="BL158" s="15" t="s">
        <v>161</v>
      </c>
      <c r="BM158" s="227" t="s">
        <v>220</v>
      </c>
    </row>
    <row r="159" s="2" customFormat="1">
      <c r="A159" s="36"/>
      <c r="B159" s="37"/>
      <c r="C159" s="38"/>
      <c r="D159" s="229" t="s">
        <v>163</v>
      </c>
      <c r="E159" s="38"/>
      <c r="F159" s="230" t="s">
        <v>221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163</v>
      </c>
      <c r="AU159" s="15" t="s">
        <v>87</v>
      </c>
    </row>
    <row r="160" s="2" customFormat="1">
      <c r="A160" s="36"/>
      <c r="B160" s="37"/>
      <c r="C160" s="38"/>
      <c r="D160" s="234" t="s">
        <v>165</v>
      </c>
      <c r="E160" s="38"/>
      <c r="F160" s="235" t="s">
        <v>222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165</v>
      </c>
      <c r="AU160" s="15" t="s">
        <v>87</v>
      </c>
    </row>
    <row r="161" s="12" customFormat="1" ht="22.8" customHeight="1">
      <c r="A161" s="12"/>
      <c r="B161" s="200"/>
      <c r="C161" s="201"/>
      <c r="D161" s="202" t="s">
        <v>76</v>
      </c>
      <c r="E161" s="214" t="s">
        <v>223</v>
      </c>
      <c r="F161" s="214" t="s">
        <v>224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SUM(P162:P164)</f>
        <v>0</v>
      </c>
      <c r="Q161" s="208"/>
      <c r="R161" s="209">
        <f>SUM(R162:R164)</f>
        <v>0</v>
      </c>
      <c r="S161" s="208"/>
      <c r="T161" s="210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85</v>
      </c>
      <c r="AT161" s="212" t="s">
        <v>76</v>
      </c>
      <c r="AU161" s="212" t="s">
        <v>85</v>
      </c>
      <c r="AY161" s="211" t="s">
        <v>153</v>
      </c>
      <c r="BK161" s="213">
        <f>SUM(BK162:BK164)</f>
        <v>0</v>
      </c>
    </row>
    <row r="162" s="2" customFormat="1" ht="24.15" customHeight="1">
      <c r="A162" s="36"/>
      <c r="B162" s="37"/>
      <c r="C162" s="216" t="s">
        <v>225</v>
      </c>
      <c r="D162" s="216" t="s">
        <v>156</v>
      </c>
      <c r="E162" s="217" t="s">
        <v>226</v>
      </c>
      <c r="F162" s="218" t="s">
        <v>227</v>
      </c>
      <c r="G162" s="219" t="s">
        <v>196</v>
      </c>
      <c r="H162" s="220">
        <v>0.085999999999999993</v>
      </c>
      <c r="I162" s="221"/>
      <c r="J162" s="222">
        <f>ROUND(I162*H162,2)</f>
        <v>0</v>
      </c>
      <c r="K162" s="218" t="s">
        <v>160</v>
      </c>
      <c r="L162" s="42"/>
      <c r="M162" s="223" t="s">
        <v>1</v>
      </c>
      <c r="N162" s="224" t="s">
        <v>42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161</v>
      </c>
      <c r="AT162" s="227" t="s">
        <v>156</v>
      </c>
      <c r="AU162" s="227" t="s">
        <v>87</v>
      </c>
      <c r="AY162" s="15" t="s">
        <v>153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85</v>
      </c>
      <c r="BK162" s="228">
        <f>ROUND(I162*H162,2)</f>
        <v>0</v>
      </c>
      <c r="BL162" s="15" t="s">
        <v>161</v>
      </c>
      <c r="BM162" s="227" t="s">
        <v>228</v>
      </c>
    </row>
    <row r="163" s="2" customFormat="1">
      <c r="A163" s="36"/>
      <c r="B163" s="37"/>
      <c r="C163" s="38"/>
      <c r="D163" s="229" t="s">
        <v>163</v>
      </c>
      <c r="E163" s="38"/>
      <c r="F163" s="230" t="s">
        <v>229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163</v>
      </c>
      <c r="AU163" s="15" t="s">
        <v>87</v>
      </c>
    </row>
    <row r="164" s="2" customFormat="1">
      <c r="A164" s="36"/>
      <c r="B164" s="37"/>
      <c r="C164" s="38"/>
      <c r="D164" s="234" t="s">
        <v>165</v>
      </c>
      <c r="E164" s="38"/>
      <c r="F164" s="235" t="s">
        <v>230</v>
      </c>
      <c r="G164" s="38"/>
      <c r="H164" s="38"/>
      <c r="I164" s="231"/>
      <c r="J164" s="38"/>
      <c r="K164" s="38"/>
      <c r="L164" s="42"/>
      <c r="M164" s="232"/>
      <c r="N164" s="233"/>
      <c r="O164" s="89"/>
      <c r="P164" s="89"/>
      <c r="Q164" s="89"/>
      <c r="R164" s="89"/>
      <c r="S164" s="89"/>
      <c r="T164" s="90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165</v>
      </c>
      <c r="AU164" s="15" t="s">
        <v>87</v>
      </c>
    </row>
    <row r="165" s="12" customFormat="1" ht="25.92" customHeight="1">
      <c r="A165" s="12"/>
      <c r="B165" s="200"/>
      <c r="C165" s="201"/>
      <c r="D165" s="202" t="s">
        <v>76</v>
      </c>
      <c r="E165" s="203" t="s">
        <v>231</v>
      </c>
      <c r="F165" s="203" t="s">
        <v>232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P166+P186+P190</f>
        <v>0</v>
      </c>
      <c r="Q165" s="208"/>
      <c r="R165" s="209">
        <f>R166+R186+R190</f>
        <v>0.034688000000000004</v>
      </c>
      <c r="S165" s="208"/>
      <c r="T165" s="210">
        <f>T166+T186+T190</f>
        <v>0.070804000000000006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87</v>
      </c>
      <c r="AT165" s="212" t="s">
        <v>76</v>
      </c>
      <c r="AU165" s="212" t="s">
        <v>77</v>
      </c>
      <c r="AY165" s="211" t="s">
        <v>153</v>
      </c>
      <c r="BK165" s="213">
        <f>BK166+BK186+BK190</f>
        <v>0</v>
      </c>
    </row>
    <row r="166" s="12" customFormat="1" ht="22.8" customHeight="1">
      <c r="A166" s="12"/>
      <c r="B166" s="200"/>
      <c r="C166" s="201"/>
      <c r="D166" s="202" t="s">
        <v>76</v>
      </c>
      <c r="E166" s="214" t="s">
        <v>233</v>
      </c>
      <c r="F166" s="214" t="s">
        <v>234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SUM(P167:P185)</f>
        <v>0</v>
      </c>
      <c r="Q166" s="208"/>
      <c r="R166" s="209">
        <f>SUM(R167:R185)</f>
        <v>0.022100000000000002</v>
      </c>
      <c r="S166" s="208"/>
      <c r="T166" s="210">
        <f>SUM(T167:T185)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87</v>
      </c>
      <c r="AT166" s="212" t="s">
        <v>76</v>
      </c>
      <c r="AU166" s="212" t="s">
        <v>85</v>
      </c>
      <c r="AY166" s="211" t="s">
        <v>153</v>
      </c>
      <c r="BK166" s="213">
        <f>SUM(BK167:BK185)</f>
        <v>0</v>
      </c>
    </row>
    <row r="167" s="2" customFormat="1" ht="24.15" customHeight="1">
      <c r="A167" s="36"/>
      <c r="B167" s="37"/>
      <c r="C167" s="216" t="s">
        <v>235</v>
      </c>
      <c r="D167" s="216" t="s">
        <v>156</v>
      </c>
      <c r="E167" s="217" t="s">
        <v>405</v>
      </c>
      <c r="F167" s="218" t="s">
        <v>406</v>
      </c>
      <c r="G167" s="219" t="s">
        <v>171</v>
      </c>
      <c r="H167" s="220">
        <v>1</v>
      </c>
      <c r="I167" s="221"/>
      <c r="J167" s="222">
        <f>ROUND(I167*H167,2)</f>
        <v>0</v>
      </c>
      <c r="K167" s="218" t="s">
        <v>160</v>
      </c>
      <c r="L167" s="42"/>
      <c r="M167" s="223" t="s">
        <v>1</v>
      </c>
      <c r="N167" s="224" t="s">
        <v>42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238</v>
      </c>
      <c r="AT167" s="227" t="s">
        <v>156</v>
      </c>
      <c r="AU167" s="227" t="s">
        <v>87</v>
      </c>
      <c r="AY167" s="15" t="s">
        <v>153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5" t="s">
        <v>85</v>
      </c>
      <c r="BK167" s="228">
        <f>ROUND(I167*H167,2)</f>
        <v>0</v>
      </c>
      <c r="BL167" s="15" t="s">
        <v>238</v>
      </c>
      <c r="BM167" s="227" t="s">
        <v>407</v>
      </c>
    </row>
    <row r="168" s="2" customFormat="1">
      <c r="A168" s="36"/>
      <c r="B168" s="37"/>
      <c r="C168" s="38"/>
      <c r="D168" s="229" t="s">
        <v>163</v>
      </c>
      <c r="E168" s="38"/>
      <c r="F168" s="230" t="s">
        <v>408</v>
      </c>
      <c r="G168" s="38"/>
      <c r="H168" s="38"/>
      <c r="I168" s="231"/>
      <c r="J168" s="38"/>
      <c r="K168" s="38"/>
      <c r="L168" s="42"/>
      <c r="M168" s="232"/>
      <c r="N168" s="233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163</v>
      </c>
      <c r="AU168" s="15" t="s">
        <v>87</v>
      </c>
    </row>
    <row r="169" s="2" customFormat="1">
      <c r="A169" s="36"/>
      <c r="B169" s="37"/>
      <c r="C169" s="38"/>
      <c r="D169" s="234" t="s">
        <v>165</v>
      </c>
      <c r="E169" s="38"/>
      <c r="F169" s="235" t="s">
        <v>409</v>
      </c>
      <c r="G169" s="38"/>
      <c r="H169" s="38"/>
      <c r="I169" s="231"/>
      <c r="J169" s="38"/>
      <c r="K169" s="38"/>
      <c r="L169" s="42"/>
      <c r="M169" s="232"/>
      <c r="N169" s="233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165</v>
      </c>
      <c r="AU169" s="15" t="s">
        <v>87</v>
      </c>
    </row>
    <row r="170" s="2" customFormat="1" ht="33" customHeight="1">
      <c r="A170" s="36"/>
      <c r="B170" s="37"/>
      <c r="C170" s="247" t="s">
        <v>8</v>
      </c>
      <c r="D170" s="247" t="s">
        <v>175</v>
      </c>
      <c r="E170" s="248" t="s">
        <v>410</v>
      </c>
      <c r="F170" s="249" t="s">
        <v>411</v>
      </c>
      <c r="G170" s="250" t="s">
        <v>171</v>
      </c>
      <c r="H170" s="251">
        <v>1</v>
      </c>
      <c r="I170" s="252"/>
      <c r="J170" s="253">
        <f>ROUND(I170*H170,2)</f>
        <v>0</v>
      </c>
      <c r="K170" s="249" t="s">
        <v>160</v>
      </c>
      <c r="L170" s="254"/>
      <c r="M170" s="255" t="s">
        <v>1</v>
      </c>
      <c r="N170" s="256" t="s">
        <v>42</v>
      </c>
      <c r="O170" s="89"/>
      <c r="P170" s="225">
        <f>O170*H170</f>
        <v>0</v>
      </c>
      <c r="Q170" s="225">
        <v>0.017500000000000002</v>
      </c>
      <c r="R170" s="225">
        <f>Q170*H170</f>
        <v>0.017500000000000002</v>
      </c>
      <c r="S170" s="225">
        <v>0</v>
      </c>
      <c r="T170" s="22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244</v>
      </c>
      <c r="AT170" s="227" t="s">
        <v>175</v>
      </c>
      <c r="AU170" s="227" t="s">
        <v>87</v>
      </c>
      <c r="AY170" s="15" t="s">
        <v>153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5" t="s">
        <v>85</v>
      </c>
      <c r="BK170" s="228">
        <f>ROUND(I170*H170,2)</f>
        <v>0</v>
      </c>
      <c r="BL170" s="15" t="s">
        <v>238</v>
      </c>
      <c r="BM170" s="227" t="s">
        <v>412</v>
      </c>
    </row>
    <row r="171" s="2" customFormat="1">
      <c r="A171" s="36"/>
      <c r="B171" s="37"/>
      <c r="C171" s="38"/>
      <c r="D171" s="229" t="s">
        <v>163</v>
      </c>
      <c r="E171" s="38"/>
      <c r="F171" s="230" t="s">
        <v>411</v>
      </c>
      <c r="G171" s="38"/>
      <c r="H171" s="38"/>
      <c r="I171" s="231"/>
      <c r="J171" s="38"/>
      <c r="K171" s="38"/>
      <c r="L171" s="42"/>
      <c r="M171" s="232"/>
      <c r="N171" s="233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163</v>
      </c>
      <c r="AU171" s="15" t="s">
        <v>87</v>
      </c>
    </row>
    <row r="172" s="2" customFormat="1">
      <c r="A172" s="36"/>
      <c r="B172" s="37"/>
      <c r="C172" s="38"/>
      <c r="D172" s="229" t="s">
        <v>180</v>
      </c>
      <c r="E172" s="38"/>
      <c r="F172" s="257" t="s">
        <v>246</v>
      </c>
      <c r="G172" s="38"/>
      <c r="H172" s="38"/>
      <c r="I172" s="231"/>
      <c r="J172" s="38"/>
      <c r="K172" s="38"/>
      <c r="L172" s="42"/>
      <c r="M172" s="232"/>
      <c r="N172" s="233"/>
      <c r="O172" s="89"/>
      <c r="P172" s="89"/>
      <c r="Q172" s="89"/>
      <c r="R172" s="89"/>
      <c r="S172" s="89"/>
      <c r="T172" s="90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180</v>
      </c>
      <c r="AU172" s="15" t="s">
        <v>87</v>
      </c>
    </row>
    <row r="173" s="2" customFormat="1" ht="24.15" customHeight="1">
      <c r="A173" s="36"/>
      <c r="B173" s="37"/>
      <c r="C173" s="216" t="s">
        <v>247</v>
      </c>
      <c r="D173" s="216" t="s">
        <v>156</v>
      </c>
      <c r="E173" s="217" t="s">
        <v>261</v>
      </c>
      <c r="F173" s="218" t="s">
        <v>262</v>
      </c>
      <c r="G173" s="219" t="s">
        <v>171</v>
      </c>
      <c r="H173" s="220">
        <v>1</v>
      </c>
      <c r="I173" s="221"/>
      <c r="J173" s="222">
        <f>ROUND(I173*H173,2)</f>
        <v>0</v>
      </c>
      <c r="K173" s="218" t="s">
        <v>160</v>
      </c>
      <c r="L173" s="42"/>
      <c r="M173" s="223" t="s">
        <v>1</v>
      </c>
      <c r="N173" s="224" t="s">
        <v>42</v>
      </c>
      <c r="O173" s="89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238</v>
      </c>
      <c r="AT173" s="227" t="s">
        <v>156</v>
      </c>
      <c r="AU173" s="227" t="s">
        <v>87</v>
      </c>
      <c r="AY173" s="15" t="s">
        <v>153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15" t="s">
        <v>85</v>
      </c>
      <c r="BK173" s="228">
        <f>ROUND(I173*H173,2)</f>
        <v>0</v>
      </c>
      <c r="BL173" s="15" t="s">
        <v>238</v>
      </c>
      <c r="BM173" s="227" t="s">
        <v>263</v>
      </c>
    </row>
    <row r="174" s="2" customFormat="1">
      <c r="A174" s="36"/>
      <c r="B174" s="37"/>
      <c r="C174" s="38"/>
      <c r="D174" s="229" t="s">
        <v>163</v>
      </c>
      <c r="E174" s="38"/>
      <c r="F174" s="230" t="s">
        <v>264</v>
      </c>
      <c r="G174" s="38"/>
      <c r="H174" s="38"/>
      <c r="I174" s="231"/>
      <c r="J174" s="38"/>
      <c r="K174" s="38"/>
      <c r="L174" s="42"/>
      <c r="M174" s="232"/>
      <c r="N174" s="233"/>
      <c r="O174" s="89"/>
      <c r="P174" s="89"/>
      <c r="Q174" s="89"/>
      <c r="R174" s="89"/>
      <c r="S174" s="89"/>
      <c r="T174" s="90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163</v>
      </c>
      <c r="AU174" s="15" t="s">
        <v>87</v>
      </c>
    </row>
    <row r="175" s="2" customFormat="1">
      <c r="A175" s="36"/>
      <c r="B175" s="37"/>
      <c r="C175" s="38"/>
      <c r="D175" s="234" t="s">
        <v>165</v>
      </c>
      <c r="E175" s="38"/>
      <c r="F175" s="235" t="s">
        <v>265</v>
      </c>
      <c r="G175" s="38"/>
      <c r="H175" s="38"/>
      <c r="I175" s="231"/>
      <c r="J175" s="38"/>
      <c r="K175" s="38"/>
      <c r="L175" s="42"/>
      <c r="M175" s="232"/>
      <c r="N175" s="233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165</v>
      </c>
      <c r="AU175" s="15" t="s">
        <v>87</v>
      </c>
    </row>
    <row r="176" s="2" customFormat="1" ht="16.5" customHeight="1">
      <c r="A176" s="36"/>
      <c r="B176" s="37"/>
      <c r="C176" s="247" t="s">
        <v>253</v>
      </c>
      <c r="D176" s="247" t="s">
        <v>175</v>
      </c>
      <c r="E176" s="248" t="s">
        <v>267</v>
      </c>
      <c r="F176" s="249" t="s">
        <v>268</v>
      </c>
      <c r="G176" s="250" t="s">
        <v>171</v>
      </c>
      <c r="H176" s="251">
        <v>1</v>
      </c>
      <c r="I176" s="252"/>
      <c r="J176" s="253">
        <f>ROUND(I176*H176,2)</f>
        <v>0</v>
      </c>
      <c r="K176" s="249" t="s">
        <v>160</v>
      </c>
      <c r="L176" s="254"/>
      <c r="M176" s="255" t="s">
        <v>1</v>
      </c>
      <c r="N176" s="256" t="s">
        <v>42</v>
      </c>
      <c r="O176" s="89"/>
      <c r="P176" s="225">
        <f>O176*H176</f>
        <v>0</v>
      </c>
      <c r="Q176" s="225">
        <v>0.0023999999999999998</v>
      </c>
      <c r="R176" s="225">
        <f>Q176*H176</f>
        <v>0.0023999999999999998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244</v>
      </c>
      <c r="AT176" s="227" t="s">
        <v>175</v>
      </c>
      <c r="AU176" s="227" t="s">
        <v>87</v>
      </c>
      <c r="AY176" s="15" t="s">
        <v>153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5" t="s">
        <v>85</v>
      </c>
      <c r="BK176" s="228">
        <f>ROUND(I176*H176,2)</f>
        <v>0</v>
      </c>
      <c r="BL176" s="15" t="s">
        <v>238</v>
      </c>
      <c r="BM176" s="227" t="s">
        <v>269</v>
      </c>
    </row>
    <row r="177" s="2" customFormat="1">
      <c r="A177" s="36"/>
      <c r="B177" s="37"/>
      <c r="C177" s="38"/>
      <c r="D177" s="229" t="s">
        <v>163</v>
      </c>
      <c r="E177" s="38"/>
      <c r="F177" s="230" t="s">
        <v>268</v>
      </c>
      <c r="G177" s="38"/>
      <c r="H177" s="38"/>
      <c r="I177" s="231"/>
      <c r="J177" s="38"/>
      <c r="K177" s="38"/>
      <c r="L177" s="42"/>
      <c r="M177" s="232"/>
      <c r="N177" s="233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163</v>
      </c>
      <c r="AU177" s="15" t="s">
        <v>87</v>
      </c>
    </row>
    <row r="178" s="2" customFormat="1" ht="24.15" customHeight="1">
      <c r="A178" s="36"/>
      <c r="B178" s="37"/>
      <c r="C178" s="216" t="s">
        <v>257</v>
      </c>
      <c r="D178" s="216" t="s">
        <v>156</v>
      </c>
      <c r="E178" s="217" t="s">
        <v>281</v>
      </c>
      <c r="F178" s="218" t="s">
        <v>282</v>
      </c>
      <c r="G178" s="219" t="s">
        <v>171</v>
      </c>
      <c r="H178" s="220">
        <v>1</v>
      </c>
      <c r="I178" s="221"/>
      <c r="J178" s="222">
        <f>ROUND(I178*H178,2)</f>
        <v>0</v>
      </c>
      <c r="K178" s="218" t="s">
        <v>1</v>
      </c>
      <c r="L178" s="42"/>
      <c r="M178" s="223" t="s">
        <v>1</v>
      </c>
      <c r="N178" s="224" t="s">
        <v>42</v>
      </c>
      <c r="O178" s="89"/>
      <c r="P178" s="225">
        <f>O178*H178</f>
        <v>0</v>
      </c>
      <c r="Q178" s="225">
        <v>0</v>
      </c>
      <c r="R178" s="225">
        <f>Q178*H178</f>
        <v>0</v>
      </c>
      <c r="S178" s="225">
        <v>0</v>
      </c>
      <c r="T178" s="22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238</v>
      </c>
      <c r="AT178" s="227" t="s">
        <v>156</v>
      </c>
      <c r="AU178" s="227" t="s">
        <v>87</v>
      </c>
      <c r="AY178" s="15" t="s">
        <v>153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15" t="s">
        <v>85</v>
      </c>
      <c r="BK178" s="228">
        <f>ROUND(I178*H178,2)</f>
        <v>0</v>
      </c>
      <c r="BL178" s="15" t="s">
        <v>238</v>
      </c>
      <c r="BM178" s="227" t="s">
        <v>283</v>
      </c>
    </row>
    <row r="179" s="2" customFormat="1">
      <c r="A179" s="36"/>
      <c r="B179" s="37"/>
      <c r="C179" s="38"/>
      <c r="D179" s="229" t="s">
        <v>163</v>
      </c>
      <c r="E179" s="38"/>
      <c r="F179" s="230" t="s">
        <v>284</v>
      </c>
      <c r="G179" s="38"/>
      <c r="H179" s="38"/>
      <c r="I179" s="231"/>
      <c r="J179" s="38"/>
      <c r="K179" s="38"/>
      <c r="L179" s="42"/>
      <c r="M179" s="232"/>
      <c r="N179" s="233"/>
      <c r="O179" s="89"/>
      <c r="P179" s="89"/>
      <c r="Q179" s="89"/>
      <c r="R179" s="89"/>
      <c r="S179" s="89"/>
      <c r="T179" s="90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5" t="s">
        <v>163</v>
      </c>
      <c r="AU179" s="15" t="s">
        <v>87</v>
      </c>
    </row>
    <row r="180" s="2" customFormat="1" ht="16.5" customHeight="1">
      <c r="A180" s="36"/>
      <c r="B180" s="37"/>
      <c r="C180" s="247" t="s">
        <v>238</v>
      </c>
      <c r="D180" s="247" t="s">
        <v>175</v>
      </c>
      <c r="E180" s="248" t="s">
        <v>285</v>
      </c>
      <c r="F180" s="249" t="s">
        <v>286</v>
      </c>
      <c r="G180" s="250" t="s">
        <v>171</v>
      </c>
      <c r="H180" s="251">
        <v>1</v>
      </c>
      <c r="I180" s="252"/>
      <c r="J180" s="253">
        <f>ROUND(I180*H180,2)</f>
        <v>0</v>
      </c>
      <c r="K180" s="249" t="s">
        <v>1</v>
      </c>
      <c r="L180" s="254"/>
      <c r="M180" s="255" t="s">
        <v>1</v>
      </c>
      <c r="N180" s="256" t="s">
        <v>42</v>
      </c>
      <c r="O180" s="89"/>
      <c r="P180" s="225">
        <f>O180*H180</f>
        <v>0</v>
      </c>
      <c r="Q180" s="225">
        <v>0.0022000000000000001</v>
      </c>
      <c r="R180" s="225">
        <f>Q180*H180</f>
        <v>0.0022000000000000001</v>
      </c>
      <c r="S180" s="225">
        <v>0</v>
      </c>
      <c r="T180" s="22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244</v>
      </c>
      <c r="AT180" s="227" t="s">
        <v>175</v>
      </c>
      <c r="AU180" s="227" t="s">
        <v>87</v>
      </c>
      <c r="AY180" s="15" t="s">
        <v>153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5" t="s">
        <v>85</v>
      </c>
      <c r="BK180" s="228">
        <f>ROUND(I180*H180,2)</f>
        <v>0</v>
      </c>
      <c r="BL180" s="15" t="s">
        <v>238</v>
      </c>
      <c r="BM180" s="227" t="s">
        <v>287</v>
      </c>
    </row>
    <row r="181" s="2" customFormat="1">
      <c r="A181" s="36"/>
      <c r="B181" s="37"/>
      <c r="C181" s="38"/>
      <c r="D181" s="229" t="s">
        <v>163</v>
      </c>
      <c r="E181" s="38"/>
      <c r="F181" s="230" t="s">
        <v>286</v>
      </c>
      <c r="G181" s="38"/>
      <c r="H181" s="38"/>
      <c r="I181" s="231"/>
      <c r="J181" s="38"/>
      <c r="K181" s="38"/>
      <c r="L181" s="42"/>
      <c r="M181" s="232"/>
      <c r="N181" s="233"/>
      <c r="O181" s="89"/>
      <c r="P181" s="89"/>
      <c r="Q181" s="89"/>
      <c r="R181" s="89"/>
      <c r="S181" s="89"/>
      <c r="T181" s="90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5" t="s">
        <v>163</v>
      </c>
      <c r="AU181" s="15" t="s">
        <v>87</v>
      </c>
    </row>
    <row r="182" s="2" customFormat="1">
      <c r="A182" s="36"/>
      <c r="B182" s="37"/>
      <c r="C182" s="38"/>
      <c r="D182" s="229" t="s">
        <v>180</v>
      </c>
      <c r="E182" s="38"/>
      <c r="F182" s="257" t="s">
        <v>288</v>
      </c>
      <c r="G182" s="38"/>
      <c r="H182" s="38"/>
      <c r="I182" s="231"/>
      <c r="J182" s="38"/>
      <c r="K182" s="38"/>
      <c r="L182" s="42"/>
      <c r="M182" s="232"/>
      <c r="N182" s="233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180</v>
      </c>
      <c r="AU182" s="15" t="s">
        <v>87</v>
      </c>
    </row>
    <row r="183" s="2" customFormat="1" ht="24.15" customHeight="1">
      <c r="A183" s="36"/>
      <c r="B183" s="37"/>
      <c r="C183" s="216" t="s">
        <v>266</v>
      </c>
      <c r="D183" s="216" t="s">
        <v>156</v>
      </c>
      <c r="E183" s="217" t="s">
        <v>300</v>
      </c>
      <c r="F183" s="218" t="s">
        <v>301</v>
      </c>
      <c r="G183" s="219" t="s">
        <v>196</v>
      </c>
      <c r="H183" s="220">
        <v>0.021999999999999999</v>
      </c>
      <c r="I183" s="221"/>
      <c r="J183" s="222">
        <f>ROUND(I183*H183,2)</f>
        <v>0</v>
      </c>
      <c r="K183" s="218" t="s">
        <v>160</v>
      </c>
      <c r="L183" s="42"/>
      <c r="M183" s="223" t="s">
        <v>1</v>
      </c>
      <c r="N183" s="224" t="s">
        <v>42</v>
      </c>
      <c r="O183" s="89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238</v>
      </c>
      <c r="AT183" s="227" t="s">
        <v>156</v>
      </c>
      <c r="AU183" s="227" t="s">
        <v>87</v>
      </c>
      <c r="AY183" s="15" t="s">
        <v>153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15" t="s">
        <v>85</v>
      </c>
      <c r="BK183" s="228">
        <f>ROUND(I183*H183,2)</f>
        <v>0</v>
      </c>
      <c r="BL183" s="15" t="s">
        <v>238</v>
      </c>
      <c r="BM183" s="227" t="s">
        <v>302</v>
      </c>
    </row>
    <row r="184" s="2" customFormat="1">
      <c r="A184" s="36"/>
      <c r="B184" s="37"/>
      <c r="C184" s="38"/>
      <c r="D184" s="229" t="s">
        <v>163</v>
      </c>
      <c r="E184" s="38"/>
      <c r="F184" s="230" t="s">
        <v>303</v>
      </c>
      <c r="G184" s="38"/>
      <c r="H184" s="38"/>
      <c r="I184" s="231"/>
      <c r="J184" s="38"/>
      <c r="K184" s="38"/>
      <c r="L184" s="42"/>
      <c r="M184" s="232"/>
      <c r="N184" s="233"/>
      <c r="O184" s="89"/>
      <c r="P184" s="89"/>
      <c r="Q184" s="89"/>
      <c r="R184" s="89"/>
      <c r="S184" s="89"/>
      <c r="T184" s="90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5" t="s">
        <v>163</v>
      </c>
      <c r="AU184" s="15" t="s">
        <v>87</v>
      </c>
    </row>
    <row r="185" s="2" customFormat="1">
      <c r="A185" s="36"/>
      <c r="B185" s="37"/>
      <c r="C185" s="38"/>
      <c r="D185" s="234" t="s">
        <v>165</v>
      </c>
      <c r="E185" s="38"/>
      <c r="F185" s="235" t="s">
        <v>304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165</v>
      </c>
      <c r="AU185" s="15" t="s">
        <v>87</v>
      </c>
    </row>
    <row r="186" s="12" customFormat="1" ht="22.8" customHeight="1">
      <c r="A186" s="12"/>
      <c r="B186" s="200"/>
      <c r="C186" s="201"/>
      <c r="D186" s="202" t="s">
        <v>76</v>
      </c>
      <c r="E186" s="214" t="s">
        <v>305</v>
      </c>
      <c r="F186" s="214" t="s">
        <v>306</v>
      </c>
      <c r="G186" s="201"/>
      <c r="H186" s="201"/>
      <c r="I186" s="204"/>
      <c r="J186" s="215">
        <f>BK186</f>
        <v>0</v>
      </c>
      <c r="K186" s="201"/>
      <c r="L186" s="206"/>
      <c r="M186" s="207"/>
      <c r="N186" s="208"/>
      <c r="O186" s="208"/>
      <c r="P186" s="209">
        <f>SUM(P187:P189)</f>
        <v>0</v>
      </c>
      <c r="Q186" s="208"/>
      <c r="R186" s="209">
        <f>SUM(R187:R189)</f>
        <v>0</v>
      </c>
      <c r="S186" s="208"/>
      <c r="T186" s="210">
        <f>SUM(T187:T189)</f>
        <v>0.070000000000000007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1" t="s">
        <v>87</v>
      </c>
      <c r="AT186" s="212" t="s">
        <v>76</v>
      </c>
      <c r="AU186" s="212" t="s">
        <v>85</v>
      </c>
      <c r="AY186" s="211" t="s">
        <v>153</v>
      </c>
      <c r="BK186" s="213">
        <f>SUM(BK187:BK189)</f>
        <v>0</v>
      </c>
    </row>
    <row r="187" s="2" customFormat="1" ht="24.15" customHeight="1">
      <c r="A187" s="36"/>
      <c r="B187" s="37"/>
      <c r="C187" s="216" t="s">
        <v>270</v>
      </c>
      <c r="D187" s="216" t="s">
        <v>156</v>
      </c>
      <c r="E187" s="217" t="s">
        <v>308</v>
      </c>
      <c r="F187" s="218" t="s">
        <v>309</v>
      </c>
      <c r="G187" s="219" t="s">
        <v>171</v>
      </c>
      <c r="H187" s="220">
        <v>1</v>
      </c>
      <c r="I187" s="221"/>
      <c r="J187" s="222">
        <f>ROUND(I187*H187,2)</f>
        <v>0</v>
      </c>
      <c r="K187" s="218" t="s">
        <v>160</v>
      </c>
      <c r="L187" s="42"/>
      <c r="M187" s="223" t="s">
        <v>1</v>
      </c>
      <c r="N187" s="224" t="s">
        <v>42</v>
      </c>
      <c r="O187" s="89"/>
      <c r="P187" s="225">
        <f>O187*H187</f>
        <v>0</v>
      </c>
      <c r="Q187" s="225">
        <v>0</v>
      </c>
      <c r="R187" s="225">
        <f>Q187*H187</f>
        <v>0</v>
      </c>
      <c r="S187" s="225">
        <v>0.070000000000000007</v>
      </c>
      <c r="T187" s="226">
        <f>S187*H187</f>
        <v>0.070000000000000007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238</v>
      </c>
      <c r="AT187" s="227" t="s">
        <v>156</v>
      </c>
      <c r="AU187" s="227" t="s">
        <v>87</v>
      </c>
      <c r="AY187" s="15" t="s">
        <v>153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5" t="s">
        <v>85</v>
      </c>
      <c r="BK187" s="228">
        <f>ROUND(I187*H187,2)</f>
        <v>0</v>
      </c>
      <c r="BL187" s="15" t="s">
        <v>238</v>
      </c>
      <c r="BM187" s="227" t="s">
        <v>310</v>
      </c>
    </row>
    <row r="188" s="2" customFormat="1">
      <c r="A188" s="36"/>
      <c r="B188" s="37"/>
      <c r="C188" s="38"/>
      <c r="D188" s="229" t="s">
        <v>163</v>
      </c>
      <c r="E188" s="38"/>
      <c r="F188" s="230" t="s">
        <v>309</v>
      </c>
      <c r="G188" s="38"/>
      <c r="H188" s="38"/>
      <c r="I188" s="231"/>
      <c r="J188" s="38"/>
      <c r="K188" s="38"/>
      <c r="L188" s="42"/>
      <c r="M188" s="232"/>
      <c r="N188" s="233"/>
      <c r="O188" s="89"/>
      <c r="P188" s="89"/>
      <c r="Q188" s="89"/>
      <c r="R188" s="89"/>
      <c r="S188" s="89"/>
      <c r="T188" s="90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163</v>
      </c>
      <c r="AU188" s="15" t="s">
        <v>87</v>
      </c>
    </row>
    <row r="189" s="2" customFormat="1">
      <c r="A189" s="36"/>
      <c r="B189" s="37"/>
      <c r="C189" s="38"/>
      <c r="D189" s="234" t="s">
        <v>165</v>
      </c>
      <c r="E189" s="38"/>
      <c r="F189" s="235" t="s">
        <v>311</v>
      </c>
      <c r="G189" s="38"/>
      <c r="H189" s="38"/>
      <c r="I189" s="231"/>
      <c r="J189" s="38"/>
      <c r="K189" s="38"/>
      <c r="L189" s="42"/>
      <c r="M189" s="232"/>
      <c r="N189" s="233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165</v>
      </c>
      <c r="AU189" s="15" t="s">
        <v>87</v>
      </c>
    </row>
    <row r="190" s="12" customFormat="1" ht="22.8" customHeight="1">
      <c r="A190" s="12"/>
      <c r="B190" s="200"/>
      <c r="C190" s="201"/>
      <c r="D190" s="202" t="s">
        <v>76</v>
      </c>
      <c r="E190" s="214" t="s">
        <v>312</v>
      </c>
      <c r="F190" s="214" t="s">
        <v>313</v>
      </c>
      <c r="G190" s="201"/>
      <c r="H190" s="201"/>
      <c r="I190" s="204"/>
      <c r="J190" s="215">
        <f>BK190</f>
        <v>0</v>
      </c>
      <c r="K190" s="201"/>
      <c r="L190" s="206"/>
      <c r="M190" s="207"/>
      <c r="N190" s="208"/>
      <c r="O190" s="208"/>
      <c r="P190" s="209">
        <f>SUM(P191:P232)</f>
        <v>0</v>
      </c>
      <c r="Q190" s="208"/>
      <c r="R190" s="209">
        <f>SUM(R191:R232)</f>
        <v>0.012588</v>
      </c>
      <c r="S190" s="208"/>
      <c r="T190" s="210">
        <f>SUM(T191:T232)</f>
        <v>0.00080400000000000003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1" t="s">
        <v>87</v>
      </c>
      <c r="AT190" s="212" t="s">
        <v>76</v>
      </c>
      <c r="AU190" s="212" t="s">
        <v>85</v>
      </c>
      <c r="AY190" s="211" t="s">
        <v>153</v>
      </c>
      <c r="BK190" s="213">
        <f>SUM(BK191:BK232)</f>
        <v>0</v>
      </c>
    </row>
    <row r="191" s="2" customFormat="1" ht="16.5" customHeight="1">
      <c r="A191" s="36"/>
      <c r="B191" s="37"/>
      <c r="C191" s="216" t="s">
        <v>275</v>
      </c>
      <c r="D191" s="216" t="s">
        <v>156</v>
      </c>
      <c r="E191" s="217" t="s">
        <v>315</v>
      </c>
      <c r="F191" s="218" t="s">
        <v>316</v>
      </c>
      <c r="G191" s="219" t="s">
        <v>186</v>
      </c>
      <c r="H191" s="220">
        <v>2.3999999999999999</v>
      </c>
      <c r="I191" s="221"/>
      <c r="J191" s="222">
        <f>ROUND(I191*H191,2)</f>
        <v>0</v>
      </c>
      <c r="K191" s="218" t="s">
        <v>160</v>
      </c>
      <c r="L191" s="42"/>
      <c r="M191" s="223" t="s">
        <v>1</v>
      </c>
      <c r="N191" s="224" t="s">
        <v>42</v>
      </c>
      <c r="O191" s="89"/>
      <c r="P191" s="225">
        <f>O191*H191</f>
        <v>0</v>
      </c>
      <c r="Q191" s="225">
        <v>0.001</v>
      </c>
      <c r="R191" s="225">
        <f>Q191*H191</f>
        <v>0.0023999999999999998</v>
      </c>
      <c r="S191" s="225">
        <v>0.00031</v>
      </c>
      <c r="T191" s="226">
        <f>S191*H191</f>
        <v>0.00074399999999999998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238</v>
      </c>
      <c r="AT191" s="227" t="s">
        <v>156</v>
      </c>
      <c r="AU191" s="227" t="s">
        <v>87</v>
      </c>
      <c r="AY191" s="15" t="s">
        <v>153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5" t="s">
        <v>85</v>
      </c>
      <c r="BK191" s="228">
        <f>ROUND(I191*H191,2)</f>
        <v>0</v>
      </c>
      <c r="BL191" s="15" t="s">
        <v>238</v>
      </c>
      <c r="BM191" s="227" t="s">
        <v>317</v>
      </c>
    </row>
    <row r="192" s="2" customFormat="1">
      <c r="A192" s="36"/>
      <c r="B192" s="37"/>
      <c r="C192" s="38"/>
      <c r="D192" s="229" t="s">
        <v>163</v>
      </c>
      <c r="E192" s="38"/>
      <c r="F192" s="230" t="s">
        <v>318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163</v>
      </c>
      <c r="AU192" s="15" t="s">
        <v>87</v>
      </c>
    </row>
    <row r="193" s="2" customFormat="1">
      <c r="A193" s="36"/>
      <c r="B193" s="37"/>
      <c r="C193" s="38"/>
      <c r="D193" s="234" t="s">
        <v>165</v>
      </c>
      <c r="E193" s="38"/>
      <c r="F193" s="235" t="s">
        <v>319</v>
      </c>
      <c r="G193" s="38"/>
      <c r="H193" s="38"/>
      <c r="I193" s="231"/>
      <c r="J193" s="38"/>
      <c r="K193" s="38"/>
      <c r="L193" s="42"/>
      <c r="M193" s="232"/>
      <c r="N193" s="233"/>
      <c r="O193" s="89"/>
      <c r="P193" s="89"/>
      <c r="Q193" s="89"/>
      <c r="R193" s="89"/>
      <c r="S193" s="89"/>
      <c r="T193" s="90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5" t="s">
        <v>165</v>
      </c>
      <c r="AU193" s="15" t="s">
        <v>87</v>
      </c>
    </row>
    <row r="194" s="2" customFormat="1">
      <c r="A194" s="36"/>
      <c r="B194" s="37"/>
      <c r="C194" s="38"/>
      <c r="D194" s="229" t="s">
        <v>180</v>
      </c>
      <c r="E194" s="38"/>
      <c r="F194" s="257" t="s">
        <v>320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180</v>
      </c>
      <c r="AU194" s="15" t="s">
        <v>87</v>
      </c>
    </row>
    <row r="195" s="13" customFormat="1">
      <c r="A195" s="13"/>
      <c r="B195" s="236"/>
      <c r="C195" s="237"/>
      <c r="D195" s="229" t="s">
        <v>167</v>
      </c>
      <c r="E195" s="238" t="s">
        <v>1</v>
      </c>
      <c r="F195" s="239" t="s">
        <v>413</v>
      </c>
      <c r="G195" s="237"/>
      <c r="H195" s="240">
        <v>2.3999999999999999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167</v>
      </c>
      <c r="AU195" s="246" t="s">
        <v>87</v>
      </c>
      <c r="AV195" s="13" t="s">
        <v>87</v>
      </c>
      <c r="AW195" s="13" t="s">
        <v>34</v>
      </c>
      <c r="AX195" s="13" t="s">
        <v>85</v>
      </c>
      <c r="AY195" s="246" t="s">
        <v>153</v>
      </c>
    </row>
    <row r="196" s="2" customFormat="1" ht="24.15" customHeight="1">
      <c r="A196" s="36"/>
      <c r="B196" s="37"/>
      <c r="C196" s="216" t="s">
        <v>280</v>
      </c>
      <c r="D196" s="216" t="s">
        <v>156</v>
      </c>
      <c r="E196" s="217" t="s">
        <v>323</v>
      </c>
      <c r="F196" s="218" t="s">
        <v>324</v>
      </c>
      <c r="G196" s="219" t="s">
        <v>186</v>
      </c>
      <c r="H196" s="220">
        <v>2.3999999999999999</v>
      </c>
      <c r="I196" s="221"/>
      <c r="J196" s="222">
        <f>ROUND(I196*H196,2)</f>
        <v>0</v>
      </c>
      <c r="K196" s="218" t="s">
        <v>160</v>
      </c>
      <c r="L196" s="42"/>
      <c r="M196" s="223" t="s">
        <v>1</v>
      </c>
      <c r="N196" s="224" t="s">
        <v>42</v>
      </c>
      <c r="O196" s="89"/>
      <c r="P196" s="225">
        <f>O196*H196</f>
        <v>0</v>
      </c>
      <c r="Q196" s="225">
        <v>0.0031800000000000001</v>
      </c>
      <c r="R196" s="225">
        <f>Q196*H196</f>
        <v>0.0076319999999999999</v>
      </c>
      <c r="S196" s="225">
        <v>0</v>
      </c>
      <c r="T196" s="22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238</v>
      </c>
      <c r="AT196" s="227" t="s">
        <v>156</v>
      </c>
      <c r="AU196" s="227" t="s">
        <v>87</v>
      </c>
      <c r="AY196" s="15" t="s">
        <v>153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5" t="s">
        <v>85</v>
      </c>
      <c r="BK196" s="228">
        <f>ROUND(I196*H196,2)</f>
        <v>0</v>
      </c>
      <c r="BL196" s="15" t="s">
        <v>238</v>
      </c>
      <c r="BM196" s="227" t="s">
        <v>325</v>
      </c>
    </row>
    <row r="197" s="2" customFormat="1">
      <c r="A197" s="36"/>
      <c r="B197" s="37"/>
      <c r="C197" s="38"/>
      <c r="D197" s="229" t="s">
        <v>163</v>
      </c>
      <c r="E197" s="38"/>
      <c r="F197" s="230" t="s">
        <v>326</v>
      </c>
      <c r="G197" s="38"/>
      <c r="H197" s="38"/>
      <c r="I197" s="231"/>
      <c r="J197" s="38"/>
      <c r="K197" s="38"/>
      <c r="L197" s="42"/>
      <c r="M197" s="232"/>
      <c r="N197" s="233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163</v>
      </c>
      <c r="AU197" s="15" t="s">
        <v>87</v>
      </c>
    </row>
    <row r="198" s="2" customFormat="1">
      <c r="A198" s="36"/>
      <c r="B198" s="37"/>
      <c r="C198" s="38"/>
      <c r="D198" s="234" t="s">
        <v>165</v>
      </c>
      <c r="E198" s="38"/>
      <c r="F198" s="235" t="s">
        <v>327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165</v>
      </c>
      <c r="AU198" s="15" t="s">
        <v>87</v>
      </c>
    </row>
    <row r="199" s="2" customFormat="1" ht="24.15" customHeight="1">
      <c r="A199" s="36"/>
      <c r="B199" s="37"/>
      <c r="C199" s="216" t="s">
        <v>7</v>
      </c>
      <c r="D199" s="216" t="s">
        <v>156</v>
      </c>
      <c r="E199" s="217" t="s">
        <v>329</v>
      </c>
      <c r="F199" s="218" t="s">
        <v>330</v>
      </c>
      <c r="G199" s="219" t="s">
        <v>159</v>
      </c>
      <c r="H199" s="220">
        <v>9.5999999999999996</v>
      </c>
      <c r="I199" s="221"/>
      <c r="J199" s="222">
        <f>ROUND(I199*H199,2)</f>
        <v>0</v>
      </c>
      <c r="K199" s="218" t="s">
        <v>160</v>
      </c>
      <c r="L199" s="42"/>
      <c r="M199" s="223" t="s">
        <v>1</v>
      </c>
      <c r="N199" s="224" t="s">
        <v>42</v>
      </c>
      <c r="O199" s="89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238</v>
      </c>
      <c r="AT199" s="227" t="s">
        <v>156</v>
      </c>
      <c r="AU199" s="227" t="s">
        <v>87</v>
      </c>
      <c r="AY199" s="15" t="s">
        <v>153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5" t="s">
        <v>85</v>
      </c>
      <c r="BK199" s="228">
        <f>ROUND(I199*H199,2)</f>
        <v>0</v>
      </c>
      <c r="BL199" s="15" t="s">
        <v>238</v>
      </c>
      <c r="BM199" s="227" t="s">
        <v>331</v>
      </c>
    </row>
    <row r="200" s="2" customFormat="1">
      <c r="A200" s="36"/>
      <c r="B200" s="37"/>
      <c r="C200" s="38"/>
      <c r="D200" s="229" t="s">
        <v>163</v>
      </c>
      <c r="E200" s="38"/>
      <c r="F200" s="230" t="s">
        <v>332</v>
      </c>
      <c r="G200" s="38"/>
      <c r="H200" s="38"/>
      <c r="I200" s="231"/>
      <c r="J200" s="38"/>
      <c r="K200" s="38"/>
      <c r="L200" s="42"/>
      <c r="M200" s="232"/>
      <c r="N200" s="233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163</v>
      </c>
      <c r="AU200" s="15" t="s">
        <v>87</v>
      </c>
    </row>
    <row r="201" s="2" customFormat="1">
      <c r="A201" s="36"/>
      <c r="B201" s="37"/>
      <c r="C201" s="38"/>
      <c r="D201" s="234" t="s">
        <v>165</v>
      </c>
      <c r="E201" s="38"/>
      <c r="F201" s="235" t="s">
        <v>333</v>
      </c>
      <c r="G201" s="38"/>
      <c r="H201" s="38"/>
      <c r="I201" s="231"/>
      <c r="J201" s="38"/>
      <c r="K201" s="38"/>
      <c r="L201" s="42"/>
      <c r="M201" s="232"/>
      <c r="N201" s="233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165</v>
      </c>
      <c r="AU201" s="15" t="s">
        <v>87</v>
      </c>
    </row>
    <row r="202" s="2" customFormat="1" ht="24.15" customHeight="1">
      <c r="A202" s="36"/>
      <c r="B202" s="37"/>
      <c r="C202" s="247" t="s">
        <v>289</v>
      </c>
      <c r="D202" s="247" t="s">
        <v>175</v>
      </c>
      <c r="E202" s="248" t="s">
        <v>335</v>
      </c>
      <c r="F202" s="249" t="s">
        <v>336</v>
      </c>
      <c r="G202" s="250" t="s">
        <v>159</v>
      </c>
      <c r="H202" s="251">
        <v>10.08</v>
      </c>
      <c r="I202" s="252"/>
      <c r="J202" s="253">
        <f>ROUND(I202*H202,2)</f>
        <v>0</v>
      </c>
      <c r="K202" s="249" t="s">
        <v>1</v>
      </c>
      <c r="L202" s="254"/>
      <c r="M202" s="255" t="s">
        <v>1</v>
      </c>
      <c r="N202" s="256" t="s">
        <v>42</v>
      </c>
      <c r="O202" s="89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244</v>
      </c>
      <c r="AT202" s="227" t="s">
        <v>175</v>
      </c>
      <c r="AU202" s="227" t="s">
        <v>87</v>
      </c>
      <c r="AY202" s="15" t="s">
        <v>153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5" t="s">
        <v>85</v>
      </c>
      <c r="BK202" s="228">
        <f>ROUND(I202*H202,2)</f>
        <v>0</v>
      </c>
      <c r="BL202" s="15" t="s">
        <v>238</v>
      </c>
      <c r="BM202" s="227" t="s">
        <v>337</v>
      </c>
    </row>
    <row r="203" s="2" customFormat="1">
      <c r="A203" s="36"/>
      <c r="B203" s="37"/>
      <c r="C203" s="38"/>
      <c r="D203" s="229" t="s">
        <v>163</v>
      </c>
      <c r="E203" s="38"/>
      <c r="F203" s="230" t="s">
        <v>336</v>
      </c>
      <c r="G203" s="38"/>
      <c r="H203" s="38"/>
      <c r="I203" s="231"/>
      <c r="J203" s="38"/>
      <c r="K203" s="38"/>
      <c r="L203" s="42"/>
      <c r="M203" s="232"/>
      <c r="N203" s="233"/>
      <c r="O203" s="89"/>
      <c r="P203" s="89"/>
      <c r="Q203" s="89"/>
      <c r="R203" s="89"/>
      <c r="S203" s="89"/>
      <c r="T203" s="90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5" t="s">
        <v>163</v>
      </c>
      <c r="AU203" s="15" t="s">
        <v>87</v>
      </c>
    </row>
    <row r="204" s="13" customFormat="1">
      <c r="A204" s="13"/>
      <c r="B204" s="236"/>
      <c r="C204" s="237"/>
      <c r="D204" s="229" t="s">
        <v>167</v>
      </c>
      <c r="E204" s="237"/>
      <c r="F204" s="239" t="s">
        <v>414</v>
      </c>
      <c r="G204" s="237"/>
      <c r="H204" s="240">
        <v>10.08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167</v>
      </c>
      <c r="AU204" s="246" t="s">
        <v>87</v>
      </c>
      <c r="AV204" s="13" t="s">
        <v>87</v>
      </c>
      <c r="AW204" s="13" t="s">
        <v>4</v>
      </c>
      <c r="AX204" s="13" t="s">
        <v>85</v>
      </c>
      <c r="AY204" s="246" t="s">
        <v>153</v>
      </c>
    </row>
    <row r="205" s="2" customFormat="1" ht="16.5" customHeight="1">
      <c r="A205" s="36"/>
      <c r="B205" s="37"/>
      <c r="C205" s="216" t="s">
        <v>294</v>
      </c>
      <c r="D205" s="216" t="s">
        <v>156</v>
      </c>
      <c r="E205" s="217" t="s">
        <v>340</v>
      </c>
      <c r="F205" s="218" t="s">
        <v>341</v>
      </c>
      <c r="G205" s="219" t="s">
        <v>186</v>
      </c>
      <c r="H205" s="220">
        <v>2</v>
      </c>
      <c r="I205" s="221"/>
      <c r="J205" s="222">
        <f>ROUND(I205*H205,2)</f>
        <v>0</v>
      </c>
      <c r="K205" s="218" t="s">
        <v>160</v>
      </c>
      <c r="L205" s="42"/>
      <c r="M205" s="223" t="s">
        <v>1</v>
      </c>
      <c r="N205" s="224" t="s">
        <v>42</v>
      </c>
      <c r="O205" s="89"/>
      <c r="P205" s="225">
        <f>O205*H205</f>
        <v>0</v>
      </c>
      <c r="Q205" s="225">
        <v>0</v>
      </c>
      <c r="R205" s="225">
        <f>Q205*H205</f>
        <v>0</v>
      </c>
      <c r="S205" s="225">
        <v>3.0000000000000001E-05</v>
      </c>
      <c r="T205" s="226">
        <f>S205*H205</f>
        <v>6.0000000000000002E-05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7" t="s">
        <v>238</v>
      </c>
      <c r="AT205" s="227" t="s">
        <v>156</v>
      </c>
      <c r="AU205" s="227" t="s">
        <v>87</v>
      </c>
      <c r="AY205" s="15" t="s">
        <v>153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5" t="s">
        <v>85</v>
      </c>
      <c r="BK205" s="228">
        <f>ROUND(I205*H205,2)</f>
        <v>0</v>
      </c>
      <c r="BL205" s="15" t="s">
        <v>238</v>
      </c>
      <c r="BM205" s="227" t="s">
        <v>342</v>
      </c>
    </row>
    <row r="206" s="2" customFormat="1">
      <c r="A206" s="36"/>
      <c r="B206" s="37"/>
      <c r="C206" s="38"/>
      <c r="D206" s="229" t="s">
        <v>163</v>
      </c>
      <c r="E206" s="38"/>
      <c r="F206" s="230" t="s">
        <v>343</v>
      </c>
      <c r="G206" s="38"/>
      <c r="H206" s="38"/>
      <c r="I206" s="231"/>
      <c r="J206" s="38"/>
      <c r="K206" s="38"/>
      <c r="L206" s="42"/>
      <c r="M206" s="232"/>
      <c r="N206" s="233"/>
      <c r="O206" s="89"/>
      <c r="P206" s="89"/>
      <c r="Q206" s="89"/>
      <c r="R206" s="89"/>
      <c r="S206" s="89"/>
      <c r="T206" s="90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5" t="s">
        <v>163</v>
      </c>
      <c r="AU206" s="15" t="s">
        <v>87</v>
      </c>
    </row>
    <row r="207" s="2" customFormat="1">
      <c r="A207" s="36"/>
      <c r="B207" s="37"/>
      <c r="C207" s="38"/>
      <c r="D207" s="234" t="s">
        <v>165</v>
      </c>
      <c r="E207" s="38"/>
      <c r="F207" s="235" t="s">
        <v>344</v>
      </c>
      <c r="G207" s="38"/>
      <c r="H207" s="38"/>
      <c r="I207" s="231"/>
      <c r="J207" s="38"/>
      <c r="K207" s="38"/>
      <c r="L207" s="42"/>
      <c r="M207" s="232"/>
      <c r="N207" s="233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165</v>
      </c>
      <c r="AU207" s="15" t="s">
        <v>87</v>
      </c>
    </row>
    <row r="208" s="13" customFormat="1">
      <c r="A208" s="13"/>
      <c r="B208" s="236"/>
      <c r="C208" s="237"/>
      <c r="D208" s="229" t="s">
        <v>167</v>
      </c>
      <c r="E208" s="238" t="s">
        <v>1</v>
      </c>
      <c r="F208" s="239" t="s">
        <v>415</v>
      </c>
      <c r="G208" s="237"/>
      <c r="H208" s="240">
        <v>2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167</v>
      </c>
      <c r="AU208" s="246" t="s">
        <v>87</v>
      </c>
      <c r="AV208" s="13" t="s">
        <v>87</v>
      </c>
      <c r="AW208" s="13" t="s">
        <v>34</v>
      </c>
      <c r="AX208" s="13" t="s">
        <v>85</v>
      </c>
      <c r="AY208" s="246" t="s">
        <v>153</v>
      </c>
    </row>
    <row r="209" s="2" customFormat="1" ht="24.15" customHeight="1">
      <c r="A209" s="36"/>
      <c r="B209" s="37"/>
      <c r="C209" s="247" t="s">
        <v>299</v>
      </c>
      <c r="D209" s="247" t="s">
        <v>175</v>
      </c>
      <c r="E209" s="248" t="s">
        <v>347</v>
      </c>
      <c r="F209" s="249" t="s">
        <v>348</v>
      </c>
      <c r="G209" s="250" t="s">
        <v>171</v>
      </c>
      <c r="H209" s="251">
        <v>1</v>
      </c>
      <c r="I209" s="252"/>
      <c r="J209" s="253">
        <f>ROUND(I209*H209,2)</f>
        <v>0</v>
      </c>
      <c r="K209" s="249" t="s">
        <v>1</v>
      </c>
      <c r="L209" s="254"/>
      <c r="M209" s="255" t="s">
        <v>1</v>
      </c>
      <c r="N209" s="256" t="s">
        <v>42</v>
      </c>
      <c r="O209" s="89"/>
      <c r="P209" s="225">
        <f>O209*H209</f>
        <v>0</v>
      </c>
      <c r="Q209" s="225">
        <v>0.00080000000000000004</v>
      </c>
      <c r="R209" s="225">
        <f>Q209*H209</f>
        <v>0.00080000000000000004</v>
      </c>
      <c r="S209" s="225">
        <v>0</v>
      </c>
      <c r="T209" s="22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7" t="s">
        <v>244</v>
      </c>
      <c r="AT209" s="227" t="s">
        <v>175</v>
      </c>
      <c r="AU209" s="227" t="s">
        <v>87</v>
      </c>
      <c r="AY209" s="15" t="s">
        <v>153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5" t="s">
        <v>85</v>
      </c>
      <c r="BK209" s="228">
        <f>ROUND(I209*H209,2)</f>
        <v>0</v>
      </c>
      <c r="BL209" s="15" t="s">
        <v>238</v>
      </c>
      <c r="BM209" s="227" t="s">
        <v>349</v>
      </c>
    </row>
    <row r="210" s="2" customFormat="1">
      <c r="A210" s="36"/>
      <c r="B210" s="37"/>
      <c r="C210" s="38"/>
      <c r="D210" s="229" t="s">
        <v>163</v>
      </c>
      <c r="E210" s="38"/>
      <c r="F210" s="230" t="s">
        <v>348</v>
      </c>
      <c r="G210" s="38"/>
      <c r="H210" s="38"/>
      <c r="I210" s="231"/>
      <c r="J210" s="38"/>
      <c r="K210" s="38"/>
      <c r="L210" s="42"/>
      <c r="M210" s="232"/>
      <c r="N210" s="233"/>
      <c r="O210" s="89"/>
      <c r="P210" s="89"/>
      <c r="Q210" s="89"/>
      <c r="R210" s="89"/>
      <c r="S210" s="89"/>
      <c r="T210" s="90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5" t="s">
        <v>163</v>
      </c>
      <c r="AU210" s="15" t="s">
        <v>87</v>
      </c>
    </row>
    <row r="211" s="2" customFormat="1" ht="24.15" customHeight="1">
      <c r="A211" s="36"/>
      <c r="B211" s="37"/>
      <c r="C211" s="216" t="s">
        <v>307</v>
      </c>
      <c r="D211" s="216" t="s">
        <v>156</v>
      </c>
      <c r="E211" s="217" t="s">
        <v>350</v>
      </c>
      <c r="F211" s="218" t="s">
        <v>351</v>
      </c>
      <c r="G211" s="219" t="s">
        <v>186</v>
      </c>
      <c r="H211" s="220">
        <v>2.3999999999999999</v>
      </c>
      <c r="I211" s="221"/>
      <c r="J211" s="222">
        <f>ROUND(I211*H211,2)</f>
        <v>0</v>
      </c>
      <c r="K211" s="218" t="s">
        <v>160</v>
      </c>
      <c r="L211" s="42"/>
      <c r="M211" s="223" t="s">
        <v>1</v>
      </c>
      <c r="N211" s="224" t="s">
        <v>42</v>
      </c>
      <c r="O211" s="89"/>
      <c r="P211" s="225">
        <f>O211*H211</f>
        <v>0</v>
      </c>
      <c r="Q211" s="225">
        <v>0.00021000000000000001</v>
      </c>
      <c r="R211" s="225">
        <f>Q211*H211</f>
        <v>0.000504</v>
      </c>
      <c r="S211" s="225">
        <v>0</v>
      </c>
      <c r="T211" s="22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7" t="s">
        <v>238</v>
      </c>
      <c r="AT211" s="227" t="s">
        <v>156</v>
      </c>
      <c r="AU211" s="227" t="s">
        <v>87</v>
      </c>
      <c r="AY211" s="15" t="s">
        <v>153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15" t="s">
        <v>85</v>
      </c>
      <c r="BK211" s="228">
        <f>ROUND(I211*H211,2)</f>
        <v>0</v>
      </c>
      <c r="BL211" s="15" t="s">
        <v>238</v>
      </c>
      <c r="BM211" s="227" t="s">
        <v>352</v>
      </c>
    </row>
    <row r="212" s="2" customFormat="1">
      <c r="A212" s="36"/>
      <c r="B212" s="37"/>
      <c r="C212" s="38"/>
      <c r="D212" s="229" t="s">
        <v>163</v>
      </c>
      <c r="E212" s="38"/>
      <c r="F212" s="230" t="s">
        <v>353</v>
      </c>
      <c r="G212" s="38"/>
      <c r="H212" s="38"/>
      <c r="I212" s="231"/>
      <c r="J212" s="38"/>
      <c r="K212" s="38"/>
      <c r="L212" s="42"/>
      <c r="M212" s="232"/>
      <c r="N212" s="233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163</v>
      </c>
      <c r="AU212" s="15" t="s">
        <v>87</v>
      </c>
    </row>
    <row r="213" s="2" customFormat="1">
      <c r="A213" s="36"/>
      <c r="B213" s="37"/>
      <c r="C213" s="38"/>
      <c r="D213" s="234" t="s">
        <v>165</v>
      </c>
      <c r="E213" s="38"/>
      <c r="F213" s="235" t="s">
        <v>354</v>
      </c>
      <c r="G213" s="38"/>
      <c r="H213" s="38"/>
      <c r="I213" s="231"/>
      <c r="J213" s="38"/>
      <c r="K213" s="38"/>
      <c r="L213" s="42"/>
      <c r="M213" s="232"/>
      <c r="N213" s="233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165</v>
      </c>
      <c r="AU213" s="15" t="s">
        <v>87</v>
      </c>
    </row>
    <row r="214" s="2" customFormat="1" ht="24.15" customHeight="1">
      <c r="A214" s="36"/>
      <c r="B214" s="37"/>
      <c r="C214" s="216" t="s">
        <v>314</v>
      </c>
      <c r="D214" s="216" t="s">
        <v>156</v>
      </c>
      <c r="E214" s="217" t="s">
        <v>356</v>
      </c>
      <c r="F214" s="218" t="s">
        <v>357</v>
      </c>
      <c r="G214" s="219" t="s">
        <v>186</v>
      </c>
      <c r="H214" s="220">
        <v>2.3999999999999999</v>
      </c>
      <c r="I214" s="221"/>
      <c r="J214" s="222">
        <f>ROUND(I214*H214,2)</f>
        <v>0</v>
      </c>
      <c r="K214" s="218" t="s">
        <v>160</v>
      </c>
      <c r="L214" s="42"/>
      <c r="M214" s="223" t="s">
        <v>1</v>
      </c>
      <c r="N214" s="224" t="s">
        <v>42</v>
      </c>
      <c r="O214" s="89"/>
      <c r="P214" s="225">
        <f>O214*H214</f>
        <v>0</v>
      </c>
      <c r="Q214" s="225">
        <v>0.00021000000000000001</v>
      </c>
      <c r="R214" s="225">
        <f>Q214*H214</f>
        <v>0.000504</v>
      </c>
      <c r="S214" s="225">
        <v>0</v>
      </c>
      <c r="T214" s="22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7" t="s">
        <v>238</v>
      </c>
      <c r="AT214" s="227" t="s">
        <v>156</v>
      </c>
      <c r="AU214" s="227" t="s">
        <v>87</v>
      </c>
      <c r="AY214" s="15" t="s">
        <v>153</v>
      </c>
      <c r="BE214" s="228">
        <f>IF(N214="základní",J214,0)</f>
        <v>0</v>
      </c>
      <c r="BF214" s="228">
        <f>IF(N214="snížená",J214,0)</f>
        <v>0</v>
      </c>
      <c r="BG214" s="228">
        <f>IF(N214="zákl. přenesená",J214,0)</f>
        <v>0</v>
      </c>
      <c r="BH214" s="228">
        <f>IF(N214="sníž. přenesená",J214,0)</f>
        <v>0</v>
      </c>
      <c r="BI214" s="228">
        <f>IF(N214="nulová",J214,0)</f>
        <v>0</v>
      </c>
      <c r="BJ214" s="15" t="s">
        <v>85</v>
      </c>
      <c r="BK214" s="228">
        <f>ROUND(I214*H214,2)</f>
        <v>0</v>
      </c>
      <c r="BL214" s="15" t="s">
        <v>238</v>
      </c>
      <c r="BM214" s="227" t="s">
        <v>358</v>
      </c>
    </row>
    <row r="215" s="2" customFormat="1">
      <c r="A215" s="36"/>
      <c r="B215" s="37"/>
      <c r="C215" s="38"/>
      <c r="D215" s="229" t="s">
        <v>163</v>
      </c>
      <c r="E215" s="38"/>
      <c r="F215" s="230" t="s">
        <v>359</v>
      </c>
      <c r="G215" s="38"/>
      <c r="H215" s="38"/>
      <c r="I215" s="231"/>
      <c r="J215" s="38"/>
      <c r="K215" s="38"/>
      <c r="L215" s="42"/>
      <c r="M215" s="232"/>
      <c r="N215" s="233"/>
      <c r="O215" s="89"/>
      <c r="P215" s="89"/>
      <c r="Q215" s="89"/>
      <c r="R215" s="89"/>
      <c r="S215" s="89"/>
      <c r="T215" s="90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5" t="s">
        <v>163</v>
      </c>
      <c r="AU215" s="15" t="s">
        <v>87</v>
      </c>
    </row>
    <row r="216" s="2" customFormat="1">
      <c r="A216" s="36"/>
      <c r="B216" s="37"/>
      <c r="C216" s="38"/>
      <c r="D216" s="234" t="s">
        <v>165</v>
      </c>
      <c r="E216" s="38"/>
      <c r="F216" s="235" t="s">
        <v>360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165</v>
      </c>
      <c r="AU216" s="15" t="s">
        <v>87</v>
      </c>
    </row>
    <row r="217" s="2" customFormat="1" ht="24.15" customHeight="1">
      <c r="A217" s="36"/>
      <c r="B217" s="37"/>
      <c r="C217" s="216" t="s">
        <v>322</v>
      </c>
      <c r="D217" s="216" t="s">
        <v>156</v>
      </c>
      <c r="E217" s="217" t="s">
        <v>362</v>
      </c>
      <c r="F217" s="218" t="s">
        <v>363</v>
      </c>
      <c r="G217" s="219" t="s">
        <v>186</v>
      </c>
      <c r="H217" s="220">
        <v>3.2000000000000002</v>
      </c>
      <c r="I217" s="221"/>
      <c r="J217" s="222">
        <f>ROUND(I217*H217,2)</f>
        <v>0</v>
      </c>
      <c r="K217" s="218" t="s">
        <v>160</v>
      </c>
      <c r="L217" s="42"/>
      <c r="M217" s="223" t="s">
        <v>1</v>
      </c>
      <c r="N217" s="224" t="s">
        <v>42</v>
      </c>
      <c r="O217" s="89"/>
      <c r="P217" s="225">
        <f>O217*H217</f>
        <v>0</v>
      </c>
      <c r="Q217" s="225">
        <v>1.0000000000000001E-05</v>
      </c>
      <c r="R217" s="225">
        <f>Q217*H217</f>
        <v>3.2000000000000005E-05</v>
      </c>
      <c r="S217" s="225">
        <v>0</v>
      </c>
      <c r="T217" s="22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27" t="s">
        <v>238</v>
      </c>
      <c r="AT217" s="227" t="s">
        <v>156</v>
      </c>
      <c r="AU217" s="227" t="s">
        <v>87</v>
      </c>
      <c r="AY217" s="15" t="s">
        <v>153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15" t="s">
        <v>85</v>
      </c>
      <c r="BK217" s="228">
        <f>ROUND(I217*H217,2)</f>
        <v>0</v>
      </c>
      <c r="BL217" s="15" t="s">
        <v>238</v>
      </c>
      <c r="BM217" s="227" t="s">
        <v>364</v>
      </c>
    </row>
    <row r="218" s="2" customFormat="1">
      <c r="A218" s="36"/>
      <c r="B218" s="37"/>
      <c r="C218" s="38"/>
      <c r="D218" s="229" t="s">
        <v>163</v>
      </c>
      <c r="E218" s="38"/>
      <c r="F218" s="230" t="s">
        <v>365</v>
      </c>
      <c r="G218" s="38"/>
      <c r="H218" s="38"/>
      <c r="I218" s="231"/>
      <c r="J218" s="38"/>
      <c r="K218" s="38"/>
      <c r="L218" s="42"/>
      <c r="M218" s="232"/>
      <c r="N218" s="233"/>
      <c r="O218" s="89"/>
      <c r="P218" s="89"/>
      <c r="Q218" s="89"/>
      <c r="R218" s="89"/>
      <c r="S218" s="89"/>
      <c r="T218" s="90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163</v>
      </c>
      <c r="AU218" s="15" t="s">
        <v>87</v>
      </c>
    </row>
    <row r="219" s="2" customFormat="1">
      <c r="A219" s="36"/>
      <c r="B219" s="37"/>
      <c r="C219" s="38"/>
      <c r="D219" s="234" t="s">
        <v>165</v>
      </c>
      <c r="E219" s="38"/>
      <c r="F219" s="235" t="s">
        <v>366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165</v>
      </c>
      <c r="AU219" s="15" t="s">
        <v>87</v>
      </c>
    </row>
    <row r="220" s="13" customFormat="1">
      <c r="A220" s="13"/>
      <c r="B220" s="236"/>
      <c r="C220" s="237"/>
      <c r="D220" s="229" t="s">
        <v>167</v>
      </c>
      <c r="E220" s="238" t="s">
        <v>1</v>
      </c>
      <c r="F220" s="239" t="s">
        <v>416</v>
      </c>
      <c r="G220" s="237"/>
      <c r="H220" s="240">
        <v>3.2000000000000002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167</v>
      </c>
      <c r="AU220" s="246" t="s">
        <v>87</v>
      </c>
      <c r="AV220" s="13" t="s">
        <v>87</v>
      </c>
      <c r="AW220" s="13" t="s">
        <v>34</v>
      </c>
      <c r="AX220" s="13" t="s">
        <v>85</v>
      </c>
      <c r="AY220" s="246" t="s">
        <v>153</v>
      </c>
    </row>
    <row r="221" s="2" customFormat="1" ht="24.15" customHeight="1">
      <c r="A221" s="36"/>
      <c r="B221" s="37"/>
      <c r="C221" s="216" t="s">
        <v>328</v>
      </c>
      <c r="D221" s="216" t="s">
        <v>156</v>
      </c>
      <c r="E221" s="217" t="s">
        <v>369</v>
      </c>
      <c r="F221" s="218" t="s">
        <v>370</v>
      </c>
      <c r="G221" s="219" t="s">
        <v>186</v>
      </c>
      <c r="H221" s="220">
        <v>2</v>
      </c>
      <c r="I221" s="221"/>
      <c r="J221" s="222">
        <f>ROUND(I221*H221,2)</f>
        <v>0</v>
      </c>
      <c r="K221" s="218" t="s">
        <v>160</v>
      </c>
      <c r="L221" s="42"/>
      <c r="M221" s="223" t="s">
        <v>1</v>
      </c>
      <c r="N221" s="224" t="s">
        <v>42</v>
      </c>
      <c r="O221" s="89"/>
      <c r="P221" s="225">
        <f>O221*H221</f>
        <v>0</v>
      </c>
      <c r="Q221" s="225">
        <v>1.0000000000000001E-05</v>
      </c>
      <c r="R221" s="225">
        <f>Q221*H221</f>
        <v>2.0000000000000002E-05</v>
      </c>
      <c r="S221" s="225">
        <v>0</v>
      </c>
      <c r="T221" s="22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238</v>
      </c>
      <c r="AT221" s="227" t="s">
        <v>156</v>
      </c>
      <c r="AU221" s="227" t="s">
        <v>87</v>
      </c>
      <c r="AY221" s="15" t="s">
        <v>153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5" t="s">
        <v>85</v>
      </c>
      <c r="BK221" s="228">
        <f>ROUND(I221*H221,2)</f>
        <v>0</v>
      </c>
      <c r="BL221" s="15" t="s">
        <v>238</v>
      </c>
      <c r="BM221" s="227" t="s">
        <v>371</v>
      </c>
    </row>
    <row r="222" s="2" customFormat="1">
      <c r="A222" s="36"/>
      <c r="B222" s="37"/>
      <c r="C222" s="38"/>
      <c r="D222" s="229" t="s">
        <v>163</v>
      </c>
      <c r="E222" s="38"/>
      <c r="F222" s="230" t="s">
        <v>372</v>
      </c>
      <c r="G222" s="38"/>
      <c r="H222" s="38"/>
      <c r="I222" s="231"/>
      <c r="J222" s="38"/>
      <c r="K222" s="38"/>
      <c r="L222" s="42"/>
      <c r="M222" s="232"/>
      <c r="N222" s="233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163</v>
      </c>
      <c r="AU222" s="15" t="s">
        <v>87</v>
      </c>
    </row>
    <row r="223" s="2" customFormat="1">
      <c r="A223" s="36"/>
      <c r="B223" s="37"/>
      <c r="C223" s="38"/>
      <c r="D223" s="234" t="s">
        <v>165</v>
      </c>
      <c r="E223" s="38"/>
      <c r="F223" s="235" t="s">
        <v>373</v>
      </c>
      <c r="G223" s="38"/>
      <c r="H223" s="38"/>
      <c r="I223" s="231"/>
      <c r="J223" s="38"/>
      <c r="K223" s="38"/>
      <c r="L223" s="42"/>
      <c r="M223" s="232"/>
      <c r="N223" s="233"/>
      <c r="O223" s="89"/>
      <c r="P223" s="89"/>
      <c r="Q223" s="89"/>
      <c r="R223" s="89"/>
      <c r="S223" s="89"/>
      <c r="T223" s="90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5" t="s">
        <v>165</v>
      </c>
      <c r="AU223" s="15" t="s">
        <v>87</v>
      </c>
    </row>
    <row r="224" s="2" customFormat="1" ht="33" customHeight="1">
      <c r="A224" s="36"/>
      <c r="B224" s="37"/>
      <c r="C224" s="216" t="s">
        <v>334</v>
      </c>
      <c r="D224" s="216" t="s">
        <v>156</v>
      </c>
      <c r="E224" s="217" t="s">
        <v>375</v>
      </c>
      <c r="F224" s="218" t="s">
        <v>376</v>
      </c>
      <c r="G224" s="219" t="s">
        <v>186</v>
      </c>
      <c r="H224" s="220">
        <v>2.3999999999999999</v>
      </c>
      <c r="I224" s="221"/>
      <c r="J224" s="222">
        <f>ROUND(I224*H224,2)</f>
        <v>0</v>
      </c>
      <c r="K224" s="218" t="s">
        <v>160</v>
      </c>
      <c r="L224" s="42"/>
      <c r="M224" s="223" t="s">
        <v>1</v>
      </c>
      <c r="N224" s="224" t="s">
        <v>42</v>
      </c>
      <c r="O224" s="89"/>
      <c r="P224" s="225">
        <f>O224*H224</f>
        <v>0</v>
      </c>
      <c r="Q224" s="225">
        <v>0.00029</v>
      </c>
      <c r="R224" s="225">
        <f>Q224*H224</f>
        <v>0.000696</v>
      </c>
      <c r="S224" s="225">
        <v>0</v>
      </c>
      <c r="T224" s="22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238</v>
      </c>
      <c r="AT224" s="227" t="s">
        <v>156</v>
      </c>
      <c r="AU224" s="227" t="s">
        <v>87</v>
      </c>
      <c r="AY224" s="15" t="s">
        <v>153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5" t="s">
        <v>85</v>
      </c>
      <c r="BK224" s="228">
        <f>ROUND(I224*H224,2)</f>
        <v>0</v>
      </c>
      <c r="BL224" s="15" t="s">
        <v>238</v>
      </c>
      <c r="BM224" s="227" t="s">
        <v>377</v>
      </c>
    </row>
    <row r="225" s="2" customFormat="1">
      <c r="A225" s="36"/>
      <c r="B225" s="37"/>
      <c r="C225" s="38"/>
      <c r="D225" s="229" t="s">
        <v>163</v>
      </c>
      <c r="E225" s="38"/>
      <c r="F225" s="230" t="s">
        <v>378</v>
      </c>
      <c r="G225" s="38"/>
      <c r="H225" s="38"/>
      <c r="I225" s="231"/>
      <c r="J225" s="38"/>
      <c r="K225" s="38"/>
      <c r="L225" s="42"/>
      <c r="M225" s="232"/>
      <c r="N225" s="233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163</v>
      </c>
      <c r="AU225" s="15" t="s">
        <v>87</v>
      </c>
    </row>
    <row r="226" s="2" customFormat="1">
      <c r="A226" s="36"/>
      <c r="B226" s="37"/>
      <c r="C226" s="38"/>
      <c r="D226" s="234" t="s">
        <v>165</v>
      </c>
      <c r="E226" s="38"/>
      <c r="F226" s="235" t="s">
        <v>379</v>
      </c>
      <c r="G226" s="38"/>
      <c r="H226" s="38"/>
      <c r="I226" s="231"/>
      <c r="J226" s="38"/>
      <c r="K226" s="38"/>
      <c r="L226" s="42"/>
      <c r="M226" s="232"/>
      <c r="N226" s="233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165</v>
      </c>
      <c r="AU226" s="15" t="s">
        <v>87</v>
      </c>
    </row>
    <row r="227" s="2" customFormat="1" ht="24.15" customHeight="1">
      <c r="A227" s="36"/>
      <c r="B227" s="37"/>
      <c r="C227" s="216" t="s">
        <v>339</v>
      </c>
      <c r="D227" s="216" t="s">
        <v>156</v>
      </c>
      <c r="E227" s="217" t="s">
        <v>381</v>
      </c>
      <c r="F227" s="218" t="s">
        <v>382</v>
      </c>
      <c r="G227" s="219" t="s">
        <v>186</v>
      </c>
      <c r="H227" s="220">
        <v>2.3999999999999999</v>
      </c>
      <c r="I227" s="221"/>
      <c r="J227" s="222">
        <f>ROUND(I227*H227,2)</f>
        <v>0</v>
      </c>
      <c r="K227" s="218" t="s">
        <v>160</v>
      </c>
      <c r="L227" s="42"/>
      <c r="M227" s="223" t="s">
        <v>1</v>
      </c>
      <c r="N227" s="224" t="s">
        <v>42</v>
      </c>
      <c r="O227" s="89"/>
      <c r="P227" s="225">
        <f>O227*H227</f>
        <v>0</v>
      </c>
      <c r="Q227" s="225">
        <v>0</v>
      </c>
      <c r="R227" s="225">
        <f>Q227*H227</f>
        <v>0</v>
      </c>
      <c r="S227" s="225">
        <v>0</v>
      </c>
      <c r="T227" s="22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27" t="s">
        <v>238</v>
      </c>
      <c r="AT227" s="227" t="s">
        <v>156</v>
      </c>
      <c r="AU227" s="227" t="s">
        <v>87</v>
      </c>
      <c r="AY227" s="15" t="s">
        <v>153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5" t="s">
        <v>85</v>
      </c>
      <c r="BK227" s="228">
        <f>ROUND(I227*H227,2)</f>
        <v>0</v>
      </c>
      <c r="BL227" s="15" t="s">
        <v>238</v>
      </c>
      <c r="BM227" s="227" t="s">
        <v>383</v>
      </c>
    </row>
    <row r="228" s="2" customFormat="1">
      <c r="A228" s="36"/>
      <c r="B228" s="37"/>
      <c r="C228" s="38"/>
      <c r="D228" s="229" t="s">
        <v>163</v>
      </c>
      <c r="E228" s="38"/>
      <c r="F228" s="230" t="s">
        <v>384</v>
      </c>
      <c r="G228" s="38"/>
      <c r="H228" s="38"/>
      <c r="I228" s="231"/>
      <c r="J228" s="38"/>
      <c r="K228" s="38"/>
      <c r="L228" s="42"/>
      <c r="M228" s="232"/>
      <c r="N228" s="233"/>
      <c r="O228" s="89"/>
      <c r="P228" s="89"/>
      <c r="Q228" s="89"/>
      <c r="R228" s="89"/>
      <c r="S228" s="89"/>
      <c r="T228" s="90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5" t="s">
        <v>163</v>
      </c>
      <c r="AU228" s="15" t="s">
        <v>87</v>
      </c>
    </row>
    <row r="229" s="2" customFormat="1">
      <c r="A229" s="36"/>
      <c r="B229" s="37"/>
      <c r="C229" s="38"/>
      <c r="D229" s="234" t="s">
        <v>165</v>
      </c>
      <c r="E229" s="38"/>
      <c r="F229" s="235" t="s">
        <v>385</v>
      </c>
      <c r="G229" s="38"/>
      <c r="H229" s="38"/>
      <c r="I229" s="231"/>
      <c r="J229" s="38"/>
      <c r="K229" s="38"/>
      <c r="L229" s="42"/>
      <c r="M229" s="232"/>
      <c r="N229" s="233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165</v>
      </c>
      <c r="AU229" s="15" t="s">
        <v>87</v>
      </c>
    </row>
    <row r="230" s="2" customFormat="1" ht="33" customHeight="1">
      <c r="A230" s="36"/>
      <c r="B230" s="37"/>
      <c r="C230" s="216" t="s">
        <v>346</v>
      </c>
      <c r="D230" s="216" t="s">
        <v>156</v>
      </c>
      <c r="E230" s="217" t="s">
        <v>387</v>
      </c>
      <c r="F230" s="218" t="s">
        <v>388</v>
      </c>
      <c r="G230" s="219" t="s">
        <v>159</v>
      </c>
      <c r="H230" s="220">
        <v>9.5999999999999996</v>
      </c>
      <c r="I230" s="221"/>
      <c r="J230" s="222">
        <f>ROUND(I230*H230,2)</f>
        <v>0</v>
      </c>
      <c r="K230" s="218" t="s">
        <v>160</v>
      </c>
      <c r="L230" s="42"/>
      <c r="M230" s="223" t="s">
        <v>1</v>
      </c>
      <c r="N230" s="224" t="s">
        <v>42</v>
      </c>
      <c r="O230" s="89"/>
      <c r="P230" s="225">
        <f>O230*H230</f>
        <v>0</v>
      </c>
      <c r="Q230" s="225">
        <v>0</v>
      </c>
      <c r="R230" s="225">
        <f>Q230*H230</f>
        <v>0</v>
      </c>
      <c r="S230" s="225">
        <v>0</v>
      </c>
      <c r="T230" s="22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238</v>
      </c>
      <c r="AT230" s="227" t="s">
        <v>156</v>
      </c>
      <c r="AU230" s="227" t="s">
        <v>87</v>
      </c>
      <c r="AY230" s="15" t="s">
        <v>153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5" t="s">
        <v>85</v>
      </c>
      <c r="BK230" s="228">
        <f>ROUND(I230*H230,2)</f>
        <v>0</v>
      </c>
      <c r="BL230" s="15" t="s">
        <v>238</v>
      </c>
      <c r="BM230" s="227" t="s">
        <v>389</v>
      </c>
    </row>
    <row r="231" s="2" customFormat="1">
      <c r="A231" s="36"/>
      <c r="B231" s="37"/>
      <c r="C231" s="38"/>
      <c r="D231" s="229" t="s">
        <v>163</v>
      </c>
      <c r="E231" s="38"/>
      <c r="F231" s="230" t="s">
        <v>390</v>
      </c>
      <c r="G231" s="38"/>
      <c r="H231" s="38"/>
      <c r="I231" s="231"/>
      <c r="J231" s="38"/>
      <c r="K231" s="38"/>
      <c r="L231" s="42"/>
      <c r="M231" s="232"/>
      <c r="N231" s="233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163</v>
      </c>
      <c r="AU231" s="15" t="s">
        <v>87</v>
      </c>
    </row>
    <row r="232" s="2" customFormat="1">
      <c r="A232" s="36"/>
      <c r="B232" s="37"/>
      <c r="C232" s="38"/>
      <c r="D232" s="234" t="s">
        <v>165</v>
      </c>
      <c r="E232" s="38"/>
      <c r="F232" s="235" t="s">
        <v>391</v>
      </c>
      <c r="G232" s="38"/>
      <c r="H232" s="38"/>
      <c r="I232" s="231"/>
      <c r="J232" s="38"/>
      <c r="K232" s="38"/>
      <c r="L232" s="42"/>
      <c r="M232" s="258"/>
      <c r="N232" s="259"/>
      <c r="O232" s="260"/>
      <c r="P232" s="260"/>
      <c r="Q232" s="260"/>
      <c r="R232" s="260"/>
      <c r="S232" s="260"/>
      <c r="T232" s="261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165</v>
      </c>
      <c r="AU232" s="15" t="s">
        <v>87</v>
      </c>
    </row>
    <row r="233" s="2" customFormat="1" ht="6.96" customHeight="1">
      <c r="A233" s="36"/>
      <c r="B233" s="64"/>
      <c r="C233" s="65"/>
      <c r="D233" s="65"/>
      <c r="E233" s="65"/>
      <c r="F233" s="65"/>
      <c r="G233" s="65"/>
      <c r="H233" s="65"/>
      <c r="I233" s="65"/>
      <c r="J233" s="65"/>
      <c r="K233" s="65"/>
      <c r="L233" s="42"/>
      <c r="M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</row>
  </sheetData>
  <sheetProtection sheet="1" autoFilter="0" formatColumns="0" formatRows="0" objects="1" scenarios="1" spinCount="100000" saltValue="HEPkDjrWKejkl5reLw7TzJbhK1syPZFWojqihHjkj/5nM/PXr/pkUqmTNS/gcKGNujuXdLZox5biFfyldkiAQA==" hashValue="rqa7R2r8PEkFIcVCtnPW52E3clN0AZQs7MkK3syAWIZO7Ii9lU1hXwOfnD/fT69j1TtK148uFDV+plDQs/eKEw==" algorithmName="SHA-512" password="CC35"/>
  <autoFilter ref="C124:K23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5_02/619995001"/>
    <hyperlink ref="F141" r:id="rId2" display="https://podminky.urs.cz/item/CS_URS_2025_02/968072456"/>
    <hyperlink ref="F146" r:id="rId3" display="https://podminky.urs.cz/item/CS_URS_2025_02/997013212"/>
    <hyperlink ref="F149" r:id="rId4" display="https://podminky.urs.cz/item/CS_URS_2025_02/997013219"/>
    <hyperlink ref="F153" r:id="rId5" display="https://podminky.urs.cz/item/CS_URS_2025_02/997013501"/>
    <hyperlink ref="F156" r:id="rId6" display="https://podminky.urs.cz/item/CS_URS_2025_02/997013509"/>
    <hyperlink ref="F160" r:id="rId7" display="https://podminky.urs.cz/item/CS_URS_2025_02/997013631"/>
    <hyperlink ref="F164" r:id="rId8" display="https://podminky.urs.cz/item/CS_URS_2025_02/998018002"/>
    <hyperlink ref="F169" r:id="rId9" display="https://podminky.urs.cz/item/CS_URS_2025_02/766660021"/>
    <hyperlink ref="F175" r:id="rId10" display="https://podminky.urs.cz/item/CS_URS_2025_02/766660717"/>
    <hyperlink ref="F185" r:id="rId11" display="https://podminky.urs.cz/item/CS_URS_2025_02/998766122"/>
    <hyperlink ref="F189" r:id="rId12" display="https://podminky.urs.cz/item/CS_URS_2025_02/767691822"/>
    <hyperlink ref="F193" r:id="rId13" display="https://podminky.urs.cz/item/CS_URS_2025_02/784121001"/>
    <hyperlink ref="F198" r:id="rId14" display="https://podminky.urs.cz/item/CS_URS_2025_02/784161401"/>
    <hyperlink ref="F201" r:id="rId15" display="https://podminky.urs.cz/item/CS_URS_2025_02/784171001"/>
    <hyperlink ref="F207" r:id="rId16" display="https://podminky.urs.cz/item/CS_URS_2025_02/784171101"/>
    <hyperlink ref="F213" r:id="rId17" display="https://podminky.urs.cz/item/CS_URS_2025_02/784181101"/>
    <hyperlink ref="F216" r:id="rId18" display="https://podminky.urs.cz/item/CS_URS_2025_02/784181111"/>
    <hyperlink ref="F219" r:id="rId19" display="https://podminky.urs.cz/item/CS_URS_2025_02/784191005"/>
    <hyperlink ref="F223" r:id="rId20" display="https://podminky.urs.cz/item/CS_URS_2025_02/784191007"/>
    <hyperlink ref="F226" r:id="rId21" display="https://podminky.urs.cz/item/CS_URS_2025_02/784211101"/>
    <hyperlink ref="F229" r:id="rId22" display="https://podminky.urs.cz/item/CS_URS_2025_02/784211141"/>
    <hyperlink ref="F232" r:id="rId23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93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417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ROUND(J125,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ROUND((SUM(BE125:BE251)),  2)</f>
        <v>0</v>
      </c>
      <c r="G33" s="36"/>
      <c r="H33" s="36"/>
      <c r="I33" s="153">
        <v>0.20999999999999999</v>
      </c>
      <c r="J33" s="152">
        <f>ROUND(((SUM(BE125:BE251))*I33),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ROUND((SUM(BF125:BF251)),  2)</f>
        <v>0</v>
      </c>
      <c r="G34" s="36"/>
      <c r="H34" s="36"/>
      <c r="I34" s="153">
        <v>0.12</v>
      </c>
      <c r="J34" s="152">
        <f>ROUND(((SUM(BF125:BF251))*I34),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ROUND((SUM(BG125:BG251)),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ROUND((SUM(BH125:BH251)),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ROUND((SUM(BI125:BI251)),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734-3 - Schodiště B - 2.NP vstup k vedení, VIP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J125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J126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J127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131</v>
      </c>
      <c r="E99" s="186"/>
      <c r="F99" s="186"/>
      <c r="G99" s="186"/>
      <c r="H99" s="186"/>
      <c r="I99" s="186"/>
      <c r="J99" s="187">
        <f>J138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132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133</v>
      </c>
      <c r="E101" s="186"/>
      <c r="F101" s="186"/>
      <c r="G101" s="186"/>
      <c r="H101" s="186"/>
      <c r="I101" s="186"/>
      <c r="J101" s="187">
        <f>J161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134</v>
      </c>
      <c r="E102" s="180"/>
      <c r="F102" s="180"/>
      <c r="G102" s="180"/>
      <c r="H102" s="180"/>
      <c r="I102" s="180"/>
      <c r="J102" s="181">
        <f>J165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135</v>
      </c>
      <c r="E103" s="186"/>
      <c r="F103" s="186"/>
      <c r="G103" s="186"/>
      <c r="H103" s="186"/>
      <c r="I103" s="186"/>
      <c r="J103" s="187">
        <f>J166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136</v>
      </c>
      <c r="E104" s="186"/>
      <c r="F104" s="186"/>
      <c r="G104" s="186"/>
      <c r="H104" s="186"/>
      <c r="I104" s="186"/>
      <c r="J104" s="187">
        <f>J205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137</v>
      </c>
      <c r="E105" s="186"/>
      <c r="F105" s="186"/>
      <c r="G105" s="186"/>
      <c r="H105" s="186"/>
      <c r="I105" s="186"/>
      <c r="J105" s="187">
        <f>J209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138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172" t="str">
        <f>E7</f>
        <v>Dodávka a montáž protipožárních uzávěrů</v>
      </c>
      <c r="F115" s="30"/>
      <c r="G115" s="30"/>
      <c r="H115" s="30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122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E9</f>
        <v>734-3 - Schodiště B - 2.NP vstup k vedení, VIP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F12</f>
        <v>Zimní stadión Ivana Hlinky</v>
      </c>
      <c r="G119" s="38"/>
      <c r="H119" s="38"/>
      <c r="I119" s="30" t="s">
        <v>22</v>
      </c>
      <c r="J119" s="77" t="str">
        <f>IF(J12="","",J12)</f>
        <v>13. 9. 2025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E15</f>
        <v xml:space="preserve">Město Litvínov, náměstí Míru 11, 43601 Litvínov - </v>
      </c>
      <c r="G121" s="38"/>
      <c r="H121" s="38"/>
      <c r="I121" s="30" t="s">
        <v>32</v>
      </c>
      <c r="J121" s="34" t="str">
        <f>E21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30</v>
      </c>
      <c r="D122" s="38"/>
      <c r="E122" s="38"/>
      <c r="F122" s="25" t="str">
        <f>IF(E18="","",E18)</f>
        <v>Vyplň údaj</v>
      </c>
      <c r="G122" s="38"/>
      <c r="H122" s="38"/>
      <c r="I122" s="30" t="s">
        <v>35</v>
      </c>
      <c r="J122" s="34" t="str">
        <f>E24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9"/>
      <c r="B124" s="190"/>
      <c r="C124" s="191" t="s">
        <v>139</v>
      </c>
      <c r="D124" s="192" t="s">
        <v>62</v>
      </c>
      <c r="E124" s="192" t="s">
        <v>58</v>
      </c>
      <c r="F124" s="192" t="s">
        <v>59</v>
      </c>
      <c r="G124" s="192" t="s">
        <v>140</v>
      </c>
      <c r="H124" s="192" t="s">
        <v>141</v>
      </c>
      <c r="I124" s="192" t="s">
        <v>142</v>
      </c>
      <c r="J124" s="192" t="s">
        <v>126</v>
      </c>
      <c r="K124" s="193" t="s">
        <v>143</v>
      </c>
      <c r="L124" s="194"/>
      <c r="M124" s="98" t="s">
        <v>1</v>
      </c>
      <c r="N124" s="99" t="s">
        <v>41</v>
      </c>
      <c r="O124" s="99" t="s">
        <v>144</v>
      </c>
      <c r="P124" s="99" t="s">
        <v>145</v>
      </c>
      <c r="Q124" s="99" t="s">
        <v>146</v>
      </c>
      <c r="R124" s="99" t="s">
        <v>147</v>
      </c>
      <c r="S124" s="99" t="s">
        <v>148</v>
      </c>
      <c r="T124" s="100" t="s">
        <v>149</v>
      </c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</row>
    <row r="125" s="2" customFormat="1" ht="22.8" customHeight="1">
      <c r="A125" s="36"/>
      <c r="B125" s="37"/>
      <c r="C125" s="105" t="s">
        <v>150</v>
      </c>
      <c r="D125" s="38"/>
      <c r="E125" s="38"/>
      <c r="F125" s="38"/>
      <c r="G125" s="38"/>
      <c r="H125" s="38"/>
      <c r="I125" s="38"/>
      <c r="J125" s="195">
        <f>BK125</f>
        <v>0</v>
      </c>
      <c r="K125" s="38"/>
      <c r="L125" s="42"/>
      <c r="M125" s="101"/>
      <c r="N125" s="196"/>
      <c r="O125" s="102"/>
      <c r="P125" s="197">
        <f>P126+P165</f>
        <v>0</v>
      </c>
      <c r="Q125" s="102"/>
      <c r="R125" s="197">
        <f>R126+R165</f>
        <v>0.23385220000000001</v>
      </c>
      <c r="S125" s="102"/>
      <c r="T125" s="198">
        <f>T126+T165</f>
        <v>0.35277100000000006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76</v>
      </c>
      <c r="AU125" s="15" t="s">
        <v>128</v>
      </c>
      <c r="BK125" s="199">
        <f>BK126+BK165</f>
        <v>0</v>
      </c>
    </row>
    <row r="126" s="12" customFormat="1" ht="25.92" customHeight="1">
      <c r="A126" s="12"/>
      <c r="B126" s="200"/>
      <c r="C126" s="201"/>
      <c r="D126" s="202" t="s">
        <v>76</v>
      </c>
      <c r="E126" s="203" t="s">
        <v>151</v>
      </c>
      <c r="F126" s="203" t="s">
        <v>152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P127+P138+P143+P161</f>
        <v>0</v>
      </c>
      <c r="Q126" s="208"/>
      <c r="R126" s="209">
        <f>R127+R138+R143+R161</f>
        <v>0.12756000000000001</v>
      </c>
      <c r="S126" s="208"/>
      <c r="T126" s="210">
        <f>T127+T138+T143+T161</f>
        <v>0.21168000000000001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77</v>
      </c>
      <c r="AY126" s="211" t="s">
        <v>153</v>
      </c>
      <c r="BK126" s="213">
        <f>BK127+BK138+BK143+BK161</f>
        <v>0</v>
      </c>
    </row>
    <row r="127" s="12" customFormat="1" ht="22.8" customHeight="1">
      <c r="A127" s="12"/>
      <c r="B127" s="200"/>
      <c r="C127" s="201"/>
      <c r="D127" s="202" t="s">
        <v>76</v>
      </c>
      <c r="E127" s="214" t="s">
        <v>154</v>
      </c>
      <c r="F127" s="214" t="s">
        <v>155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SUM(P128:P137)</f>
        <v>0</v>
      </c>
      <c r="Q127" s="208"/>
      <c r="R127" s="209">
        <f>SUM(R128:R137)</f>
        <v>0.12756000000000001</v>
      </c>
      <c r="S127" s="208"/>
      <c r="T127" s="210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85</v>
      </c>
      <c r="AT127" s="212" t="s">
        <v>76</v>
      </c>
      <c r="AU127" s="212" t="s">
        <v>85</v>
      </c>
      <c r="AY127" s="211" t="s">
        <v>153</v>
      </c>
      <c r="BK127" s="213">
        <f>SUM(BK128:BK137)</f>
        <v>0</v>
      </c>
    </row>
    <row r="128" s="2" customFormat="1" ht="24.15" customHeight="1">
      <c r="A128" s="36"/>
      <c r="B128" s="37"/>
      <c r="C128" s="216" t="s">
        <v>85</v>
      </c>
      <c r="D128" s="216" t="s">
        <v>156</v>
      </c>
      <c r="E128" s="217" t="s">
        <v>157</v>
      </c>
      <c r="F128" s="218" t="s">
        <v>158</v>
      </c>
      <c r="G128" s="219" t="s">
        <v>159</v>
      </c>
      <c r="H128" s="220">
        <v>11.6</v>
      </c>
      <c r="I128" s="221"/>
      <c r="J128" s="222">
        <f>ROUND(I128*H128,2)</f>
        <v>0</v>
      </c>
      <c r="K128" s="218" t="s">
        <v>160</v>
      </c>
      <c r="L128" s="42"/>
      <c r="M128" s="223" t="s">
        <v>1</v>
      </c>
      <c r="N128" s="224" t="s">
        <v>42</v>
      </c>
      <c r="O128" s="89"/>
      <c r="P128" s="225">
        <f>O128*H128</f>
        <v>0</v>
      </c>
      <c r="Q128" s="225">
        <v>0.0015</v>
      </c>
      <c r="R128" s="225">
        <f>Q128*H128</f>
        <v>0.017399999999999999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161</v>
      </c>
      <c r="AT128" s="227" t="s">
        <v>156</v>
      </c>
      <c r="AU128" s="227" t="s">
        <v>87</v>
      </c>
      <c r="AY128" s="15" t="s">
        <v>153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85</v>
      </c>
      <c r="BK128" s="228">
        <f>ROUND(I128*H128,2)</f>
        <v>0</v>
      </c>
      <c r="BL128" s="15" t="s">
        <v>161</v>
      </c>
      <c r="BM128" s="227" t="s">
        <v>162</v>
      </c>
    </row>
    <row r="129" s="2" customFormat="1">
      <c r="A129" s="36"/>
      <c r="B129" s="37"/>
      <c r="C129" s="38"/>
      <c r="D129" s="229" t="s">
        <v>163</v>
      </c>
      <c r="E129" s="38"/>
      <c r="F129" s="230" t="s">
        <v>164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163</v>
      </c>
      <c r="AU129" s="15" t="s">
        <v>87</v>
      </c>
    </row>
    <row r="130" s="2" customFormat="1">
      <c r="A130" s="36"/>
      <c r="B130" s="37"/>
      <c r="C130" s="38"/>
      <c r="D130" s="234" t="s">
        <v>165</v>
      </c>
      <c r="E130" s="38"/>
      <c r="F130" s="235" t="s">
        <v>166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165</v>
      </c>
      <c r="AU130" s="15" t="s">
        <v>87</v>
      </c>
    </row>
    <row r="131" s="13" customFormat="1">
      <c r="A131" s="13"/>
      <c r="B131" s="236"/>
      <c r="C131" s="237"/>
      <c r="D131" s="229" t="s">
        <v>167</v>
      </c>
      <c r="E131" s="238" t="s">
        <v>1</v>
      </c>
      <c r="F131" s="239" t="s">
        <v>168</v>
      </c>
      <c r="G131" s="237"/>
      <c r="H131" s="240">
        <v>11.6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167</v>
      </c>
      <c r="AU131" s="246" t="s">
        <v>87</v>
      </c>
      <c r="AV131" s="13" t="s">
        <v>87</v>
      </c>
      <c r="AW131" s="13" t="s">
        <v>34</v>
      </c>
      <c r="AX131" s="13" t="s">
        <v>85</v>
      </c>
      <c r="AY131" s="246" t="s">
        <v>153</v>
      </c>
    </row>
    <row r="132" s="2" customFormat="1" ht="37.8" customHeight="1">
      <c r="A132" s="36"/>
      <c r="B132" s="37"/>
      <c r="C132" s="216" t="s">
        <v>87</v>
      </c>
      <c r="D132" s="216" t="s">
        <v>156</v>
      </c>
      <c r="E132" s="217" t="s">
        <v>169</v>
      </c>
      <c r="F132" s="218" t="s">
        <v>170</v>
      </c>
      <c r="G132" s="219" t="s">
        <v>171</v>
      </c>
      <c r="H132" s="220">
        <v>1</v>
      </c>
      <c r="I132" s="221"/>
      <c r="J132" s="222">
        <f>ROUND(I132*H132,2)</f>
        <v>0</v>
      </c>
      <c r="K132" s="218" t="s">
        <v>160</v>
      </c>
      <c r="L132" s="42"/>
      <c r="M132" s="223" t="s">
        <v>1</v>
      </c>
      <c r="N132" s="224" t="s">
        <v>42</v>
      </c>
      <c r="O132" s="89"/>
      <c r="P132" s="225">
        <f>O132*H132</f>
        <v>0</v>
      </c>
      <c r="Q132" s="225">
        <v>0.090660000000000004</v>
      </c>
      <c r="R132" s="225">
        <f>Q132*H132</f>
        <v>0.090660000000000004</v>
      </c>
      <c r="S132" s="225">
        <v>0</v>
      </c>
      <c r="T132" s="22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161</v>
      </c>
      <c r="AT132" s="227" t="s">
        <v>156</v>
      </c>
      <c r="AU132" s="227" t="s">
        <v>87</v>
      </c>
      <c r="AY132" s="15" t="s">
        <v>153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5" t="s">
        <v>85</v>
      </c>
      <c r="BK132" s="228">
        <f>ROUND(I132*H132,2)</f>
        <v>0</v>
      </c>
      <c r="BL132" s="15" t="s">
        <v>161</v>
      </c>
      <c r="BM132" s="227" t="s">
        <v>172</v>
      </c>
    </row>
    <row r="133" s="2" customFormat="1">
      <c r="A133" s="36"/>
      <c r="B133" s="37"/>
      <c r="C133" s="38"/>
      <c r="D133" s="229" t="s">
        <v>163</v>
      </c>
      <c r="E133" s="38"/>
      <c r="F133" s="230" t="s">
        <v>170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163</v>
      </c>
      <c r="AU133" s="15" t="s">
        <v>87</v>
      </c>
    </row>
    <row r="134" s="2" customFormat="1">
      <c r="A134" s="36"/>
      <c r="B134" s="37"/>
      <c r="C134" s="38"/>
      <c r="D134" s="234" t="s">
        <v>165</v>
      </c>
      <c r="E134" s="38"/>
      <c r="F134" s="235" t="s">
        <v>173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165</v>
      </c>
      <c r="AU134" s="15" t="s">
        <v>87</v>
      </c>
    </row>
    <row r="135" s="2" customFormat="1" ht="37.8" customHeight="1">
      <c r="A135" s="36"/>
      <c r="B135" s="37"/>
      <c r="C135" s="247" t="s">
        <v>174</v>
      </c>
      <c r="D135" s="247" t="s">
        <v>175</v>
      </c>
      <c r="E135" s="248" t="s">
        <v>176</v>
      </c>
      <c r="F135" s="249" t="s">
        <v>177</v>
      </c>
      <c r="G135" s="250" t="s">
        <v>171</v>
      </c>
      <c r="H135" s="251">
        <v>1</v>
      </c>
      <c r="I135" s="252"/>
      <c r="J135" s="253">
        <f>ROUND(I135*H135,2)</f>
        <v>0</v>
      </c>
      <c r="K135" s="249" t="s">
        <v>1</v>
      </c>
      <c r="L135" s="254"/>
      <c r="M135" s="255" t="s">
        <v>1</v>
      </c>
      <c r="N135" s="256" t="s">
        <v>42</v>
      </c>
      <c r="O135" s="89"/>
      <c r="P135" s="225">
        <f>O135*H135</f>
        <v>0</v>
      </c>
      <c r="Q135" s="225">
        <v>0.0195</v>
      </c>
      <c r="R135" s="225">
        <f>Q135*H135</f>
        <v>0.0195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178</v>
      </c>
      <c r="AT135" s="227" t="s">
        <v>175</v>
      </c>
      <c r="AU135" s="227" t="s">
        <v>87</v>
      </c>
      <c r="AY135" s="15" t="s">
        <v>153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5" t="s">
        <v>85</v>
      </c>
      <c r="BK135" s="228">
        <f>ROUND(I135*H135,2)</f>
        <v>0</v>
      </c>
      <c r="BL135" s="15" t="s">
        <v>161</v>
      </c>
      <c r="BM135" s="227" t="s">
        <v>179</v>
      </c>
    </row>
    <row r="136" s="2" customFormat="1">
      <c r="A136" s="36"/>
      <c r="B136" s="37"/>
      <c r="C136" s="38"/>
      <c r="D136" s="229" t="s">
        <v>163</v>
      </c>
      <c r="E136" s="38"/>
      <c r="F136" s="230" t="s">
        <v>177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163</v>
      </c>
      <c r="AU136" s="15" t="s">
        <v>87</v>
      </c>
    </row>
    <row r="137" s="2" customFormat="1">
      <c r="A137" s="36"/>
      <c r="B137" s="37"/>
      <c r="C137" s="38"/>
      <c r="D137" s="229" t="s">
        <v>180</v>
      </c>
      <c r="E137" s="38"/>
      <c r="F137" s="257" t="s">
        <v>181</v>
      </c>
      <c r="G137" s="38"/>
      <c r="H137" s="38"/>
      <c r="I137" s="231"/>
      <c r="J137" s="38"/>
      <c r="K137" s="38"/>
      <c r="L137" s="42"/>
      <c r="M137" s="232"/>
      <c r="N137" s="233"/>
      <c r="O137" s="89"/>
      <c r="P137" s="89"/>
      <c r="Q137" s="89"/>
      <c r="R137" s="89"/>
      <c r="S137" s="89"/>
      <c r="T137" s="90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180</v>
      </c>
      <c r="AU137" s="15" t="s">
        <v>87</v>
      </c>
    </row>
    <row r="138" s="12" customFormat="1" ht="22.8" customHeight="1">
      <c r="A138" s="12"/>
      <c r="B138" s="200"/>
      <c r="C138" s="201"/>
      <c r="D138" s="202" t="s">
        <v>76</v>
      </c>
      <c r="E138" s="214" t="s">
        <v>182</v>
      </c>
      <c r="F138" s="214" t="s">
        <v>183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SUM(P139:P142)</f>
        <v>0</v>
      </c>
      <c r="Q138" s="208"/>
      <c r="R138" s="209">
        <f>SUM(R139:R142)</f>
        <v>0</v>
      </c>
      <c r="S138" s="208"/>
      <c r="T138" s="210">
        <f>SUM(T139:T142)</f>
        <v>0.21168000000000001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85</v>
      </c>
      <c r="AT138" s="212" t="s">
        <v>76</v>
      </c>
      <c r="AU138" s="212" t="s">
        <v>85</v>
      </c>
      <c r="AY138" s="211" t="s">
        <v>153</v>
      </c>
      <c r="BK138" s="213">
        <f>SUM(BK139:BK142)</f>
        <v>0</v>
      </c>
    </row>
    <row r="139" s="2" customFormat="1" ht="21.75" customHeight="1">
      <c r="A139" s="36"/>
      <c r="B139" s="37"/>
      <c r="C139" s="216" t="s">
        <v>161</v>
      </c>
      <c r="D139" s="216" t="s">
        <v>156</v>
      </c>
      <c r="E139" s="217" t="s">
        <v>184</v>
      </c>
      <c r="F139" s="218" t="s">
        <v>185</v>
      </c>
      <c r="G139" s="219" t="s">
        <v>186</v>
      </c>
      <c r="H139" s="220">
        <v>3.3599999999999999</v>
      </c>
      <c r="I139" s="221"/>
      <c r="J139" s="222">
        <f>ROUND(I139*H139,2)</f>
        <v>0</v>
      </c>
      <c r="K139" s="218" t="s">
        <v>160</v>
      </c>
      <c r="L139" s="42"/>
      <c r="M139" s="223" t="s">
        <v>1</v>
      </c>
      <c r="N139" s="224" t="s">
        <v>42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0.063</v>
      </c>
      <c r="T139" s="226">
        <f>S139*H139</f>
        <v>0.21168000000000001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161</v>
      </c>
      <c r="AT139" s="227" t="s">
        <v>156</v>
      </c>
      <c r="AU139" s="227" t="s">
        <v>87</v>
      </c>
      <c r="AY139" s="15" t="s">
        <v>153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5" t="s">
        <v>85</v>
      </c>
      <c r="BK139" s="228">
        <f>ROUND(I139*H139,2)</f>
        <v>0</v>
      </c>
      <c r="BL139" s="15" t="s">
        <v>161</v>
      </c>
      <c r="BM139" s="227" t="s">
        <v>187</v>
      </c>
    </row>
    <row r="140" s="2" customFormat="1">
      <c r="A140" s="36"/>
      <c r="B140" s="37"/>
      <c r="C140" s="38"/>
      <c r="D140" s="229" t="s">
        <v>163</v>
      </c>
      <c r="E140" s="38"/>
      <c r="F140" s="230" t="s">
        <v>188</v>
      </c>
      <c r="G140" s="38"/>
      <c r="H140" s="38"/>
      <c r="I140" s="231"/>
      <c r="J140" s="38"/>
      <c r="K140" s="38"/>
      <c r="L140" s="42"/>
      <c r="M140" s="232"/>
      <c r="N140" s="233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163</v>
      </c>
      <c r="AU140" s="15" t="s">
        <v>87</v>
      </c>
    </row>
    <row r="141" s="2" customFormat="1">
      <c r="A141" s="36"/>
      <c r="B141" s="37"/>
      <c r="C141" s="38"/>
      <c r="D141" s="234" t="s">
        <v>165</v>
      </c>
      <c r="E141" s="38"/>
      <c r="F141" s="235" t="s">
        <v>189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165</v>
      </c>
      <c r="AU141" s="15" t="s">
        <v>87</v>
      </c>
    </row>
    <row r="142" s="13" customFormat="1">
      <c r="A142" s="13"/>
      <c r="B142" s="236"/>
      <c r="C142" s="237"/>
      <c r="D142" s="229" t="s">
        <v>167</v>
      </c>
      <c r="E142" s="238" t="s">
        <v>1</v>
      </c>
      <c r="F142" s="239" t="s">
        <v>190</v>
      </c>
      <c r="G142" s="237"/>
      <c r="H142" s="240">
        <v>3.3599999999999999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167</v>
      </c>
      <c r="AU142" s="246" t="s">
        <v>87</v>
      </c>
      <c r="AV142" s="13" t="s">
        <v>87</v>
      </c>
      <c r="AW142" s="13" t="s">
        <v>34</v>
      </c>
      <c r="AX142" s="13" t="s">
        <v>85</v>
      </c>
      <c r="AY142" s="246" t="s">
        <v>153</v>
      </c>
    </row>
    <row r="143" s="12" customFormat="1" ht="22.8" customHeight="1">
      <c r="A143" s="12"/>
      <c r="B143" s="200"/>
      <c r="C143" s="201"/>
      <c r="D143" s="202" t="s">
        <v>76</v>
      </c>
      <c r="E143" s="214" t="s">
        <v>191</v>
      </c>
      <c r="F143" s="214" t="s">
        <v>192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SUM(P144:P160)</f>
        <v>0</v>
      </c>
      <c r="Q143" s="208"/>
      <c r="R143" s="209">
        <f>SUM(R144:R160)</f>
        <v>0</v>
      </c>
      <c r="S143" s="208"/>
      <c r="T143" s="210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85</v>
      </c>
      <c r="AT143" s="212" t="s">
        <v>76</v>
      </c>
      <c r="AU143" s="212" t="s">
        <v>85</v>
      </c>
      <c r="AY143" s="211" t="s">
        <v>153</v>
      </c>
      <c r="BK143" s="213">
        <f>SUM(BK144:BK160)</f>
        <v>0</v>
      </c>
    </row>
    <row r="144" s="2" customFormat="1" ht="24.15" customHeight="1">
      <c r="A144" s="36"/>
      <c r="B144" s="37"/>
      <c r="C144" s="216" t="s">
        <v>193</v>
      </c>
      <c r="D144" s="216" t="s">
        <v>156</v>
      </c>
      <c r="E144" s="217" t="s">
        <v>194</v>
      </c>
      <c r="F144" s="218" t="s">
        <v>195</v>
      </c>
      <c r="G144" s="219" t="s">
        <v>196</v>
      </c>
      <c r="H144" s="220">
        <v>0.35299999999999998</v>
      </c>
      <c r="I144" s="221"/>
      <c r="J144" s="222">
        <f>ROUND(I144*H144,2)</f>
        <v>0</v>
      </c>
      <c r="K144" s="218" t="s">
        <v>160</v>
      </c>
      <c r="L144" s="42"/>
      <c r="M144" s="223" t="s">
        <v>1</v>
      </c>
      <c r="N144" s="224" t="s">
        <v>42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161</v>
      </c>
      <c r="AT144" s="227" t="s">
        <v>156</v>
      </c>
      <c r="AU144" s="227" t="s">
        <v>87</v>
      </c>
      <c r="AY144" s="15" t="s">
        <v>153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85</v>
      </c>
      <c r="BK144" s="228">
        <f>ROUND(I144*H144,2)</f>
        <v>0</v>
      </c>
      <c r="BL144" s="15" t="s">
        <v>161</v>
      </c>
      <c r="BM144" s="227" t="s">
        <v>197</v>
      </c>
    </row>
    <row r="145" s="2" customFormat="1">
      <c r="A145" s="36"/>
      <c r="B145" s="37"/>
      <c r="C145" s="38"/>
      <c r="D145" s="229" t="s">
        <v>163</v>
      </c>
      <c r="E145" s="38"/>
      <c r="F145" s="230" t="s">
        <v>198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163</v>
      </c>
      <c r="AU145" s="15" t="s">
        <v>87</v>
      </c>
    </row>
    <row r="146" s="2" customFormat="1">
      <c r="A146" s="36"/>
      <c r="B146" s="37"/>
      <c r="C146" s="38"/>
      <c r="D146" s="234" t="s">
        <v>165</v>
      </c>
      <c r="E146" s="38"/>
      <c r="F146" s="235" t="s">
        <v>199</v>
      </c>
      <c r="G146" s="38"/>
      <c r="H146" s="38"/>
      <c r="I146" s="231"/>
      <c r="J146" s="38"/>
      <c r="K146" s="38"/>
      <c r="L146" s="42"/>
      <c r="M146" s="232"/>
      <c r="N146" s="233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165</v>
      </c>
      <c r="AU146" s="15" t="s">
        <v>87</v>
      </c>
    </row>
    <row r="147" s="2" customFormat="1" ht="33" customHeight="1">
      <c r="A147" s="36"/>
      <c r="B147" s="37"/>
      <c r="C147" s="216" t="s">
        <v>154</v>
      </c>
      <c r="D147" s="216" t="s">
        <v>156</v>
      </c>
      <c r="E147" s="217" t="s">
        <v>200</v>
      </c>
      <c r="F147" s="218" t="s">
        <v>201</v>
      </c>
      <c r="G147" s="219" t="s">
        <v>196</v>
      </c>
      <c r="H147" s="220">
        <v>0.70599999999999996</v>
      </c>
      <c r="I147" s="221"/>
      <c r="J147" s="222">
        <f>ROUND(I147*H147,2)</f>
        <v>0</v>
      </c>
      <c r="K147" s="218" t="s">
        <v>160</v>
      </c>
      <c r="L147" s="42"/>
      <c r="M147" s="223" t="s">
        <v>1</v>
      </c>
      <c r="N147" s="224" t="s">
        <v>42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161</v>
      </c>
      <c r="AT147" s="227" t="s">
        <v>156</v>
      </c>
      <c r="AU147" s="227" t="s">
        <v>87</v>
      </c>
      <c r="AY147" s="15" t="s">
        <v>153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85</v>
      </c>
      <c r="BK147" s="228">
        <f>ROUND(I147*H147,2)</f>
        <v>0</v>
      </c>
      <c r="BL147" s="15" t="s">
        <v>161</v>
      </c>
      <c r="BM147" s="227" t="s">
        <v>202</v>
      </c>
    </row>
    <row r="148" s="2" customFormat="1">
      <c r="A148" s="36"/>
      <c r="B148" s="37"/>
      <c r="C148" s="38"/>
      <c r="D148" s="229" t="s">
        <v>163</v>
      </c>
      <c r="E148" s="38"/>
      <c r="F148" s="230" t="s">
        <v>203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163</v>
      </c>
      <c r="AU148" s="15" t="s">
        <v>87</v>
      </c>
    </row>
    <row r="149" s="2" customFormat="1">
      <c r="A149" s="36"/>
      <c r="B149" s="37"/>
      <c r="C149" s="38"/>
      <c r="D149" s="234" t="s">
        <v>165</v>
      </c>
      <c r="E149" s="38"/>
      <c r="F149" s="235" t="s">
        <v>204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165</v>
      </c>
      <c r="AU149" s="15" t="s">
        <v>87</v>
      </c>
    </row>
    <row r="150" s="13" customFormat="1">
      <c r="A150" s="13"/>
      <c r="B150" s="236"/>
      <c r="C150" s="237"/>
      <c r="D150" s="229" t="s">
        <v>167</v>
      </c>
      <c r="E150" s="237"/>
      <c r="F150" s="239" t="s">
        <v>205</v>
      </c>
      <c r="G150" s="237"/>
      <c r="H150" s="240">
        <v>0.70599999999999996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167</v>
      </c>
      <c r="AU150" s="246" t="s">
        <v>87</v>
      </c>
      <c r="AV150" s="13" t="s">
        <v>87</v>
      </c>
      <c r="AW150" s="13" t="s">
        <v>4</v>
      </c>
      <c r="AX150" s="13" t="s">
        <v>85</v>
      </c>
      <c r="AY150" s="246" t="s">
        <v>153</v>
      </c>
    </row>
    <row r="151" s="2" customFormat="1" ht="24.15" customHeight="1">
      <c r="A151" s="36"/>
      <c r="B151" s="37"/>
      <c r="C151" s="216" t="s">
        <v>206</v>
      </c>
      <c r="D151" s="216" t="s">
        <v>156</v>
      </c>
      <c r="E151" s="217" t="s">
        <v>207</v>
      </c>
      <c r="F151" s="218" t="s">
        <v>208</v>
      </c>
      <c r="G151" s="219" t="s">
        <v>196</v>
      </c>
      <c r="H151" s="220">
        <v>0.35299999999999998</v>
      </c>
      <c r="I151" s="221"/>
      <c r="J151" s="222">
        <f>ROUND(I151*H151,2)</f>
        <v>0</v>
      </c>
      <c r="K151" s="218" t="s">
        <v>160</v>
      </c>
      <c r="L151" s="42"/>
      <c r="M151" s="223" t="s">
        <v>1</v>
      </c>
      <c r="N151" s="224" t="s">
        <v>42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161</v>
      </c>
      <c r="AT151" s="227" t="s">
        <v>156</v>
      </c>
      <c r="AU151" s="227" t="s">
        <v>87</v>
      </c>
      <c r="AY151" s="15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85</v>
      </c>
      <c r="BK151" s="228">
        <f>ROUND(I151*H151,2)</f>
        <v>0</v>
      </c>
      <c r="BL151" s="15" t="s">
        <v>161</v>
      </c>
      <c r="BM151" s="227" t="s">
        <v>209</v>
      </c>
    </row>
    <row r="152" s="2" customFormat="1">
      <c r="A152" s="36"/>
      <c r="B152" s="37"/>
      <c r="C152" s="38"/>
      <c r="D152" s="229" t="s">
        <v>163</v>
      </c>
      <c r="E152" s="38"/>
      <c r="F152" s="230" t="s">
        <v>210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163</v>
      </c>
      <c r="AU152" s="15" t="s">
        <v>87</v>
      </c>
    </row>
    <row r="153" s="2" customFormat="1">
      <c r="A153" s="36"/>
      <c r="B153" s="37"/>
      <c r="C153" s="38"/>
      <c r="D153" s="234" t="s">
        <v>165</v>
      </c>
      <c r="E153" s="38"/>
      <c r="F153" s="235" t="s">
        <v>211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165</v>
      </c>
      <c r="AU153" s="15" t="s">
        <v>87</v>
      </c>
    </row>
    <row r="154" s="2" customFormat="1" ht="24.15" customHeight="1">
      <c r="A154" s="36"/>
      <c r="B154" s="37"/>
      <c r="C154" s="216" t="s">
        <v>178</v>
      </c>
      <c r="D154" s="216" t="s">
        <v>156</v>
      </c>
      <c r="E154" s="217" t="s">
        <v>212</v>
      </c>
      <c r="F154" s="218" t="s">
        <v>213</v>
      </c>
      <c r="G154" s="219" t="s">
        <v>196</v>
      </c>
      <c r="H154" s="220">
        <v>5.2949999999999999</v>
      </c>
      <c r="I154" s="221"/>
      <c r="J154" s="222">
        <f>ROUND(I154*H154,2)</f>
        <v>0</v>
      </c>
      <c r="K154" s="218" t="s">
        <v>160</v>
      </c>
      <c r="L154" s="42"/>
      <c r="M154" s="223" t="s">
        <v>1</v>
      </c>
      <c r="N154" s="224" t="s">
        <v>42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161</v>
      </c>
      <c r="AT154" s="227" t="s">
        <v>156</v>
      </c>
      <c r="AU154" s="227" t="s">
        <v>87</v>
      </c>
      <c r="AY154" s="15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85</v>
      </c>
      <c r="BK154" s="228">
        <f>ROUND(I154*H154,2)</f>
        <v>0</v>
      </c>
      <c r="BL154" s="15" t="s">
        <v>161</v>
      </c>
      <c r="BM154" s="227" t="s">
        <v>214</v>
      </c>
    </row>
    <row r="155" s="2" customFormat="1">
      <c r="A155" s="36"/>
      <c r="B155" s="37"/>
      <c r="C155" s="38"/>
      <c r="D155" s="229" t="s">
        <v>163</v>
      </c>
      <c r="E155" s="38"/>
      <c r="F155" s="230" t="s">
        <v>215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163</v>
      </c>
      <c r="AU155" s="15" t="s">
        <v>87</v>
      </c>
    </row>
    <row r="156" s="2" customFormat="1">
      <c r="A156" s="36"/>
      <c r="B156" s="37"/>
      <c r="C156" s="38"/>
      <c r="D156" s="234" t="s">
        <v>165</v>
      </c>
      <c r="E156" s="38"/>
      <c r="F156" s="235" t="s">
        <v>216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165</v>
      </c>
      <c r="AU156" s="15" t="s">
        <v>87</v>
      </c>
    </row>
    <row r="157" s="13" customFormat="1">
      <c r="A157" s="13"/>
      <c r="B157" s="236"/>
      <c r="C157" s="237"/>
      <c r="D157" s="229" t="s">
        <v>167</v>
      </c>
      <c r="E157" s="237"/>
      <c r="F157" s="239" t="s">
        <v>217</v>
      </c>
      <c r="G157" s="237"/>
      <c r="H157" s="240">
        <v>5.2949999999999999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167</v>
      </c>
      <c r="AU157" s="246" t="s">
        <v>87</v>
      </c>
      <c r="AV157" s="13" t="s">
        <v>87</v>
      </c>
      <c r="AW157" s="13" t="s">
        <v>4</v>
      </c>
      <c r="AX157" s="13" t="s">
        <v>85</v>
      </c>
      <c r="AY157" s="246" t="s">
        <v>153</v>
      </c>
    </row>
    <row r="158" s="2" customFormat="1" ht="33" customHeight="1">
      <c r="A158" s="36"/>
      <c r="B158" s="37"/>
      <c r="C158" s="216" t="s">
        <v>182</v>
      </c>
      <c r="D158" s="216" t="s">
        <v>156</v>
      </c>
      <c r="E158" s="217" t="s">
        <v>218</v>
      </c>
      <c r="F158" s="218" t="s">
        <v>219</v>
      </c>
      <c r="G158" s="219" t="s">
        <v>196</v>
      </c>
      <c r="H158" s="220">
        <v>0.35299999999999998</v>
      </c>
      <c r="I158" s="221"/>
      <c r="J158" s="222">
        <f>ROUND(I158*H158,2)</f>
        <v>0</v>
      </c>
      <c r="K158" s="218" t="s">
        <v>160</v>
      </c>
      <c r="L158" s="42"/>
      <c r="M158" s="223" t="s">
        <v>1</v>
      </c>
      <c r="N158" s="224" t="s">
        <v>42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161</v>
      </c>
      <c r="AT158" s="227" t="s">
        <v>156</v>
      </c>
      <c r="AU158" s="227" t="s">
        <v>87</v>
      </c>
      <c r="AY158" s="15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5" t="s">
        <v>85</v>
      </c>
      <c r="BK158" s="228">
        <f>ROUND(I158*H158,2)</f>
        <v>0</v>
      </c>
      <c r="BL158" s="15" t="s">
        <v>161</v>
      </c>
      <c r="BM158" s="227" t="s">
        <v>220</v>
      </c>
    </row>
    <row r="159" s="2" customFormat="1">
      <c r="A159" s="36"/>
      <c r="B159" s="37"/>
      <c r="C159" s="38"/>
      <c r="D159" s="229" t="s">
        <v>163</v>
      </c>
      <c r="E159" s="38"/>
      <c r="F159" s="230" t="s">
        <v>221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163</v>
      </c>
      <c r="AU159" s="15" t="s">
        <v>87</v>
      </c>
    </row>
    <row r="160" s="2" customFormat="1">
      <c r="A160" s="36"/>
      <c r="B160" s="37"/>
      <c r="C160" s="38"/>
      <c r="D160" s="234" t="s">
        <v>165</v>
      </c>
      <c r="E160" s="38"/>
      <c r="F160" s="235" t="s">
        <v>222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165</v>
      </c>
      <c r="AU160" s="15" t="s">
        <v>87</v>
      </c>
    </row>
    <row r="161" s="12" customFormat="1" ht="22.8" customHeight="1">
      <c r="A161" s="12"/>
      <c r="B161" s="200"/>
      <c r="C161" s="201"/>
      <c r="D161" s="202" t="s">
        <v>76</v>
      </c>
      <c r="E161" s="214" t="s">
        <v>223</v>
      </c>
      <c r="F161" s="214" t="s">
        <v>224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SUM(P162:P164)</f>
        <v>0</v>
      </c>
      <c r="Q161" s="208"/>
      <c r="R161" s="209">
        <f>SUM(R162:R164)</f>
        <v>0</v>
      </c>
      <c r="S161" s="208"/>
      <c r="T161" s="210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85</v>
      </c>
      <c r="AT161" s="212" t="s">
        <v>76</v>
      </c>
      <c r="AU161" s="212" t="s">
        <v>85</v>
      </c>
      <c r="AY161" s="211" t="s">
        <v>153</v>
      </c>
      <c r="BK161" s="213">
        <f>SUM(BK162:BK164)</f>
        <v>0</v>
      </c>
    </row>
    <row r="162" s="2" customFormat="1" ht="24.15" customHeight="1">
      <c r="A162" s="36"/>
      <c r="B162" s="37"/>
      <c r="C162" s="216" t="s">
        <v>225</v>
      </c>
      <c r="D162" s="216" t="s">
        <v>156</v>
      </c>
      <c r="E162" s="217" t="s">
        <v>226</v>
      </c>
      <c r="F162" s="218" t="s">
        <v>227</v>
      </c>
      <c r="G162" s="219" t="s">
        <v>196</v>
      </c>
      <c r="H162" s="220">
        <v>0.128</v>
      </c>
      <c r="I162" s="221"/>
      <c r="J162" s="222">
        <f>ROUND(I162*H162,2)</f>
        <v>0</v>
      </c>
      <c r="K162" s="218" t="s">
        <v>160</v>
      </c>
      <c r="L162" s="42"/>
      <c r="M162" s="223" t="s">
        <v>1</v>
      </c>
      <c r="N162" s="224" t="s">
        <v>42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161</v>
      </c>
      <c r="AT162" s="227" t="s">
        <v>156</v>
      </c>
      <c r="AU162" s="227" t="s">
        <v>87</v>
      </c>
      <c r="AY162" s="15" t="s">
        <v>153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85</v>
      </c>
      <c r="BK162" s="228">
        <f>ROUND(I162*H162,2)</f>
        <v>0</v>
      </c>
      <c r="BL162" s="15" t="s">
        <v>161</v>
      </c>
      <c r="BM162" s="227" t="s">
        <v>228</v>
      </c>
    </row>
    <row r="163" s="2" customFormat="1">
      <c r="A163" s="36"/>
      <c r="B163" s="37"/>
      <c r="C163" s="38"/>
      <c r="D163" s="229" t="s">
        <v>163</v>
      </c>
      <c r="E163" s="38"/>
      <c r="F163" s="230" t="s">
        <v>229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163</v>
      </c>
      <c r="AU163" s="15" t="s">
        <v>87</v>
      </c>
    </row>
    <row r="164" s="2" customFormat="1">
      <c r="A164" s="36"/>
      <c r="B164" s="37"/>
      <c r="C164" s="38"/>
      <c r="D164" s="234" t="s">
        <v>165</v>
      </c>
      <c r="E164" s="38"/>
      <c r="F164" s="235" t="s">
        <v>230</v>
      </c>
      <c r="G164" s="38"/>
      <c r="H164" s="38"/>
      <c r="I164" s="231"/>
      <c r="J164" s="38"/>
      <c r="K164" s="38"/>
      <c r="L164" s="42"/>
      <c r="M164" s="232"/>
      <c r="N164" s="233"/>
      <c r="O164" s="89"/>
      <c r="P164" s="89"/>
      <c r="Q164" s="89"/>
      <c r="R164" s="89"/>
      <c r="S164" s="89"/>
      <c r="T164" s="90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165</v>
      </c>
      <c r="AU164" s="15" t="s">
        <v>87</v>
      </c>
    </row>
    <row r="165" s="12" customFormat="1" ht="25.92" customHeight="1">
      <c r="A165" s="12"/>
      <c r="B165" s="200"/>
      <c r="C165" s="201"/>
      <c r="D165" s="202" t="s">
        <v>76</v>
      </c>
      <c r="E165" s="203" t="s">
        <v>231</v>
      </c>
      <c r="F165" s="203" t="s">
        <v>232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P166+P205+P209</f>
        <v>0</v>
      </c>
      <c r="Q165" s="208"/>
      <c r="R165" s="209">
        <f>R166+R205+R209</f>
        <v>0.1062922</v>
      </c>
      <c r="S165" s="208"/>
      <c r="T165" s="210">
        <f>T166+T205+T209</f>
        <v>0.14109100000000002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87</v>
      </c>
      <c r="AT165" s="212" t="s">
        <v>76</v>
      </c>
      <c r="AU165" s="212" t="s">
        <v>77</v>
      </c>
      <c r="AY165" s="211" t="s">
        <v>153</v>
      </c>
      <c r="BK165" s="213">
        <f>BK166+BK205+BK209</f>
        <v>0</v>
      </c>
    </row>
    <row r="166" s="12" customFormat="1" ht="22.8" customHeight="1">
      <c r="A166" s="12"/>
      <c r="B166" s="200"/>
      <c r="C166" s="201"/>
      <c r="D166" s="202" t="s">
        <v>76</v>
      </c>
      <c r="E166" s="214" t="s">
        <v>233</v>
      </c>
      <c r="F166" s="214" t="s">
        <v>234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SUM(P167:P204)</f>
        <v>0</v>
      </c>
      <c r="Q166" s="208"/>
      <c r="R166" s="209">
        <f>SUM(R167:R204)</f>
        <v>0.091179999999999997</v>
      </c>
      <c r="S166" s="208"/>
      <c r="T166" s="210">
        <f>SUM(T167:T204)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87</v>
      </c>
      <c r="AT166" s="212" t="s">
        <v>76</v>
      </c>
      <c r="AU166" s="212" t="s">
        <v>85</v>
      </c>
      <c r="AY166" s="211" t="s">
        <v>153</v>
      </c>
      <c r="BK166" s="213">
        <f>SUM(BK167:BK204)</f>
        <v>0</v>
      </c>
    </row>
    <row r="167" s="2" customFormat="1" ht="24.15" customHeight="1">
      <c r="A167" s="36"/>
      <c r="B167" s="37"/>
      <c r="C167" s="216" t="s">
        <v>235</v>
      </c>
      <c r="D167" s="216" t="s">
        <v>156</v>
      </c>
      <c r="E167" s="217" t="s">
        <v>236</v>
      </c>
      <c r="F167" s="218" t="s">
        <v>237</v>
      </c>
      <c r="G167" s="219" t="s">
        <v>171</v>
      </c>
      <c r="H167" s="220">
        <v>1</v>
      </c>
      <c r="I167" s="221"/>
      <c r="J167" s="222">
        <f>ROUND(I167*H167,2)</f>
        <v>0</v>
      </c>
      <c r="K167" s="218" t="s">
        <v>160</v>
      </c>
      <c r="L167" s="42"/>
      <c r="M167" s="223" t="s">
        <v>1</v>
      </c>
      <c r="N167" s="224" t="s">
        <v>42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238</v>
      </c>
      <c r="AT167" s="227" t="s">
        <v>156</v>
      </c>
      <c r="AU167" s="227" t="s">
        <v>87</v>
      </c>
      <c r="AY167" s="15" t="s">
        <v>153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5" t="s">
        <v>85</v>
      </c>
      <c r="BK167" s="228">
        <f>ROUND(I167*H167,2)</f>
        <v>0</v>
      </c>
      <c r="BL167" s="15" t="s">
        <v>238</v>
      </c>
      <c r="BM167" s="227" t="s">
        <v>239</v>
      </c>
    </row>
    <row r="168" s="2" customFormat="1">
      <c r="A168" s="36"/>
      <c r="B168" s="37"/>
      <c r="C168" s="38"/>
      <c r="D168" s="229" t="s">
        <v>163</v>
      </c>
      <c r="E168" s="38"/>
      <c r="F168" s="230" t="s">
        <v>240</v>
      </c>
      <c r="G168" s="38"/>
      <c r="H168" s="38"/>
      <c r="I168" s="231"/>
      <c r="J168" s="38"/>
      <c r="K168" s="38"/>
      <c r="L168" s="42"/>
      <c r="M168" s="232"/>
      <c r="N168" s="233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163</v>
      </c>
      <c r="AU168" s="15" t="s">
        <v>87</v>
      </c>
    </row>
    <row r="169" s="2" customFormat="1">
      <c r="A169" s="36"/>
      <c r="B169" s="37"/>
      <c r="C169" s="38"/>
      <c r="D169" s="234" t="s">
        <v>165</v>
      </c>
      <c r="E169" s="38"/>
      <c r="F169" s="235" t="s">
        <v>241</v>
      </c>
      <c r="G169" s="38"/>
      <c r="H169" s="38"/>
      <c r="I169" s="231"/>
      <c r="J169" s="38"/>
      <c r="K169" s="38"/>
      <c r="L169" s="42"/>
      <c r="M169" s="232"/>
      <c r="N169" s="233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165</v>
      </c>
      <c r="AU169" s="15" t="s">
        <v>87</v>
      </c>
    </row>
    <row r="170" s="13" customFormat="1">
      <c r="A170" s="13"/>
      <c r="B170" s="236"/>
      <c r="C170" s="237"/>
      <c r="D170" s="229" t="s">
        <v>167</v>
      </c>
      <c r="E170" s="238" t="s">
        <v>1</v>
      </c>
      <c r="F170" s="239" t="s">
        <v>85</v>
      </c>
      <c r="G170" s="237"/>
      <c r="H170" s="240">
        <v>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167</v>
      </c>
      <c r="AU170" s="246" t="s">
        <v>87</v>
      </c>
      <c r="AV170" s="13" t="s">
        <v>87</v>
      </c>
      <c r="AW170" s="13" t="s">
        <v>34</v>
      </c>
      <c r="AX170" s="13" t="s">
        <v>85</v>
      </c>
      <c r="AY170" s="246" t="s">
        <v>153</v>
      </c>
    </row>
    <row r="171" s="2" customFormat="1" ht="37.8" customHeight="1">
      <c r="A171" s="36"/>
      <c r="B171" s="37"/>
      <c r="C171" s="247" t="s">
        <v>8</v>
      </c>
      <c r="D171" s="247" t="s">
        <v>175</v>
      </c>
      <c r="E171" s="248" t="s">
        <v>242</v>
      </c>
      <c r="F171" s="249" t="s">
        <v>243</v>
      </c>
      <c r="G171" s="250" t="s">
        <v>171</v>
      </c>
      <c r="H171" s="251">
        <v>1</v>
      </c>
      <c r="I171" s="252"/>
      <c r="J171" s="253">
        <f>ROUND(I171*H171,2)</f>
        <v>0</v>
      </c>
      <c r="K171" s="249" t="s">
        <v>160</v>
      </c>
      <c r="L171" s="254"/>
      <c r="M171" s="255" t="s">
        <v>1</v>
      </c>
      <c r="N171" s="256" t="s">
        <v>42</v>
      </c>
      <c r="O171" s="89"/>
      <c r="P171" s="225">
        <f>O171*H171</f>
        <v>0</v>
      </c>
      <c r="Q171" s="225">
        <v>0.072480000000000003</v>
      </c>
      <c r="R171" s="225">
        <f>Q171*H171</f>
        <v>0.072480000000000003</v>
      </c>
      <c r="S171" s="225">
        <v>0</v>
      </c>
      <c r="T171" s="22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244</v>
      </c>
      <c r="AT171" s="227" t="s">
        <v>175</v>
      </c>
      <c r="AU171" s="227" t="s">
        <v>87</v>
      </c>
      <c r="AY171" s="15" t="s">
        <v>153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5" t="s">
        <v>85</v>
      </c>
      <c r="BK171" s="228">
        <f>ROUND(I171*H171,2)</f>
        <v>0</v>
      </c>
      <c r="BL171" s="15" t="s">
        <v>238</v>
      </c>
      <c r="BM171" s="227" t="s">
        <v>245</v>
      </c>
    </row>
    <row r="172" s="2" customFormat="1">
      <c r="A172" s="36"/>
      <c r="B172" s="37"/>
      <c r="C172" s="38"/>
      <c r="D172" s="229" t="s">
        <v>163</v>
      </c>
      <c r="E172" s="38"/>
      <c r="F172" s="230" t="s">
        <v>243</v>
      </c>
      <c r="G172" s="38"/>
      <c r="H172" s="38"/>
      <c r="I172" s="231"/>
      <c r="J172" s="38"/>
      <c r="K172" s="38"/>
      <c r="L172" s="42"/>
      <c r="M172" s="232"/>
      <c r="N172" s="233"/>
      <c r="O172" s="89"/>
      <c r="P172" s="89"/>
      <c r="Q172" s="89"/>
      <c r="R172" s="89"/>
      <c r="S172" s="89"/>
      <c r="T172" s="90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163</v>
      </c>
      <c r="AU172" s="15" t="s">
        <v>87</v>
      </c>
    </row>
    <row r="173" s="2" customFormat="1">
      <c r="A173" s="36"/>
      <c r="B173" s="37"/>
      <c r="C173" s="38"/>
      <c r="D173" s="229" t="s">
        <v>180</v>
      </c>
      <c r="E173" s="38"/>
      <c r="F173" s="257" t="s">
        <v>246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180</v>
      </c>
      <c r="AU173" s="15" t="s">
        <v>87</v>
      </c>
    </row>
    <row r="174" s="2" customFormat="1" ht="16.5" customHeight="1">
      <c r="A174" s="36"/>
      <c r="B174" s="37"/>
      <c r="C174" s="216" t="s">
        <v>247</v>
      </c>
      <c r="D174" s="216" t="s">
        <v>156</v>
      </c>
      <c r="E174" s="217" t="s">
        <v>248</v>
      </c>
      <c r="F174" s="218" t="s">
        <v>249</v>
      </c>
      <c r="G174" s="219" t="s">
        <v>171</v>
      </c>
      <c r="H174" s="220">
        <v>2</v>
      </c>
      <c r="I174" s="221"/>
      <c r="J174" s="222">
        <f>ROUND(I174*H174,2)</f>
        <v>0</v>
      </c>
      <c r="K174" s="218" t="s">
        <v>160</v>
      </c>
      <c r="L174" s="42"/>
      <c r="M174" s="223" t="s">
        <v>1</v>
      </c>
      <c r="N174" s="224" t="s">
        <v>42</v>
      </c>
      <c r="O174" s="89"/>
      <c r="P174" s="225">
        <f>O174*H174</f>
        <v>0</v>
      </c>
      <c r="Q174" s="225">
        <v>0</v>
      </c>
      <c r="R174" s="225">
        <f>Q174*H174</f>
        <v>0</v>
      </c>
      <c r="S174" s="225">
        <v>0</v>
      </c>
      <c r="T174" s="22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238</v>
      </c>
      <c r="AT174" s="227" t="s">
        <v>156</v>
      </c>
      <c r="AU174" s="227" t="s">
        <v>87</v>
      </c>
      <c r="AY174" s="15" t="s">
        <v>153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5" t="s">
        <v>85</v>
      </c>
      <c r="BK174" s="228">
        <f>ROUND(I174*H174,2)</f>
        <v>0</v>
      </c>
      <c r="BL174" s="15" t="s">
        <v>238</v>
      </c>
      <c r="BM174" s="227" t="s">
        <v>250</v>
      </c>
    </row>
    <row r="175" s="2" customFormat="1">
      <c r="A175" s="36"/>
      <c r="B175" s="37"/>
      <c r="C175" s="38"/>
      <c r="D175" s="229" t="s">
        <v>163</v>
      </c>
      <c r="E175" s="38"/>
      <c r="F175" s="230" t="s">
        <v>251</v>
      </c>
      <c r="G175" s="38"/>
      <c r="H175" s="38"/>
      <c r="I175" s="231"/>
      <c r="J175" s="38"/>
      <c r="K175" s="38"/>
      <c r="L175" s="42"/>
      <c r="M175" s="232"/>
      <c r="N175" s="233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163</v>
      </c>
      <c r="AU175" s="15" t="s">
        <v>87</v>
      </c>
    </row>
    <row r="176" s="2" customFormat="1">
      <c r="A176" s="36"/>
      <c r="B176" s="37"/>
      <c r="C176" s="38"/>
      <c r="D176" s="234" t="s">
        <v>165</v>
      </c>
      <c r="E176" s="38"/>
      <c r="F176" s="235" t="s">
        <v>252</v>
      </c>
      <c r="G176" s="38"/>
      <c r="H176" s="38"/>
      <c r="I176" s="231"/>
      <c r="J176" s="38"/>
      <c r="K176" s="38"/>
      <c r="L176" s="42"/>
      <c r="M176" s="232"/>
      <c r="N176" s="233"/>
      <c r="O176" s="89"/>
      <c r="P176" s="89"/>
      <c r="Q176" s="89"/>
      <c r="R176" s="89"/>
      <c r="S176" s="89"/>
      <c r="T176" s="90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165</v>
      </c>
      <c r="AU176" s="15" t="s">
        <v>87</v>
      </c>
    </row>
    <row r="177" s="2" customFormat="1" ht="16.5" customHeight="1">
      <c r="A177" s="36"/>
      <c r="B177" s="37"/>
      <c r="C177" s="247" t="s">
        <v>253</v>
      </c>
      <c r="D177" s="247" t="s">
        <v>175</v>
      </c>
      <c r="E177" s="248" t="s">
        <v>254</v>
      </c>
      <c r="F177" s="249" t="s">
        <v>255</v>
      </c>
      <c r="G177" s="250" t="s">
        <v>171</v>
      </c>
      <c r="H177" s="251">
        <v>1</v>
      </c>
      <c r="I177" s="252"/>
      <c r="J177" s="253">
        <f>ROUND(I177*H177,2)</f>
        <v>0</v>
      </c>
      <c r="K177" s="249" t="s">
        <v>160</v>
      </c>
      <c r="L177" s="254"/>
      <c r="M177" s="255" t="s">
        <v>1</v>
      </c>
      <c r="N177" s="256" t="s">
        <v>42</v>
      </c>
      <c r="O177" s="89"/>
      <c r="P177" s="225">
        <f>O177*H177</f>
        <v>0</v>
      </c>
      <c r="Q177" s="225">
        <v>0.00059999999999999995</v>
      </c>
      <c r="R177" s="225">
        <f>Q177*H177</f>
        <v>0.00059999999999999995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244</v>
      </c>
      <c r="AT177" s="227" t="s">
        <v>175</v>
      </c>
      <c r="AU177" s="227" t="s">
        <v>87</v>
      </c>
      <c r="AY177" s="15" t="s">
        <v>153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5" t="s">
        <v>85</v>
      </c>
      <c r="BK177" s="228">
        <f>ROUND(I177*H177,2)</f>
        <v>0</v>
      </c>
      <c r="BL177" s="15" t="s">
        <v>238</v>
      </c>
      <c r="BM177" s="227" t="s">
        <v>256</v>
      </c>
    </row>
    <row r="178" s="2" customFormat="1">
      <c r="A178" s="36"/>
      <c r="B178" s="37"/>
      <c r="C178" s="38"/>
      <c r="D178" s="229" t="s">
        <v>163</v>
      </c>
      <c r="E178" s="38"/>
      <c r="F178" s="230" t="s">
        <v>255</v>
      </c>
      <c r="G178" s="38"/>
      <c r="H178" s="38"/>
      <c r="I178" s="231"/>
      <c r="J178" s="38"/>
      <c r="K178" s="38"/>
      <c r="L178" s="42"/>
      <c r="M178" s="232"/>
      <c r="N178" s="233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163</v>
      </c>
      <c r="AU178" s="15" t="s">
        <v>87</v>
      </c>
    </row>
    <row r="179" s="2" customFormat="1" ht="16.5" customHeight="1">
      <c r="A179" s="36"/>
      <c r="B179" s="37"/>
      <c r="C179" s="247" t="s">
        <v>257</v>
      </c>
      <c r="D179" s="247" t="s">
        <v>175</v>
      </c>
      <c r="E179" s="248" t="s">
        <v>258</v>
      </c>
      <c r="F179" s="249" t="s">
        <v>259</v>
      </c>
      <c r="G179" s="250" t="s">
        <v>171</v>
      </c>
      <c r="H179" s="251">
        <v>1</v>
      </c>
      <c r="I179" s="252"/>
      <c r="J179" s="253">
        <f>ROUND(I179*H179,2)</f>
        <v>0</v>
      </c>
      <c r="K179" s="249" t="s">
        <v>160</v>
      </c>
      <c r="L179" s="254"/>
      <c r="M179" s="255" t="s">
        <v>1</v>
      </c>
      <c r="N179" s="256" t="s">
        <v>42</v>
      </c>
      <c r="O179" s="89"/>
      <c r="P179" s="225">
        <f>O179*H179</f>
        <v>0</v>
      </c>
      <c r="Q179" s="225">
        <v>0.00040000000000000002</v>
      </c>
      <c r="R179" s="225">
        <f>Q179*H179</f>
        <v>0.00040000000000000002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244</v>
      </c>
      <c r="AT179" s="227" t="s">
        <v>175</v>
      </c>
      <c r="AU179" s="227" t="s">
        <v>87</v>
      </c>
      <c r="AY179" s="15" t="s">
        <v>153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85</v>
      </c>
      <c r="BK179" s="228">
        <f>ROUND(I179*H179,2)</f>
        <v>0</v>
      </c>
      <c r="BL179" s="15" t="s">
        <v>238</v>
      </c>
      <c r="BM179" s="227" t="s">
        <v>260</v>
      </c>
    </row>
    <row r="180" s="2" customFormat="1">
      <c r="A180" s="36"/>
      <c r="B180" s="37"/>
      <c r="C180" s="38"/>
      <c r="D180" s="229" t="s">
        <v>163</v>
      </c>
      <c r="E180" s="38"/>
      <c r="F180" s="230" t="s">
        <v>259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163</v>
      </c>
      <c r="AU180" s="15" t="s">
        <v>87</v>
      </c>
    </row>
    <row r="181" s="2" customFormat="1" ht="24.15" customHeight="1">
      <c r="A181" s="36"/>
      <c r="B181" s="37"/>
      <c r="C181" s="216" t="s">
        <v>238</v>
      </c>
      <c r="D181" s="216" t="s">
        <v>156</v>
      </c>
      <c r="E181" s="217" t="s">
        <v>261</v>
      </c>
      <c r="F181" s="218" t="s">
        <v>262</v>
      </c>
      <c r="G181" s="219" t="s">
        <v>171</v>
      </c>
      <c r="H181" s="220">
        <v>2</v>
      </c>
      <c r="I181" s="221"/>
      <c r="J181" s="222">
        <f>ROUND(I181*H181,2)</f>
        <v>0</v>
      </c>
      <c r="K181" s="218" t="s">
        <v>160</v>
      </c>
      <c r="L181" s="42"/>
      <c r="M181" s="223" t="s">
        <v>1</v>
      </c>
      <c r="N181" s="224" t="s">
        <v>42</v>
      </c>
      <c r="O181" s="89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238</v>
      </c>
      <c r="AT181" s="227" t="s">
        <v>156</v>
      </c>
      <c r="AU181" s="227" t="s">
        <v>87</v>
      </c>
      <c r="AY181" s="15" t="s">
        <v>153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5" t="s">
        <v>85</v>
      </c>
      <c r="BK181" s="228">
        <f>ROUND(I181*H181,2)</f>
        <v>0</v>
      </c>
      <c r="BL181" s="15" t="s">
        <v>238</v>
      </c>
      <c r="BM181" s="227" t="s">
        <v>263</v>
      </c>
    </row>
    <row r="182" s="2" customFormat="1">
      <c r="A182" s="36"/>
      <c r="B182" s="37"/>
      <c r="C182" s="38"/>
      <c r="D182" s="229" t="s">
        <v>163</v>
      </c>
      <c r="E182" s="38"/>
      <c r="F182" s="230" t="s">
        <v>264</v>
      </c>
      <c r="G182" s="38"/>
      <c r="H182" s="38"/>
      <c r="I182" s="231"/>
      <c r="J182" s="38"/>
      <c r="K182" s="38"/>
      <c r="L182" s="42"/>
      <c r="M182" s="232"/>
      <c r="N182" s="233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163</v>
      </c>
      <c r="AU182" s="15" t="s">
        <v>87</v>
      </c>
    </row>
    <row r="183" s="2" customFormat="1">
      <c r="A183" s="36"/>
      <c r="B183" s="37"/>
      <c r="C183" s="38"/>
      <c r="D183" s="234" t="s">
        <v>165</v>
      </c>
      <c r="E183" s="38"/>
      <c r="F183" s="235" t="s">
        <v>265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165</v>
      </c>
      <c r="AU183" s="15" t="s">
        <v>87</v>
      </c>
    </row>
    <row r="184" s="2" customFormat="1" ht="16.5" customHeight="1">
      <c r="A184" s="36"/>
      <c r="B184" s="37"/>
      <c r="C184" s="247" t="s">
        <v>266</v>
      </c>
      <c r="D184" s="247" t="s">
        <v>175</v>
      </c>
      <c r="E184" s="248" t="s">
        <v>267</v>
      </c>
      <c r="F184" s="249" t="s">
        <v>268</v>
      </c>
      <c r="G184" s="250" t="s">
        <v>171</v>
      </c>
      <c r="H184" s="251">
        <v>2</v>
      </c>
      <c r="I184" s="252"/>
      <c r="J184" s="253">
        <f>ROUND(I184*H184,2)</f>
        <v>0</v>
      </c>
      <c r="K184" s="249" t="s">
        <v>160</v>
      </c>
      <c r="L184" s="254"/>
      <c r="M184" s="255" t="s">
        <v>1</v>
      </c>
      <c r="N184" s="256" t="s">
        <v>42</v>
      </c>
      <c r="O184" s="89"/>
      <c r="P184" s="225">
        <f>O184*H184</f>
        <v>0</v>
      </c>
      <c r="Q184" s="225">
        <v>0.0023999999999999998</v>
      </c>
      <c r="R184" s="225">
        <f>Q184*H184</f>
        <v>0.0047999999999999996</v>
      </c>
      <c r="S184" s="225">
        <v>0</v>
      </c>
      <c r="T184" s="22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244</v>
      </c>
      <c r="AT184" s="227" t="s">
        <v>175</v>
      </c>
      <c r="AU184" s="227" t="s">
        <v>87</v>
      </c>
      <c r="AY184" s="15" t="s">
        <v>153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5" t="s">
        <v>85</v>
      </c>
      <c r="BK184" s="228">
        <f>ROUND(I184*H184,2)</f>
        <v>0</v>
      </c>
      <c r="BL184" s="15" t="s">
        <v>238</v>
      </c>
      <c r="BM184" s="227" t="s">
        <v>269</v>
      </c>
    </row>
    <row r="185" s="2" customFormat="1">
      <c r="A185" s="36"/>
      <c r="B185" s="37"/>
      <c r="C185" s="38"/>
      <c r="D185" s="229" t="s">
        <v>163</v>
      </c>
      <c r="E185" s="38"/>
      <c r="F185" s="230" t="s">
        <v>268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163</v>
      </c>
      <c r="AU185" s="15" t="s">
        <v>87</v>
      </c>
    </row>
    <row r="186" s="2" customFormat="1" ht="24.15" customHeight="1">
      <c r="A186" s="36"/>
      <c r="B186" s="37"/>
      <c r="C186" s="216" t="s">
        <v>270</v>
      </c>
      <c r="D186" s="216" t="s">
        <v>156</v>
      </c>
      <c r="E186" s="217" t="s">
        <v>271</v>
      </c>
      <c r="F186" s="218" t="s">
        <v>272</v>
      </c>
      <c r="G186" s="219" t="s">
        <v>171</v>
      </c>
      <c r="H186" s="220">
        <v>2</v>
      </c>
      <c r="I186" s="221"/>
      <c r="J186" s="222">
        <f>ROUND(I186*H186,2)</f>
        <v>0</v>
      </c>
      <c r="K186" s="218" t="s">
        <v>1</v>
      </c>
      <c r="L186" s="42"/>
      <c r="M186" s="223" t="s">
        <v>1</v>
      </c>
      <c r="N186" s="224" t="s">
        <v>42</v>
      </c>
      <c r="O186" s="89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238</v>
      </c>
      <c r="AT186" s="227" t="s">
        <v>156</v>
      </c>
      <c r="AU186" s="227" t="s">
        <v>87</v>
      </c>
      <c r="AY186" s="15" t="s">
        <v>153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5" t="s">
        <v>85</v>
      </c>
      <c r="BK186" s="228">
        <f>ROUND(I186*H186,2)</f>
        <v>0</v>
      </c>
      <c r="BL186" s="15" t="s">
        <v>238</v>
      </c>
      <c r="BM186" s="227" t="s">
        <v>273</v>
      </c>
    </row>
    <row r="187" s="2" customFormat="1">
      <c r="A187" s="36"/>
      <c r="B187" s="37"/>
      <c r="C187" s="38"/>
      <c r="D187" s="229" t="s">
        <v>163</v>
      </c>
      <c r="E187" s="38"/>
      <c r="F187" s="230" t="s">
        <v>274</v>
      </c>
      <c r="G187" s="38"/>
      <c r="H187" s="38"/>
      <c r="I187" s="231"/>
      <c r="J187" s="38"/>
      <c r="K187" s="38"/>
      <c r="L187" s="42"/>
      <c r="M187" s="232"/>
      <c r="N187" s="233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163</v>
      </c>
      <c r="AU187" s="15" t="s">
        <v>87</v>
      </c>
    </row>
    <row r="188" s="2" customFormat="1" ht="16.5" customHeight="1">
      <c r="A188" s="36"/>
      <c r="B188" s="37"/>
      <c r="C188" s="247" t="s">
        <v>275</v>
      </c>
      <c r="D188" s="247" t="s">
        <v>175</v>
      </c>
      <c r="E188" s="248" t="s">
        <v>276</v>
      </c>
      <c r="F188" s="249" t="s">
        <v>277</v>
      </c>
      <c r="G188" s="250" t="s">
        <v>171</v>
      </c>
      <c r="H188" s="251">
        <v>1</v>
      </c>
      <c r="I188" s="252"/>
      <c r="J188" s="253">
        <f>ROUND(I188*H188,2)</f>
        <v>0</v>
      </c>
      <c r="K188" s="249" t="s">
        <v>1</v>
      </c>
      <c r="L188" s="254"/>
      <c r="M188" s="255" t="s">
        <v>1</v>
      </c>
      <c r="N188" s="256" t="s">
        <v>42</v>
      </c>
      <c r="O188" s="89"/>
      <c r="P188" s="225">
        <f>O188*H188</f>
        <v>0</v>
      </c>
      <c r="Q188" s="225">
        <v>0.01</v>
      </c>
      <c r="R188" s="225">
        <f>Q188*H188</f>
        <v>0.01</v>
      </c>
      <c r="S188" s="225">
        <v>0</v>
      </c>
      <c r="T188" s="22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7" t="s">
        <v>244</v>
      </c>
      <c r="AT188" s="227" t="s">
        <v>175</v>
      </c>
      <c r="AU188" s="227" t="s">
        <v>87</v>
      </c>
      <c r="AY188" s="15" t="s">
        <v>153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15" t="s">
        <v>85</v>
      </c>
      <c r="BK188" s="228">
        <f>ROUND(I188*H188,2)</f>
        <v>0</v>
      </c>
      <c r="BL188" s="15" t="s">
        <v>238</v>
      </c>
      <c r="BM188" s="227" t="s">
        <v>278</v>
      </c>
    </row>
    <row r="189" s="2" customFormat="1">
      <c r="A189" s="36"/>
      <c r="B189" s="37"/>
      <c r="C189" s="38"/>
      <c r="D189" s="229" t="s">
        <v>163</v>
      </c>
      <c r="E189" s="38"/>
      <c r="F189" s="230" t="s">
        <v>277</v>
      </c>
      <c r="G189" s="38"/>
      <c r="H189" s="38"/>
      <c r="I189" s="231"/>
      <c r="J189" s="38"/>
      <c r="K189" s="38"/>
      <c r="L189" s="42"/>
      <c r="M189" s="232"/>
      <c r="N189" s="233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163</v>
      </c>
      <c r="AU189" s="15" t="s">
        <v>87</v>
      </c>
    </row>
    <row r="190" s="2" customFormat="1">
      <c r="A190" s="36"/>
      <c r="B190" s="37"/>
      <c r="C190" s="38"/>
      <c r="D190" s="229" t="s">
        <v>180</v>
      </c>
      <c r="E190" s="38"/>
      <c r="F190" s="257" t="s">
        <v>279</v>
      </c>
      <c r="G190" s="38"/>
      <c r="H190" s="38"/>
      <c r="I190" s="231"/>
      <c r="J190" s="38"/>
      <c r="K190" s="38"/>
      <c r="L190" s="42"/>
      <c r="M190" s="232"/>
      <c r="N190" s="233"/>
      <c r="O190" s="89"/>
      <c r="P190" s="89"/>
      <c r="Q190" s="89"/>
      <c r="R190" s="89"/>
      <c r="S190" s="89"/>
      <c r="T190" s="90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5" t="s">
        <v>180</v>
      </c>
      <c r="AU190" s="15" t="s">
        <v>87</v>
      </c>
    </row>
    <row r="191" s="2" customFormat="1" ht="24.15" customHeight="1">
      <c r="A191" s="36"/>
      <c r="B191" s="37"/>
      <c r="C191" s="216" t="s">
        <v>280</v>
      </c>
      <c r="D191" s="216" t="s">
        <v>156</v>
      </c>
      <c r="E191" s="217" t="s">
        <v>281</v>
      </c>
      <c r="F191" s="218" t="s">
        <v>282</v>
      </c>
      <c r="G191" s="219" t="s">
        <v>171</v>
      </c>
      <c r="H191" s="220">
        <v>1</v>
      </c>
      <c r="I191" s="221"/>
      <c r="J191" s="222">
        <f>ROUND(I191*H191,2)</f>
        <v>0</v>
      </c>
      <c r="K191" s="218" t="s">
        <v>1</v>
      </c>
      <c r="L191" s="42"/>
      <c r="M191" s="223" t="s">
        <v>1</v>
      </c>
      <c r="N191" s="224" t="s">
        <v>42</v>
      </c>
      <c r="O191" s="89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238</v>
      </c>
      <c r="AT191" s="227" t="s">
        <v>156</v>
      </c>
      <c r="AU191" s="227" t="s">
        <v>87</v>
      </c>
      <c r="AY191" s="15" t="s">
        <v>153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5" t="s">
        <v>85</v>
      </c>
      <c r="BK191" s="228">
        <f>ROUND(I191*H191,2)</f>
        <v>0</v>
      </c>
      <c r="BL191" s="15" t="s">
        <v>238</v>
      </c>
      <c r="BM191" s="227" t="s">
        <v>283</v>
      </c>
    </row>
    <row r="192" s="2" customFormat="1">
      <c r="A192" s="36"/>
      <c r="B192" s="37"/>
      <c r="C192" s="38"/>
      <c r="D192" s="229" t="s">
        <v>163</v>
      </c>
      <c r="E192" s="38"/>
      <c r="F192" s="230" t="s">
        <v>284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163</v>
      </c>
      <c r="AU192" s="15" t="s">
        <v>87</v>
      </c>
    </row>
    <row r="193" s="2" customFormat="1" ht="16.5" customHeight="1">
      <c r="A193" s="36"/>
      <c r="B193" s="37"/>
      <c r="C193" s="247" t="s">
        <v>7</v>
      </c>
      <c r="D193" s="247" t="s">
        <v>175</v>
      </c>
      <c r="E193" s="248" t="s">
        <v>285</v>
      </c>
      <c r="F193" s="249" t="s">
        <v>286</v>
      </c>
      <c r="G193" s="250" t="s">
        <v>171</v>
      </c>
      <c r="H193" s="251">
        <v>1</v>
      </c>
      <c r="I193" s="252"/>
      <c r="J193" s="253">
        <f>ROUND(I193*H193,2)</f>
        <v>0</v>
      </c>
      <c r="K193" s="249" t="s">
        <v>1</v>
      </c>
      <c r="L193" s="254"/>
      <c r="M193" s="255" t="s">
        <v>1</v>
      </c>
      <c r="N193" s="256" t="s">
        <v>42</v>
      </c>
      <c r="O193" s="89"/>
      <c r="P193" s="225">
        <f>O193*H193</f>
        <v>0</v>
      </c>
      <c r="Q193" s="225">
        <v>0.0022000000000000001</v>
      </c>
      <c r="R193" s="225">
        <f>Q193*H193</f>
        <v>0.0022000000000000001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244</v>
      </c>
      <c r="AT193" s="227" t="s">
        <v>175</v>
      </c>
      <c r="AU193" s="227" t="s">
        <v>87</v>
      </c>
      <c r="AY193" s="15" t="s">
        <v>153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85</v>
      </c>
      <c r="BK193" s="228">
        <f>ROUND(I193*H193,2)</f>
        <v>0</v>
      </c>
      <c r="BL193" s="15" t="s">
        <v>238</v>
      </c>
      <c r="BM193" s="227" t="s">
        <v>287</v>
      </c>
    </row>
    <row r="194" s="2" customFormat="1">
      <c r="A194" s="36"/>
      <c r="B194" s="37"/>
      <c r="C194" s="38"/>
      <c r="D194" s="229" t="s">
        <v>163</v>
      </c>
      <c r="E194" s="38"/>
      <c r="F194" s="230" t="s">
        <v>286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163</v>
      </c>
      <c r="AU194" s="15" t="s">
        <v>87</v>
      </c>
    </row>
    <row r="195" s="2" customFormat="1">
      <c r="A195" s="36"/>
      <c r="B195" s="37"/>
      <c r="C195" s="38"/>
      <c r="D195" s="229" t="s">
        <v>180</v>
      </c>
      <c r="E195" s="38"/>
      <c r="F195" s="257" t="s">
        <v>288</v>
      </c>
      <c r="G195" s="38"/>
      <c r="H195" s="38"/>
      <c r="I195" s="231"/>
      <c r="J195" s="38"/>
      <c r="K195" s="38"/>
      <c r="L195" s="42"/>
      <c r="M195" s="232"/>
      <c r="N195" s="233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180</v>
      </c>
      <c r="AU195" s="15" t="s">
        <v>87</v>
      </c>
    </row>
    <row r="196" s="2" customFormat="1" ht="24.15" customHeight="1">
      <c r="A196" s="36"/>
      <c r="B196" s="37"/>
      <c r="C196" s="216" t="s">
        <v>289</v>
      </c>
      <c r="D196" s="216" t="s">
        <v>156</v>
      </c>
      <c r="E196" s="217" t="s">
        <v>290</v>
      </c>
      <c r="F196" s="218" t="s">
        <v>291</v>
      </c>
      <c r="G196" s="219" t="s">
        <v>171</v>
      </c>
      <c r="H196" s="220">
        <v>1</v>
      </c>
      <c r="I196" s="221"/>
      <c r="J196" s="222">
        <f>ROUND(I196*H196,2)</f>
        <v>0</v>
      </c>
      <c r="K196" s="218" t="s">
        <v>160</v>
      </c>
      <c r="L196" s="42"/>
      <c r="M196" s="223" t="s">
        <v>1</v>
      </c>
      <c r="N196" s="224" t="s">
        <v>42</v>
      </c>
      <c r="O196" s="89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238</v>
      </c>
      <c r="AT196" s="227" t="s">
        <v>156</v>
      </c>
      <c r="AU196" s="227" t="s">
        <v>87</v>
      </c>
      <c r="AY196" s="15" t="s">
        <v>153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5" t="s">
        <v>85</v>
      </c>
      <c r="BK196" s="228">
        <f>ROUND(I196*H196,2)</f>
        <v>0</v>
      </c>
      <c r="BL196" s="15" t="s">
        <v>238</v>
      </c>
      <c r="BM196" s="227" t="s">
        <v>292</v>
      </c>
    </row>
    <row r="197" s="2" customFormat="1">
      <c r="A197" s="36"/>
      <c r="B197" s="37"/>
      <c r="C197" s="38"/>
      <c r="D197" s="229" t="s">
        <v>163</v>
      </c>
      <c r="E197" s="38"/>
      <c r="F197" s="230" t="s">
        <v>291</v>
      </c>
      <c r="G197" s="38"/>
      <c r="H197" s="38"/>
      <c r="I197" s="231"/>
      <c r="J197" s="38"/>
      <c r="K197" s="38"/>
      <c r="L197" s="42"/>
      <c r="M197" s="232"/>
      <c r="N197" s="233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163</v>
      </c>
      <c r="AU197" s="15" t="s">
        <v>87</v>
      </c>
    </row>
    <row r="198" s="2" customFormat="1">
      <c r="A198" s="36"/>
      <c r="B198" s="37"/>
      <c r="C198" s="38"/>
      <c r="D198" s="234" t="s">
        <v>165</v>
      </c>
      <c r="E198" s="38"/>
      <c r="F198" s="235" t="s">
        <v>293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165</v>
      </c>
      <c r="AU198" s="15" t="s">
        <v>87</v>
      </c>
    </row>
    <row r="199" s="2" customFormat="1" ht="16.5" customHeight="1">
      <c r="A199" s="36"/>
      <c r="B199" s="37"/>
      <c r="C199" s="247" t="s">
        <v>294</v>
      </c>
      <c r="D199" s="247" t="s">
        <v>175</v>
      </c>
      <c r="E199" s="248" t="s">
        <v>295</v>
      </c>
      <c r="F199" s="249" t="s">
        <v>296</v>
      </c>
      <c r="G199" s="250" t="s">
        <v>171</v>
      </c>
      <c r="H199" s="251">
        <v>1</v>
      </c>
      <c r="I199" s="252"/>
      <c r="J199" s="253">
        <f>ROUND(I199*H199,2)</f>
        <v>0</v>
      </c>
      <c r="K199" s="249" t="s">
        <v>160</v>
      </c>
      <c r="L199" s="254"/>
      <c r="M199" s="255" t="s">
        <v>1</v>
      </c>
      <c r="N199" s="256" t="s">
        <v>42</v>
      </c>
      <c r="O199" s="89"/>
      <c r="P199" s="225">
        <f>O199*H199</f>
        <v>0</v>
      </c>
      <c r="Q199" s="225">
        <v>0.00069999999999999999</v>
      </c>
      <c r="R199" s="225">
        <f>Q199*H199</f>
        <v>0.00069999999999999999</v>
      </c>
      <c r="S199" s="225">
        <v>0</v>
      </c>
      <c r="T199" s="22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244</v>
      </c>
      <c r="AT199" s="227" t="s">
        <v>175</v>
      </c>
      <c r="AU199" s="227" t="s">
        <v>87</v>
      </c>
      <c r="AY199" s="15" t="s">
        <v>153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5" t="s">
        <v>85</v>
      </c>
      <c r="BK199" s="228">
        <f>ROUND(I199*H199,2)</f>
        <v>0</v>
      </c>
      <c r="BL199" s="15" t="s">
        <v>238</v>
      </c>
      <c r="BM199" s="227" t="s">
        <v>297</v>
      </c>
    </row>
    <row r="200" s="2" customFormat="1">
      <c r="A200" s="36"/>
      <c r="B200" s="37"/>
      <c r="C200" s="38"/>
      <c r="D200" s="229" t="s">
        <v>163</v>
      </c>
      <c r="E200" s="38"/>
      <c r="F200" s="230" t="s">
        <v>296</v>
      </c>
      <c r="G200" s="38"/>
      <c r="H200" s="38"/>
      <c r="I200" s="231"/>
      <c r="J200" s="38"/>
      <c r="K200" s="38"/>
      <c r="L200" s="42"/>
      <c r="M200" s="232"/>
      <c r="N200" s="233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163</v>
      </c>
      <c r="AU200" s="15" t="s">
        <v>87</v>
      </c>
    </row>
    <row r="201" s="2" customFormat="1">
      <c r="A201" s="36"/>
      <c r="B201" s="37"/>
      <c r="C201" s="38"/>
      <c r="D201" s="229" t="s">
        <v>180</v>
      </c>
      <c r="E201" s="38"/>
      <c r="F201" s="257" t="s">
        <v>298</v>
      </c>
      <c r="G201" s="38"/>
      <c r="H201" s="38"/>
      <c r="I201" s="231"/>
      <c r="J201" s="38"/>
      <c r="K201" s="38"/>
      <c r="L201" s="42"/>
      <c r="M201" s="232"/>
      <c r="N201" s="233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180</v>
      </c>
      <c r="AU201" s="15" t="s">
        <v>87</v>
      </c>
    </row>
    <row r="202" s="2" customFormat="1" ht="24.15" customHeight="1">
      <c r="A202" s="36"/>
      <c r="B202" s="37"/>
      <c r="C202" s="216" t="s">
        <v>299</v>
      </c>
      <c r="D202" s="216" t="s">
        <v>156</v>
      </c>
      <c r="E202" s="217" t="s">
        <v>300</v>
      </c>
      <c r="F202" s="218" t="s">
        <v>301</v>
      </c>
      <c r="G202" s="219" t="s">
        <v>196</v>
      </c>
      <c r="H202" s="220">
        <v>0.090999999999999998</v>
      </c>
      <c r="I202" s="221"/>
      <c r="J202" s="222">
        <f>ROUND(I202*H202,2)</f>
        <v>0</v>
      </c>
      <c r="K202" s="218" t="s">
        <v>160</v>
      </c>
      <c r="L202" s="42"/>
      <c r="M202" s="223" t="s">
        <v>1</v>
      </c>
      <c r="N202" s="224" t="s">
        <v>42</v>
      </c>
      <c r="O202" s="89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238</v>
      </c>
      <c r="AT202" s="227" t="s">
        <v>156</v>
      </c>
      <c r="AU202" s="227" t="s">
        <v>87</v>
      </c>
      <c r="AY202" s="15" t="s">
        <v>153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5" t="s">
        <v>85</v>
      </c>
      <c r="BK202" s="228">
        <f>ROUND(I202*H202,2)</f>
        <v>0</v>
      </c>
      <c r="BL202" s="15" t="s">
        <v>238</v>
      </c>
      <c r="BM202" s="227" t="s">
        <v>302</v>
      </c>
    </row>
    <row r="203" s="2" customFormat="1">
      <c r="A203" s="36"/>
      <c r="B203" s="37"/>
      <c r="C203" s="38"/>
      <c r="D203" s="229" t="s">
        <v>163</v>
      </c>
      <c r="E203" s="38"/>
      <c r="F203" s="230" t="s">
        <v>303</v>
      </c>
      <c r="G203" s="38"/>
      <c r="H203" s="38"/>
      <c r="I203" s="231"/>
      <c r="J203" s="38"/>
      <c r="K203" s="38"/>
      <c r="L203" s="42"/>
      <c r="M203" s="232"/>
      <c r="N203" s="233"/>
      <c r="O203" s="89"/>
      <c r="P203" s="89"/>
      <c r="Q203" s="89"/>
      <c r="R203" s="89"/>
      <c r="S203" s="89"/>
      <c r="T203" s="90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5" t="s">
        <v>163</v>
      </c>
      <c r="AU203" s="15" t="s">
        <v>87</v>
      </c>
    </row>
    <row r="204" s="2" customFormat="1">
      <c r="A204" s="36"/>
      <c r="B204" s="37"/>
      <c r="C204" s="38"/>
      <c r="D204" s="234" t="s">
        <v>165</v>
      </c>
      <c r="E204" s="38"/>
      <c r="F204" s="235" t="s">
        <v>304</v>
      </c>
      <c r="G204" s="38"/>
      <c r="H204" s="38"/>
      <c r="I204" s="231"/>
      <c r="J204" s="38"/>
      <c r="K204" s="38"/>
      <c r="L204" s="42"/>
      <c r="M204" s="232"/>
      <c r="N204" s="233"/>
      <c r="O204" s="89"/>
      <c r="P204" s="89"/>
      <c r="Q204" s="89"/>
      <c r="R204" s="89"/>
      <c r="S204" s="89"/>
      <c r="T204" s="90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165</v>
      </c>
      <c r="AU204" s="15" t="s">
        <v>87</v>
      </c>
    </row>
    <row r="205" s="12" customFormat="1" ht="22.8" customHeight="1">
      <c r="A205" s="12"/>
      <c r="B205" s="200"/>
      <c r="C205" s="201"/>
      <c r="D205" s="202" t="s">
        <v>76</v>
      </c>
      <c r="E205" s="214" t="s">
        <v>305</v>
      </c>
      <c r="F205" s="214" t="s">
        <v>306</v>
      </c>
      <c r="G205" s="201"/>
      <c r="H205" s="201"/>
      <c r="I205" s="204"/>
      <c r="J205" s="215">
        <f>BK205</f>
        <v>0</v>
      </c>
      <c r="K205" s="201"/>
      <c r="L205" s="206"/>
      <c r="M205" s="207"/>
      <c r="N205" s="208"/>
      <c r="O205" s="208"/>
      <c r="P205" s="209">
        <f>SUM(P206:P208)</f>
        <v>0</v>
      </c>
      <c r="Q205" s="208"/>
      <c r="R205" s="209">
        <f>SUM(R206:R208)</f>
        <v>0</v>
      </c>
      <c r="S205" s="208"/>
      <c r="T205" s="210">
        <f>SUM(T206:T208)</f>
        <v>0.14000000000000001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1" t="s">
        <v>87</v>
      </c>
      <c r="AT205" s="212" t="s">
        <v>76</v>
      </c>
      <c r="AU205" s="212" t="s">
        <v>85</v>
      </c>
      <c r="AY205" s="211" t="s">
        <v>153</v>
      </c>
      <c r="BK205" s="213">
        <f>SUM(BK206:BK208)</f>
        <v>0</v>
      </c>
    </row>
    <row r="206" s="2" customFormat="1" ht="24.15" customHeight="1">
      <c r="A206" s="36"/>
      <c r="B206" s="37"/>
      <c r="C206" s="216" t="s">
        <v>307</v>
      </c>
      <c r="D206" s="216" t="s">
        <v>156</v>
      </c>
      <c r="E206" s="217" t="s">
        <v>308</v>
      </c>
      <c r="F206" s="218" t="s">
        <v>309</v>
      </c>
      <c r="G206" s="219" t="s">
        <v>171</v>
      </c>
      <c r="H206" s="220">
        <v>2</v>
      </c>
      <c r="I206" s="221"/>
      <c r="J206" s="222">
        <f>ROUND(I206*H206,2)</f>
        <v>0</v>
      </c>
      <c r="K206" s="218" t="s">
        <v>160</v>
      </c>
      <c r="L206" s="42"/>
      <c r="M206" s="223" t="s">
        <v>1</v>
      </c>
      <c r="N206" s="224" t="s">
        <v>42</v>
      </c>
      <c r="O206" s="89"/>
      <c r="P206" s="225">
        <f>O206*H206</f>
        <v>0</v>
      </c>
      <c r="Q206" s="225">
        <v>0</v>
      </c>
      <c r="R206" s="225">
        <f>Q206*H206</f>
        <v>0</v>
      </c>
      <c r="S206" s="225">
        <v>0.070000000000000007</v>
      </c>
      <c r="T206" s="226">
        <f>S206*H206</f>
        <v>0.14000000000000001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238</v>
      </c>
      <c r="AT206" s="227" t="s">
        <v>156</v>
      </c>
      <c r="AU206" s="227" t="s">
        <v>87</v>
      </c>
      <c r="AY206" s="15" t="s">
        <v>153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15" t="s">
        <v>85</v>
      </c>
      <c r="BK206" s="228">
        <f>ROUND(I206*H206,2)</f>
        <v>0</v>
      </c>
      <c r="BL206" s="15" t="s">
        <v>238</v>
      </c>
      <c r="BM206" s="227" t="s">
        <v>310</v>
      </c>
    </row>
    <row r="207" s="2" customFormat="1">
      <c r="A207" s="36"/>
      <c r="B207" s="37"/>
      <c r="C207" s="38"/>
      <c r="D207" s="229" t="s">
        <v>163</v>
      </c>
      <c r="E207" s="38"/>
      <c r="F207" s="230" t="s">
        <v>309</v>
      </c>
      <c r="G207" s="38"/>
      <c r="H207" s="38"/>
      <c r="I207" s="231"/>
      <c r="J207" s="38"/>
      <c r="K207" s="38"/>
      <c r="L207" s="42"/>
      <c r="M207" s="232"/>
      <c r="N207" s="233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163</v>
      </c>
      <c r="AU207" s="15" t="s">
        <v>87</v>
      </c>
    </row>
    <row r="208" s="2" customFormat="1">
      <c r="A208" s="36"/>
      <c r="B208" s="37"/>
      <c r="C208" s="38"/>
      <c r="D208" s="234" t="s">
        <v>165</v>
      </c>
      <c r="E208" s="38"/>
      <c r="F208" s="235" t="s">
        <v>311</v>
      </c>
      <c r="G208" s="38"/>
      <c r="H208" s="38"/>
      <c r="I208" s="231"/>
      <c r="J208" s="38"/>
      <c r="K208" s="38"/>
      <c r="L208" s="42"/>
      <c r="M208" s="232"/>
      <c r="N208" s="233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165</v>
      </c>
      <c r="AU208" s="15" t="s">
        <v>87</v>
      </c>
    </row>
    <row r="209" s="12" customFormat="1" ht="22.8" customHeight="1">
      <c r="A209" s="12"/>
      <c r="B209" s="200"/>
      <c r="C209" s="201"/>
      <c r="D209" s="202" t="s">
        <v>76</v>
      </c>
      <c r="E209" s="214" t="s">
        <v>312</v>
      </c>
      <c r="F209" s="214" t="s">
        <v>313</v>
      </c>
      <c r="G209" s="201"/>
      <c r="H209" s="201"/>
      <c r="I209" s="204"/>
      <c r="J209" s="215">
        <f>BK209</f>
        <v>0</v>
      </c>
      <c r="K209" s="201"/>
      <c r="L209" s="206"/>
      <c r="M209" s="207"/>
      <c r="N209" s="208"/>
      <c r="O209" s="208"/>
      <c r="P209" s="209">
        <f>SUM(P210:P251)</f>
        <v>0</v>
      </c>
      <c r="Q209" s="208"/>
      <c r="R209" s="209">
        <f>SUM(R210:R251)</f>
        <v>0.015112199999999999</v>
      </c>
      <c r="S209" s="208"/>
      <c r="T209" s="210">
        <f>SUM(T210:T251)</f>
        <v>0.001091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1" t="s">
        <v>87</v>
      </c>
      <c r="AT209" s="212" t="s">
        <v>76</v>
      </c>
      <c r="AU209" s="212" t="s">
        <v>85</v>
      </c>
      <c r="AY209" s="211" t="s">
        <v>153</v>
      </c>
      <c r="BK209" s="213">
        <f>SUM(BK210:BK251)</f>
        <v>0</v>
      </c>
    </row>
    <row r="210" s="2" customFormat="1" ht="16.5" customHeight="1">
      <c r="A210" s="36"/>
      <c r="B210" s="37"/>
      <c r="C210" s="216" t="s">
        <v>314</v>
      </c>
      <c r="D210" s="216" t="s">
        <v>156</v>
      </c>
      <c r="E210" s="217" t="s">
        <v>315</v>
      </c>
      <c r="F210" s="218" t="s">
        <v>316</v>
      </c>
      <c r="G210" s="219" t="s">
        <v>186</v>
      </c>
      <c r="H210" s="220">
        <v>2.8999999999999999</v>
      </c>
      <c r="I210" s="221"/>
      <c r="J210" s="222">
        <f>ROUND(I210*H210,2)</f>
        <v>0</v>
      </c>
      <c r="K210" s="218" t="s">
        <v>160</v>
      </c>
      <c r="L210" s="42"/>
      <c r="M210" s="223" t="s">
        <v>1</v>
      </c>
      <c r="N210" s="224" t="s">
        <v>42</v>
      </c>
      <c r="O210" s="89"/>
      <c r="P210" s="225">
        <f>O210*H210</f>
        <v>0</v>
      </c>
      <c r="Q210" s="225">
        <v>0.001</v>
      </c>
      <c r="R210" s="225">
        <f>Q210*H210</f>
        <v>0.0028999999999999998</v>
      </c>
      <c r="S210" s="225">
        <v>0.00031</v>
      </c>
      <c r="T210" s="226">
        <f>S210*H210</f>
        <v>0.00089899999999999995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238</v>
      </c>
      <c r="AT210" s="227" t="s">
        <v>156</v>
      </c>
      <c r="AU210" s="227" t="s">
        <v>87</v>
      </c>
      <c r="AY210" s="15" t="s">
        <v>153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5" t="s">
        <v>85</v>
      </c>
      <c r="BK210" s="228">
        <f>ROUND(I210*H210,2)</f>
        <v>0</v>
      </c>
      <c r="BL210" s="15" t="s">
        <v>238</v>
      </c>
      <c r="BM210" s="227" t="s">
        <v>317</v>
      </c>
    </row>
    <row r="211" s="2" customFormat="1">
      <c r="A211" s="36"/>
      <c r="B211" s="37"/>
      <c r="C211" s="38"/>
      <c r="D211" s="229" t="s">
        <v>163</v>
      </c>
      <c r="E211" s="38"/>
      <c r="F211" s="230" t="s">
        <v>318</v>
      </c>
      <c r="G211" s="38"/>
      <c r="H211" s="38"/>
      <c r="I211" s="231"/>
      <c r="J211" s="38"/>
      <c r="K211" s="38"/>
      <c r="L211" s="42"/>
      <c r="M211" s="232"/>
      <c r="N211" s="233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163</v>
      </c>
      <c r="AU211" s="15" t="s">
        <v>87</v>
      </c>
    </row>
    <row r="212" s="2" customFormat="1">
      <c r="A212" s="36"/>
      <c r="B212" s="37"/>
      <c r="C212" s="38"/>
      <c r="D212" s="234" t="s">
        <v>165</v>
      </c>
      <c r="E212" s="38"/>
      <c r="F212" s="235" t="s">
        <v>319</v>
      </c>
      <c r="G212" s="38"/>
      <c r="H212" s="38"/>
      <c r="I212" s="231"/>
      <c r="J212" s="38"/>
      <c r="K212" s="38"/>
      <c r="L212" s="42"/>
      <c r="M212" s="232"/>
      <c r="N212" s="233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165</v>
      </c>
      <c r="AU212" s="15" t="s">
        <v>87</v>
      </c>
    </row>
    <row r="213" s="2" customFormat="1">
      <c r="A213" s="36"/>
      <c r="B213" s="37"/>
      <c r="C213" s="38"/>
      <c r="D213" s="229" t="s">
        <v>180</v>
      </c>
      <c r="E213" s="38"/>
      <c r="F213" s="257" t="s">
        <v>320</v>
      </c>
      <c r="G213" s="38"/>
      <c r="H213" s="38"/>
      <c r="I213" s="231"/>
      <c r="J213" s="38"/>
      <c r="K213" s="38"/>
      <c r="L213" s="42"/>
      <c r="M213" s="232"/>
      <c r="N213" s="233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180</v>
      </c>
      <c r="AU213" s="15" t="s">
        <v>87</v>
      </c>
    </row>
    <row r="214" s="13" customFormat="1">
      <c r="A214" s="13"/>
      <c r="B214" s="236"/>
      <c r="C214" s="237"/>
      <c r="D214" s="229" t="s">
        <v>167</v>
      </c>
      <c r="E214" s="238" t="s">
        <v>1</v>
      </c>
      <c r="F214" s="239" t="s">
        <v>321</v>
      </c>
      <c r="G214" s="237"/>
      <c r="H214" s="240">
        <v>2.8999999999999999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167</v>
      </c>
      <c r="AU214" s="246" t="s">
        <v>87</v>
      </c>
      <c r="AV214" s="13" t="s">
        <v>87</v>
      </c>
      <c r="AW214" s="13" t="s">
        <v>34</v>
      </c>
      <c r="AX214" s="13" t="s">
        <v>85</v>
      </c>
      <c r="AY214" s="246" t="s">
        <v>153</v>
      </c>
    </row>
    <row r="215" s="2" customFormat="1" ht="24.15" customHeight="1">
      <c r="A215" s="36"/>
      <c r="B215" s="37"/>
      <c r="C215" s="216" t="s">
        <v>322</v>
      </c>
      <c r="D215" s="216" t="s">
        <v>156</v>
      </c>
      <c r="E215" s="217" t="s">
        <v>323</v>
      </c>
      <c r="F215" s="218" t="s">
        <v>324</v>
      </c>
      <c r="G215" s="219" t="s">
        <v>186</v>
      </c>
      <c r="H215" s="220">
        <v>2.8999999999999999</v>
      </c>
      <c r="I215" s="221"/>
      <c r="J215" s="222">
        <f>ROUND(I215*H215,2)</f>
        <v>0</v>
      </c>
      <c r="K215" s="218" t="s">
        <v>160</v>
      </c>
      <c r="L215" s="42"/>
      <c r="M215" s="223" t="s">
        <v>1</v>
      </c>
      <c r="N215" s="224" t="s">
        <v>42</v>
      </c>
      <c r="O215" s="89"/>
      <c r="P215" s="225">
        <f>O215*H215</f>
        <v>0</v>
      </c>
      <c r="Q215" s="225">
        <v>0.0031800000000000001</v>
      </c>
      <c r="R215" s="225">
        <f>Q215*H215</f>
        <v>0.0092219999999999993</v>
      </c>
      <c r="S215" s="225">
        <v>0</v>
      </c>
      <c r="T215" s="22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238</v>
      </c>
      <c r="AT215" s="227" t="s">
        <v>156</v>
      </c>
      <c r="AU215" s="227" t="s">
        <v>87</v>
      </c>
      <c r="AY215" s="15" t="s">
        <v>153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5" t="s">
        <v>85</v>
      </c>
      <c r="BK215" s="228">
        <f>ROUND(I215*H215,2)</f>
        <v>0</v>
      </c>
      <c r="BL215" s="15" t="s">
        <v>238</v>
      </c>
      <c r="BM215" s="227" t="s">
        <v>325</v>
      </c>
    </row>
    <row r="216" s="2" customFormat="1">
      <c r="A216" s="36"/>
      <c r="B216" s="37"/>
      <c r="C216" s="38"/>
      <c r="D216" s="229" t="s">
        <v>163</v>
      </c>
      <c r="E216" s="38"/>
      <c r="F216" s="230" t="s">
        <v>326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163</v>
      </c>
      <c r="AU216" s="15" t="s">
        <v>87</v>
      </c>
    </row>
    <row r="217" s="2" customFormat="1">
      <c r="A217" s="36"/>
      <c r="B217" s="37"/>
      <c r="C217" s="38"/>
      <c r="D217" s="234" t="s">
        <v>165</v>
      </c>
      <c r="E217" s="38"/>
      <c r="F217" s="235" t="s">
        <v>327</v>
      </c>
      <c r="G217" s="38"/>
      <c r="H217" s="38"/>
      <c r="I217" s="231"/>
      <c r="J217" s="38"/>
      <c r="K217" s="38"/>
      <c r="L217" s="42"/>
      <c r="M217" s="232"/>
      <c r="N217" s="233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165</v>
      </c>
      <c r="AU217" s="15" t="s">
        <v>87</v>
      </c>
    </row>
    <row r="218" s="2" customFormat="1" ht="24.15" customHeight="1">
      <c r="A218" s="36"/>
      <c r="B218" s="37"/>
      <c r="C218" s="216" t="s">
        <v>328</v>
      </c>
      <c r="D218" s="216" t="s">
        <v>156</v>
      </c>
      <c r="E218" s="217" t="s">
        <v>329</v>
      </c>
      <c r="F218" s="218" t="s">
        <v>330</v>
      </c>
      <c r="G218" s="219" t="s">
        <v>159</v>
      </c>
      <c r="H218" s="220">
        <v>11.6</v>
      </c>
      <c r="I218" s="221"/>
      <c r="J218" s="222">
        <f>ROUND(I218*H218,2)</f>
        <v>0</v>
      </c>
      <c r="K218" s="218" t="s">
        <v>160</v>
      </c>
      <c r="L218" s="42"/>
      <c r="M218" s="223" t="s">
        <v>1</v>
      </c>
      <c r="N218" s="224" t="s">
        <v>42</v>
      </c>
      <c r="O218" s="89"/>
      <c r="P218" s="225">
        <f>O218*H218</f>
        <v>0</v>
      </c>
      <c r="Q218" s="225">
        <v>0</v>
      </c>
      <c r="R218" s="225">
        <f>Q218*H218</f>
        <v>0</v>
      </c>
      <c r="S218" s="225">
        <v>0</v>
      </c>
      <c r="T218" s="22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238</v>
      </c>
      <c r="AT218" s="227" t="s">
        <v>156</v>
      </c>
      <c r="AU218" s="227" t="s">
        <v>87</v>
      </c>
      <c r="AY218" s="15" t="s">
        <v>153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5" t="s">
        <v>85</v>
      </c>
      <c r="BK218" s="228">
        <f>ROUND(I218*H218,2)</f>
        <v>0</v>
      </c>
      <c r="BL218" s="15" t="s">
        <v>238</v>
      </c>
      <c r="BM218" s="227" t="s">
        <v>331</v>
      </c>
    </row>
    <row r="219" s="2" customFormat="1">
      <c r="A219" s="36"/>
      <c r="B219" s="37"/>
      <c r="C219" s="38"/>
      <c r="D219" s="229" t="s">
        <v>163</v>
      </c>
      <c r="E219" s="38"/>
      <c r="F219" s="230" t="s">
        <v>332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163</v>
      </c>
      <c r="AU219" s="15" t="s">
        <v>87</v>
      </c>
    </row>
    <row r="220" s="2" customFormat="1">
      <c r="A220" s="36"/>
      <c r="B220" s="37"/>
      <c r="C220" s="38"/>
      <c r="D220" s="234" t="s">
        <v>165</v>
      </c>
      <c r="E220" s="38"/>
      <c r="F220" s="235" t="s">
        <v>333</v>
      </c>
      <c r="G220" s="38"/>
      <c r="H220" s="38"/>
      <c r="I220" s="231"/>
      <c r="J220" s="38"/>
      <c r="K220" s="38"/>
      <c r="L220" s="42"/>
      <c r="M220" s="232"/>
      <c r="N220" s="233"/>
      <c r="O220" s="89"/>
      <c r="P220" s="89"/>
      <c r="Q220" s="89"/>
      <c r="R220" s="89"/>
      <c r="S220" s="89"/>
      <c r="T220" s="90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165</v>
      </c>
      <c r="AU220" s="15" t="s">
        <v>87</v>
      </c>
    </row>
    <row r="221" s="2" customFormat="1" ht="24.15" customHeight="1">
      <c r="A221" s="36"/>
      <c r="B221" s="37"/>
      <c r="C221" s="247" t="s">
        <v>334</v>
      </c>
      <c r="D221" s="247" t="s">
        <v>175</v>
      </c>
      <c r="E221" s="248" t="s">
        <v>335</v>
      </c>
      <c r="F221" s="249" t="s">
        <v>336</v>
      </c>
      <c r="G221" s="250" t="s">
        <v>159</v>
      </c>
      <c r="H221" s="251">
        <v>12.18</v>
      </c>
      <c r="I221" s="252"/>
      <c r="J221" s="253">
        <f>ROUND(I221*H221,2)</f>
        <v>0</v>
      </c>
      <c r="K221" s="249" t="s">
        <v>1</v>
      </c>
      <c r="L221" s="254"/>
      <c r="M221" s="255" t="s">
        <v>1</v>
      </c>
      <c r="N221" s="256" t="s">
        <v>42</v>
      </c>
      <c r="O221" s="89"/>
      <c r="P221" s="225">
        <f>O221*H221</f>
        <v>0</v>
      </c>
      <c r="Q221" s="225">
        <v>0</v>
      </c>
      <c r="R221" s="225">
        <f>Q221*H221</f>
        <v>0</v>
      </c>
      <c r="S221" s="225">
        <v>0</v>
      </c>
      <c r="T221" s="22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244</v>
      </c>
      <c r="AT221" s="227" t="s">
        <v>175</v>
      </c>
      <c r="AU221" s="227" t="s">
        <v>87</v>
      </c>
      <c r="AY221" s="15" t="s">
        <v>153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5" t="s">
        <v>85</v>
      </c>
      <c r="BK221" s="228">
        <f>ROUND(I221*H221,2)</f>
        <v>0</v>
      </c>
      <c r="BL221" s="15" t="s">
        <v>238</v>
      </c>
      <c r="BM221" s="227" t="s">
        <v>337</v>
      </c>
    </row>
    <row r="222" s="2" customFormat="1">
      <c r="A222" s="36"/>
      <c r="B222" s="37"/>
      <c r="C222" s="38"/>
      <c r="D222" s="229" t="s">
        <v>163</v>
      </c>
      <c r="E222" s="38"/>
      <c r="F222" s="230" t="s">
        <v>336</v>
      </c>
      <c r="G222" s="38"/>
      <c r="H222" s="38"/>
      <c r="I222" s="231"/>
      <c r="J222" s="38"/>
      <c r="K222" s="38"/>
      <c r="L222" s="42"/>
      <c r="M222" s="232"/>
      <c r="N222" s="233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163</v>
      </c>
      <c r="AU222" s="15" t="s">
        <v>87</v>
      </c>
    </row>
    <row r="223" s="13" customFormat="1">
      <c r="A223" s="13"/>
      <c r="B223" s="236"/>
      <c r="C223" s="237"/>
      <c r="D223" s="229" t="s">
        <v>167</v>
      </c>
      <c r="E223" s="237"/>
      <c r="F223" s="239" t="s">
        <v>338</v>
      </c>
      <c r="G223" s="237"/>
      <c r="H223" s="240">
        <v>12.18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167</v>
      </c>
      <c r="AU223" s="246" t="s">
        <v>87</v>
      </c>
      <c r="AV223" s="13" t="s">
        <v>87</v>
      </c>
      <c r="AW223" s="13" t="s">
        <v>4</v>
      </c>
      <c r="AX223" s="13" t="s">
        <v>85</v>
      </c>
      <c r="AY223" s="246" t="s">
        <v>153</v>
      </c>
    </row>
    <row r="224" s="2" customFormat="1" ht="16.5" customHeight="1">
      <c r="A224" s="36"/>
      <c r="B224" s="37"/>
      <c r="C224" s="216" t="s">
        <v>339</v>
      </c>
      <c r="D224" s="216" t="s">
        <v>156</v>
      </c>
      <c r="E224" s="217" t="s">
        <v>340</v>
      </c>
      <c r="F224" s="218" t="s">
        <v>341</v>
      </c>
      <c r="G224" s="219" t="s">
        <v>186</v>
      </c>
      <c r="H224" s="220">
        <v>6.4000000000000004</v>
      </c>
      <c r="I224" s="221"/>
      <c r="J224" s="222">
        <f>ROUND(I224*H224,2)</f>
        <v>0</v>
      </c>
      <c r="K224" s="218" t="s">
        <v>160</v>
      </c>
      <c r="L224" s="42"/>
      <c r="M224" s="223" t="s">
        <v>1</v>
      </c>
      <c r="N224" s="224" t="s">
        <v>42</v>
      </c>
      <c r="O224" s="89"/>
      <c r="P224" s="225">
        <f>O224*H224</f>
        <v>0</v>
      </c>
      <c r="Q224" s="225">
        <v>0</v>
      </c>
      <c r="R224" s="225">
        <f>Q224*H224</f>
        <v>0</v>
      </c>
      <c r="S224" s="225">
        <v>3.0000000000000001E-05</v>
      </c>
      <c r="T224" s="226">
        <f>S224*H224</f>
        <v>0.00019200000000000001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238</v>
      </c>
      <c r="AT224" s="227" t="s">
        <v>156</v>
      </c>
      <c r="AU224" s="227" t="s">
        <v>87</v>
      </c>
      <c r="AY224" s="15" t="s">
        <v>153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5" t="s">
        <v>85</v>
      </c>
      <c r="BK224" s="228">
        <f>ROUND(I224*H224,2)</f>
        <v>0</v>
      </c>
      <c r="BL224" s="15" t="s">
        <v>238</v>
      </c>
      <c r="BM224" s="227" t="s">
        <v>342</v>
      </c>
    </row>
    <row r="225" s="2" customFormat="1">
      <c r="A225" s="36"/>
      <c r="B225" s="37"/>
      <c r="C225" s="38"/>
      <c r="D225" s="229" t="s">
        <v>163</v>
      </c>
      <c r="E225" s="38"/>
      <c r="F225" s="230" t="s">
        <v>343</v>
      </c>
      <c r="G225" s="38"/>
      <c r="H225" s="38"/>
      <c r="I225" s="231"/>
      <c r="J225" s="38"/>
      <c r="K225" s="38"/>
      <c r="L225" s="42"/>
      <c r="M225" s="232"/>
      <c r="N225" s="233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163</v>
      </c>
      <c r="AU225" s="15" t="s">
        <v>87</v>
      </c>
    </row>
    <row r="226" s="2" customFormat="1">
      <c r="A226" s="36"/>
      <c r="B226" s="37"/>
      <c r="C226" s="38"/>
      <c r="D226" s="234" t="s">
        <v>165</v>
      </c>
      <c r="E226" s="38"/>
      <c r="F226" s="235" t="s">
        <v>344</v>
      </c>
      <c r="G226" s="38"/>
      <c r="H226" s="38"/>
      <c r="I226" s="231"/>
      <c r="J226" s="38"/>
      <c r="K226" s="38"/>
      <c r="L226" s="42"/>
      <c r="M226" s="232"/>
      <c r="N226" s="233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165</v>
      </c>
      <c r="AU226" s="15" t="s">
        <v>87</v>
      </c>
    </row>
    <row r="227" s="13" customFormat="1">
      <c r="A227" s="13"/>
      <c r="B227" s="236"/>
      <c r="C227" s="237"/>
      <c r="D227" s="229" t="s">
        <v>167</v>
      </c>
      <c r="E227" s="238" t="s">
        <v>1</v>
      </c>
      <c r="F227" s="239" t="s">
        <v>345</v>
      </c>
      <c r="G227" s="237"/>
      <c r="H227" s="240">
        <v>6.4000000000000004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167</v>
      </c>
      <c r="AU227" s="246" t="s">
        <v>87</v>
      </c>
      <c r="AV227" s="13" t="s">
        <v>87</v>
      </c>
      <c r="AW227" s="13" t="s">
        <v>34</v>
      </c>
      <c r="AX227" s="13" t="s">
        <v>85</v>
      </c>
      <c r="AY227" s="246" t="s">
        <v>153</v>
      </c>
    </row>
    <row r="228" s="2" customFormat="1" ht="24.15" customHeight="1">
      <c r="A228" s="36"/>
      <c r="B228" s="37"/>
      <c r="C228" s="247" t="s">
        <v>346</v>
      </c>
      <c r="D228" s="247" t="s">
        <v>175</v>
      </c>
      <c r="E228" s="248" t="s">
        <v>347</v>
      </c>
      <c r="F228" s="249" t="s">
        <v>348</v>
      </c>
      <c r="G228" s="250" t="s">
        <v>171</v>
      </c>
      <c r="H228" s="251">
        <v>1</v>
      </c>
      <c r="I228" s="252"/>
      <c r="J228" s="253">
        <f>ROUND(I228*H228,2)</f>
        <v>0</v>
      </c>
      <c r="K228" s="249" t="s">
        <v>1</v>
      </c>
      <c r="L228" s="254"/>
      <c r="M228" s="255" t="s">
        <v>1</v>
      </c>
      <c r="N228" s="256" t="s">
        <v>42</v>
      </c>
      <c r="O228" s="89"/>
      <c r="P228" s="225">
        <f>O228*H228</f>
        <v>0</v>
      </c>
      <c r="Q228" s="225">
        <v>0.00080000000000000004</v>
      </c>
      <c r="R228" s="225">
        <f>Q228*H228</f>
        <v>0.00080000000000000004</v>
      </c>
      <c r="S228" s="225">
        <v>0</v>
      </c>
      <c r="T228" s="22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7" t="s">
        <v>244</v>
      </c>
      <c r="AT228" s="227" t="s">
        <v>175</v>
      </c>
      <c r="AU228" s="227" t="s">
        <v>87</v>
      </c>
      <c r="AY228" s="15" t="s">
        <v>153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5" t="s">
        <v>85</v>
      </c>
      <c r="BK228" s="228">
        <f>ROUND(I228*H228,2)</f>
        <v>0</v>
      </c>
      <c r="BL228" s="15" t="s">
        <v>238</v>
      </c>
      <c r="BM228" s="227" t="s">
        <v>349</v>
      </c>
    </row>
    <row r="229" s="2" customFormat="1">
      <c r="A229" s="36"/>
      <c r="B229" s="37"/>
      <c r="C229" s="38"/>
      <c r="D229" s="229" t="s">
        <v>163</v>
      </c>
      <c r="E229" s="38"/>
      <c r="F229" s="230" t="s">
        <v>348</v>
      </c>
      <c r="G229" s="38"/>
      <c r="H229" s="38"/>
      <c r="I229" s="231"/>
      <c r="J229" s="38"/>
      <c r="K229" s="38"/>
      <c r="L229" s="42"/>
      <c r="M229" s="232"/>
      <c r="N229" s="233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163</v>
      </c>
      <c r="AU229" s="15" t="s">
        <v>87</v>
      </c>
    </row>
    <row r="230" s="2" customFormat="1" ht="24.15" customHeight="1">
      <c r="A230" s="36"/>
      <c r="B230" s="37"/>
      <c r="C230" s="216" t="s">
        <v>244</v>
      </c>
      <c r="D230" s="216" t="s">
        <v>156</v>
      </c>
      <c r="E230" s="217" t="s">
        <v>350</v>
      </c>
      <c r="F230" s="218" t="s">
        <v>351</v>
      </c>
      <c r="G230" s="219" t="s">
        <v>186</v>
      </c>
      <c r="H230" s="220">
        <v>2.8999999999999999</v>
      </c>
      <c r="I230" s="221"/>
      <c r="J230" s="222">
        <f>ROUND(I230*H230,2)</f>
        <v>0</v>
      </c>
      <c r="K230" s="218" t="s">
        <v>160</v>
      </c>
      <c r="L230" s="42"/>
      <c r="M230" s="223" t="s">
        <v>1</v>
      </c>
      <c r="N230" s="224" t="s">
        <v>42</v>
      </c>
      <c r="O230" s="89"/>
      <c r="P230" s="225">
        <f>O230*H230</f>
        <v>0</v>
      </c>
      <c r="Q230" s="225">
        <v>0.00021000000000000001</v>
      </c>
      <c r="R230" s="225">
        <f>Q230*H230</f>
        <v>0.00060900000000000006</v>
      </c>
      <c r="S230" s="225">
        <v>0</v>
      </c>
      <c r="T230" s="22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238</v>
      </c>
      <c r="AT230" s="227" t="s">
        <v>156</v>
      </c>
      <c r="AU230" s="227" t="s">
        <v>87</v>
      </c>
      <c r="AY230" s="15" t="s">
        <v>153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5" t="s">
        <v>85</v>
      </c>
      <c r="BK230" s="228">
        <f>ROUND(I230*H230,2)</f>
        <v>0</v>
      </c>
      <c r="BL230" s="15" t="s">
        <v>238</v>
      </c>
      <c r="BM230" s="227" t="s">
        <v>352</v>
      </c>
    </row>
    <row r="231" s="2" customFormat="1">
      <c r="A231" s="36"/>
      <c r="B231" s="37"/>
      <c r="C231" s="38"/>
      <c r="D231" s="229" t="s">
        <v>163</v>
      </c>
      <c r="E231" s="38"/>
      <c r="F231" s="230" t="s">
        <v>353</v>
      </c>
      <c r="G231" s="38"/>
      <c r="H231" s="38"/>
      <c r="I231" s="231"/>
      <c r="J231" s="38"/>
      <c r="K231" s="38"/>
      <c r="L231" s="42"/>
      <c r="M231" s="232"/>
      <c r="N231" s="233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163</v>
      </c>
      <c r="AU231" s="15" t="s">
        <v>87</v>
      </c>
    </row>
    <row r="232" s="2" customFormat="1">
      <c r="A232" s="36"/>
      <c r="B232" s="37"/>
      <c r="C232" s="38"/>
      <c r="D232" s="234" t="s">
        <v>165</v>
      </c>
      <c r="E232" s="38"/>
      <c r="F232" s="235" t="s">
        <v>354</v>
      </c>
      <c r="G232" s="38"/>
      <c r="H232" s="38"/>
      <c r="I232" s="231"/>
      <c r="J232" s="38"/>
      <c r="K232" s="38"/>
      <c r="L232" s="42"/>
      <c r="M232" s="232"/>
      <c r="N232" s="233"/>
      <c r="O232" s="89"/>
      <c r="P232" s="89"/>
      <c r="Q232" s="89"/>
      <c r="R232" s="89"/>
      <c r="S232" s="89"/>
      <c r="T232" s="90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165</v>
      </c>
      <c r="AU232" s="15" t="s">
        <v>87</v>
      </c>
    </row>
    <row r="233" s="2" customFormat="1" ht="24.15" customHeight="1">
      <c r="A233" s="36"/>
      <c r="B233" s="37"/>
      <c r="C233" s="216" t="s">
        <v>355</v>
      </c>
      <c r="D233" s="216" t="s">
        <v>156</v>
      </c>
      <c r="E233" s="217" t="s">
        <v>356</v>
      </c>
      <c r="F233" s="218" t="s">
        <v>357</v>
      </c>
      <c r="G233" s="219" t="s">
        <v>186</v>
      </c>
      <c r="H233" s="220">
        <v>2.8999999999999999</v>
      </c>
      <c r="I233" s="221"/>
      <c r="J233" s="222">
        <f>ROUND(I233*H233,2)</f>
        <v>0</v>
      </c>
      <c r="K233" s="218" t="s">
        <v>160</v>
      </c>
      <c r="L233" s="42"/>
      <c r="M233" s="223" t="s">
        <v>1</v>
      </c>
      <c r="N233" s="224" t="s">
        <v>42</v>
      </c>
      <c r="O233" s="89"/>
      <c r="P233" s="225">
        <f>O233*H233</f>
        <v>0</v>
      </c>
      <c r="Q233" s="225">
        <v>0.00021000000000000001</v>
      </c>
      <c r="R233" s="225">
        <f>Q233*H233</f>
        <v>0.00060900000000000006</v>
      </c>
      <c r="S233" s="225">
        <v>0</v>
      </c>
      <c r="T233" s="22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7" t="s">
        <v>238</v>
      </c>
      <c r="AT233" s="227" t="s">
        <v>156</v>
      </c>
      <c r="AU233" s="227" t="s">
        <v>87</v>
      </c>
      <c r="AY233" s="15" t="s">
        <v>153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5" t="s">
        <v>85</v>
      </c>
      <c r="BK233" s="228">
        <f>ROUND(I233*H233,2)</f>
        <v>0</v>
      </c>
      <c r="BL233" s="15" t="s">
        <v>238</v>
      </c>
      <c r="BM233" s="227" t="s">
        <v>358</v>
      </c>
    </row>
    <row r="234" s="2" customFormat="1">
      <c r="A234" s="36"/>
      <c r="B234" s="37"/>
      <c r="C234" s="38"/>
      <c r="D234" s="229" t="s">
        <v>163</v>
      </c>
      <c r="E234" s="38"/>
      <c r="F234" s="230" t="s">
        <v>359</v>
      </c>
      <c r="G234" s="38"/>
      <c r="H234" s="38"/>
      <c r="I234" s="231"/>
      <c r="J234" s="38"/>
      <c r="K234" s="38"/>
      <c r="L234" s="42"/>
      <c r="M234" s="232"/>
      <c r="N234" s="233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163</v>
      </c>
      <c r="AU234" s="15" t="s">
        <v>87</v>
      </c>
    </row>
    <row r="235" s="2" customFormat="1">
      <c r="A235" s="36"/>
      <c r="B235" s="37"/>
      <c r="C235" s="38"/>
      <c r="D235" s="234" t="s">
        <v>165</v>
      </c>
      <c r="E235" s="38"/>
      <c r="F235" s="235" t="s">
        <v>360</v>
      </c>
      <c r="G235" s="38"/>
      <c r="H235" s="38"/>
      <c r="I235" s="231"/>
      <c r="J235" s="38"/>
      <c r="K235" s="38"/>
      <c r="L235" s="42"/>
      <c r="M235" s="232"/>
      <c r="N235" s="233"/>
      <c r="O235" s="89"/>
      <c r="P235" s="89"/>
      <c r="Q235" s="89"/>
      <c r="R235" s="89"/>
      <c r="S235" s="89"/>
      <c r="T235" s="90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165</v>
      </c>
      <c r="AU235" s="15" t="s">
        <v>87</v>
      </c>
    </row>
    <row r="236" s="2" customFormat="1" ht="24.15" customHeight="1">
      <c r="A236" s="36"/>
      <c r="B236" s="37"/>
      <c r="C236" s="216" t="s">
        <v>361</v>
      </c>
      <c r="D236" s="216" t="s">
        <v>156</v>
      </c>
      <c r="E236" s="217" t="s">
        <v>362</v>
      </c>
      <c r="F236" s="218" t="s">
        <v>363</v>
      </c>
      <c r="G236" s="219" t="s">
        <v>186</v>
      </c>
      <c r="H236" s="220">
        <v>6.7199999999999998</v>
      </c>
      <c r="I236" s="221"/>
      <c r="J236" s="222">
        <f>ROUND(I236*H236,2)</f>
        <v>0</v>
      </c>
      <c r="K236" s="218" t="s">
        <v>160</v>
      </c>
      <c r="L236" s="42"/>
      <c r="M236" s="223" t="s">
        <v>1</v>
      </c>
      <c r="N236" s="224" t="s">
        <v>42</v>
      </c>
      <c r="O236" s="89"/>
      <c r="P236" s="225">
        <f>O236*H236</f>
        <v>0</v>
      </c>
      <c r="Q236" s="225">
        <v>1.0000000000000001E-05</v>
      </c>
      <c r="R236" s="225">
        <f>Q236*H236</f>
        <v>6.7200000000000007E-05</v>
      </c>
      <c r="S236" s="225">
        <v>0</v>
      </c>
      <c r="T236" s="22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7" t="s">
        <v>238</v>
      </c>
      <c r="AT236" s="227" t="s">
        <v>156</v>
      </c>
      <c r="AU236" s="227" t="s">
        <v>87</v>
      </c>
      <c r="AY236" s="15" t="s">
        <v>153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5" t="s">
        <v>85</v>
      </c>
      <c r="BK236" s="228">
        <f>ROUND(I236*H236,2)</f>
        <v>0</v>
      </c>
      <c r="BL236" s="15" t="s">
        <v>238</v>
      </c>
      <c r="BM236" s="227" t="s">
        <v>364</v>
      </c>
    </row>
    <row r="237" s="2" customFormat="1">
      <c r="A237" s="36"/>
      <c r="B237" s="37"/>
      <c r="C237" s="38"/>
      <c r="D237" s="229" t="s">
        <v>163</v>
      </c>
      <c r="E237" s="38"/>
      <c r="F237" s="230" t="s">
        <v>365</v>
      </c>
      <c r="G237" s="38"/>
      <c r="H237" s="38"/>
      <c r="I237" s="231"/>
      <c r="J237" s="38"/>
      <c r="K237" s="38"/>
      <c r="L237" s="42"/>
      <c r="M237" s="232"/>
      <c r="N237" s="233"/>
      <c r="O237" s="89"/>
      <c r="P237" s="89"/>
      <c r="Q237" s="89"/>
      <c r="R237" s="89"/>
      <c r="S237" s="89"/>
      <c r="T237" s="90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163</v>
      </c>
      <c r="AU237" s="15" t="s">
        <v>87</v>
      </c>
    </row>
    <row r="238" s="2" customFormat="1">
      <c r="A238" s="36"/>
      <c r="B238" s="37"/>
      <c r="C238" s="38"/>
      <c r="D238" s="234" t="s">
        <v>165</v>
      </c>
      <c r="E238" s="38"/>
      <c r="F238" s="235" t="s">
        <v>366</v>
      </c>
      <c r="G238" s="38"/>
      <c r="H238" s="38"/>
      <c r="I238" s="231"/>
      <c r="J238" s="38"/>
      <c r="K238" s="38"/>
      <c r="L238" s="42"/>
      <c r="M238" s="232"/>
      <c r="N238" s="233"/>
      <c r="O238" s="89"/>
      <c r="P238" s="89"/>
      <c r="Q238" s="89"/>
      <c r="R238" s="89"/>
      <c r="S238" s="89"/>
      <c r="T238" s="90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165</v>
      </c>
      <c r="AU238" s="15" t="s">
        <v>87</v>
      </c>
    </row>
    <row r="239" s="13" customFormat="1">
      <c r="A239" s="13"/>
      <c r="B239" s="236"/>
      <c r="C239" s="237"/>
      <c r="D239" s="229" t="s">
        <v>167</v>
      </c>
      <c r="E239" s="238" t="s">
        <v>1</v>
      </c>
      <c r="F239" s="239" t="s">
        <v>367</v>
      </c>
      <c r="G239" s="237"/>
      <c r="H239" s="240">
        <v>6.7199999999999998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167</v>
      </c>
      <c r="AU239" s="246" t="s">
        <v>87</v>
      </c>
      <c r="AV239" s="13" t="s">
        <v>87</v>
      </c>
      <c r="AW239" s="13" t="s">
        <v>34</v>
      </c>
      <c r="AX239" s="13" t="s">
        <v>85</v>
      </c>
      <c r="AY239" s="246" t="s">
        <v>153</v>
      </c>
    </row>
    <row r="240" s="2" customFormat="1" ht="24.15" customHeight="1">
      <c r="A240" s="36"/>
      <c r="B240" s="37"/>
      <c r="C240" s="216" t="s">
        <v>368</v>
      </c>
      <c r="D240" s="216" t="s">
        <v>156</v>
      </c>
      <c r="E240" s="217" t="s">
        <v>369</v>
      </c>
      <c r="F240" s="218" t="s">
        <v>370</v>
      </c>
      <c r="G240" s="219" t="s">
        <v>186</v>
      </c>
      <c r="H240" s="220">
        <v>6.4000000000000004</v>
      </c>
      <c r="I240" s="221"/>
      <c r="J240" s="222">
        <f>ROUND(I240*H240,2)</f>
        <v>0</v>
      </c>
      <c r="K240" s="218" t="s">
        <v>160</v>
      </c>
      <c r="L240" s="42"/>
      <c r="M240" s="223" t="s">
        <v>1</v>
      </c>
      <c r="N240" s="224" t="s">
        <v>42</v>
      </c>
      <c r="O240" s="89"/>
      <c r="P240" s="225">
        <f>O240*H240</f>
        <v>0</v>
      </c>
      <c r="Q240" s="225">
        <v>1.0000000000000001E-05</v>
      </c>
      <c r="R240" s="225">
        <f>Q240*H240</f>
        <v>6.4000000000000011E-05</v>
      </c>
      <c r="S240" s="225">
        <v>0</v>
      </c>
      <c r="T240" s="22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7" t="s">
        <v>238</v>
      </c>
      <c r="AT240" s="227" t="s">
        <v>156</v>
      </c>
      <c r="AU240" s="227" t="s">
        <v>87</v>
      </c>
      <c r="AY240" s="15" t="s">
        <v>153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5" t="s">
        <v>85</v>
      </c>
      <c r="BK240" s="228">
        <f>ROUND(I240*H240,2)</f>
        <v>0</v>
      </c>
      <c r="BL240" s="15" t="s">
        <v>238</v>
      </c>
      <c r="BM240" s="227" t="s">
        <v>371</v>
      </c>
    </row>
    <row r="241" s="2" customFormat="1">
      <c r="A241" s="36"/>
      <c r="B241" s="37"/>
      <c r="C241" s="38"/>
      <c r="D241" s="229" t="s">
        <v>163</v>
      </c>
      <c r="E241" s="38"/>
      <c r="F241" s="230" t="s">
        <v>372</v>
      </c>
      <c r="G241" s="38"/>
      <c r="H241" s="38"/>
      <c r="I241" s="231"/>
      <c r="J241" s="38"/>
      <c r="K241" s="38"/>
      <c r="L241" s="42"/>
      <c r="M241" s="232"/>
      <c r="N241" s="233"/>
      <c r="O241" s="89"/>
      <c r="P241" s="89"/>
      <c r="Q241" s="89"/>
      <c r="R241" s="89"/>
      <c r="S241" s="89"/>
      <c r="T241" s="90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163</v>
      </c>
      <c r="AU241" s="15" t="s">
        <v>87</v>
      </c>
    </row>
    <row r="242" s="2" customFormat="1">
      <c r="A242" s="36"/>
      <c r="B242" s="37"/>
      <c r="C242" s="38"/>
      <c r="D242" s="234" t="s">
        <v>165</v>
      </c>
      <c r="E242" s="38"/>
      <c r="F242" s="235" t="s">
        <v>373</v>
      </c>
      <c r="G242" s="38"/>
      <c r="H242" s="38"/>
      <c r="I242" s="231"/>
      <c r="J242" s="38"/>
      <c r="K242" s="38"/>
      <c r="L242" s="42"/>
      <c r="M242" s="232"/>
      <c r="N242" s="233"/>
      <c r="O242" s="89"/>
      <c r="P242" s="89"/>
      <c r="Q242" s="89"/>
      <c r="R242" s="89"/>
      <c r="S242" s="89"/>
      <c r="T242" s="90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165</v>
      </c>
      <c r="AU242" s="15" t="s">
        <v>87</v>
      </c>
    </row>
    <row r="243" s="2" customFormat="1" ht="33" customHeight="1">
      <c r="A243" s="36"/>
      <c r="B243" s="37"/>
      <c r="C243" s="216" t="s">
        <v>374</v>
      </c>
      <c r="D243" s="216" t="s">
        <v>156</v>
      </c>
      <c r="E243" s="217" t="s">
        <v>375</v>
      </c>
      <c r="F243" s="218" t="s">
        <v>376</v>
      </c>
      <c r="G243" s="219" t="s">
        <v>186</v>
      </c>
      <c r="H243" s="220">
        <v>2.8999999999999999</v>
      </c>
      <c r="I243" s="221"/>
      <c r="J243" s="222">
        <f>ROUND(I243*H243,2)</f>
        <v>0</v>
      </c>
      <c r="K243" s="218" t="s">
        <v>160</v>
      </c>
      <c r="L243" s="42"/>
      <c r="M243" s="223" t="s">
        <v>1</v>
      </c>
      <c r="N243" s="224" t="s">
        <v>42</v>
      </c>
      <c r="O243" s="89"/>
      <c r="P243" s="225">
        <f>O243*H243</f>
        <v>0</v>
      </c>
      <c r="Q243" s="225">
        <v>0.00029</v>
      </c>
      <c r="R243" s="225">
        <f>Q243*H243</f>
        <v>0.00084099999999999995</v>
      </c>
      <c r="S243" s="225">
        <v>0</v>
      </c>
      <c r="T243" s="22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7" t="s">
        <v>238</v>
      </c>
      <c r="AT243" s="227" t="s">
        <v>156</v>
      </c>
      <c r="AU243" s="227" t="s">
        <v>87</v>
      </c>
      <c r="AY243" s="15" t="s">
        <v>153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5" t="s">
        <v>85</v>
      </c>
      <c r="BK243" s="228">
        <f>ROUND(I243*H243,2)</f>
        <v>0</v>
      </c>
      <c r="BL243" s="15" t="s">
        <v>238</v>
      </c>
      <c r="BM243" s="227" t="s">
        <v>377</v>
      </c>
    </row>
    <row r="244" s="2" customFormat="1">
      <c r="A244" s="36"/>
      <c r="B244" s="37"/>
      <c r="C244" s="38"/>
      <c r="D244" s="229" t="s">
        <v>163</v>
      </c>
      <c r="E244" s="38"/>
      <c r="F244" s="230" t="s">
        <v>378</v>
      </c>
      <c r="G244" s="38"/>
      <c r="H244" s="38"/>
      <c r="I244" s="231"/>
      <c r="J244" s="38"/>
      <c r="K244" s="38"/>
      <c r="L244" s="42"/>
      <c r="M244" s="232"/>
      <c r="N244" s="233"/>
      <c r="O244" s="89"/>
      <c r="P244" s="89"/>
      <c r="Q244" s="89"/>
      <c r="R244" s="89"/>
      <c r="S244" s="89"/>
      <c r="T244" s="90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163</v>
      </c>
      <c r="AU244" s="15" t="s">
        <v>87</v>
      </c>
    </row>
    <row r="245" s="2" customFormat="1">
      <c r="A245" s="36"/>
      <c r="B245" s="37"/>
      <c r="C245" s="38"/>
      <c r="D245" s="234" t="s">
        <v>165</v>
      </c>
      <c r="E245" s="38"/>
      <c r="F245" s="235" t="s">
        <v>379</v>
      </c>
      <c r="G245" s="38"/>
      <c r="H245" s="38"/>
      <c r="I245" s="231"/>
      <c r="J245" s="38"/>
      <c r="K245" s="38"/>
      <c r="L245" s="42"/>
      <c r="M245" s="232"/>
      <c r="N245" s="233"/>
      <c r="O245" s="89"/>
      <c r="P245" s="89"/>
      <c r="Q245" s="89"/>
      <c r="R245" s="89"/>
      <c r="S245" s="89"/>
      <c r="T245" s="90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5" t="s">
        <v>165</v>
      </c>
      <c r="AU245" s="15" t="s">
        <v>87</v>
      </c>
    </row>
    <row r="246" s="2" customFormat="1" ht="24.15" customHeight="1">
      <c r="A246" s="36"/>
      <c r="B246" s="37"/>
      <c r="C246" s="216" t="s">
        <v>380</v>
      </c>
      <c r="D246" s="216" t="s">
        <v>156</v>
      </c>
      <c r="E246" s="217" t="s">
        <v>381</v>
      </c>
      <c r="F246" s="218" t="s">
        <v>382</v>
      </c>
      <c r="G246" s="219" t="s">
        <v>186</v>
      </c>
      <c r="H246" s="220">
        <v>2.8999999999999999</v>
      </c>
      <c r="I246" s="221"/>
      <c r="J246" s="222">
        <f>ROUND(I246*H246,2)</f>
        <v>0</v>
      </c>
      <c r="K246" s="218" t="s">
        <v>160</v>
      </c>
      <c r="L246" s="42"/>
      <c r="M246" s="223" t="s">
        <v>1</v>
      </c>
      <c r="N246" s="224" t="s">
        <v>42</v>
      </c>
      <c r="O246" s="89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7" t="s">
        <v>238</v>
      </c>
      <c r="AT246" s="227" t="s">
        <v>156</v>
      </c>
      <c r="AU246" s="227" t="s">
        <v>87</v>
      </c>
      <c r="AY246" s="15" t="s">
        <v>153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5" t="s">
        <v>85</v>
      </c>
      <c r="BK246" s="228">
        <f>ROUND(I246*H246,2)</f>
        <v>0</v>
      </c>
      <c r="BL246" s="15" t="s">
        <v>238</v>
      </c>
      <c r="BM246" s="227" t="s">
        <v>383</v>
      </c>
    </row>
    <row r="247" s="2" customFormat="1">
      <c r="A247" s="36"/>
      <c r="B247" s="37"/>
      <c r="C247" s="38"/>
      <c r="D247" s="229" t="s">
        <v>163</v>
      </c>
      <c r="E247" s="38"/>
      <c r="F247" s="230" t="s">
        <v>384</v>
      </c>
      <c r="G247" s="38"/>
      <c r="H247" s="38"/>
      <c r="I247" s="231"/>
      <c r="J247" s="38"/>
      <c r="K247" s="38"/>
      <c r="L247" s="42"/>
      <c r="M247" s="232"/>
      <c r="N247" s="233"/>
      <c r="O247" s="89"/>
      <c r="P247" s="89"/>
      <c r="Q247" s="89"/>
      <c r="R247" s="89"/>
      <c r="S247" s="89"/>
      <c r="T247" s="90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5" t="s">
        <v>163</v>
      </c>
      <c r="AU247" s="15" t="s">
        <v>87</v>
      </c>
    </row>
    <row r="248" s="2" customFormat="1">
      <c r="A248" s="36"/>
      <c r="B248" s="37"/>
      <c r="C248" s="38"/>
      <c r="D248" s="234" t="s">
        <v>165</v>
      </c>
      <c r="E248" s="38"/>
      <c r="F248" s="235" t="s">
        <v>385</v>
      </c>
      <c r="G248" s="38"/>
      <c r="H248" s="38"/>
      <c r="I248" s="231"/>
      <c r="J248" s="38"/>
      <c r="K248" s="38"/>
      <c r="L248" s="42"/>
      <c r="M248" s="232"/>
      <c r="N248" s="233"/>
      <c r="O248" s="89"/>
      <c r="P248" s="89"/>
      <c r="Q248" s="89"/>
      <c r="R248" s="89"/>
      <c r="S248" s="89"/>
      <c r="T248" s="90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5" t="s">
        <v>165</v>
      </c>
      <c r="AU248" s="15" t="s">
        <v>87</v>
      </c>
    </row>
    <row r="249" s="2" customFormat="1" ht="33" customHeight="1">
      <c r="A249" s="36"/>
      <c r="B249" s="37"/>
      <c r="C249" s="216" t="s">
        <v>386</v>
      </c>
      <c r="D249" s="216" t="s">
        <v>156</v>
      </c>
      <c r="E249" s="217" t="s">
        <v>387</v>
      </c>
      <c r="F249" s="218" t="s">
        <v>388</v>
      </c>
      <c r="G249" s="219" t="s">
        <v>159</v>
      </c>
      <c r="H249" s="220">
        <v>11.6</v>
      </c>
      <c r="I249" s="221"/>
      <c r="J249" s="222">
        <f>ROUND(I249*H249,2)</f>
        <v>0</v>
      </c>
      <c r="K249" s="218" t="s">
        <v>160</v>
      </c>
      <c r="L249" s="42"/>
      <c r="M249" s="223" t="s">
        <v>1</v>
      </c>
      <c r="N249" s="224" t="s">
        <v>42</v>
      </c>
      <c r="O249" s="89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7" t="s">
        <v>238</v>
      </c>
      <c r="AT249" s="227" t="s">
        <v>156</v>
      </c>
      <c r="AU249" s="227" t="s">
        <v>87</v>
      </c>
      <c r="AY249" s="15" t="s">
        <v>153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15" t="s">
        <v>85</v>
      </c>
      <c r="BK249" s="228">
        <f>ROUND(I249*H249,2)</f>
        <v>0</v>
      </c>
      <c r="BL249" s="15" t="s">
        <v>238</v>
      </c>
      <c r="BM249" s="227" t="s">
        <v>389</v>
      </c>
    </row>
    <row r="250" s="2" customFormat="1">
      <c r="A250" s="36"/>
      <c r="B250" s="37"/>
      <c r="C250" s="38"/>
      <c r="D250" s="229" t="s">
        <v>163</v>
      </c>
      <c r="E250" s="38"/>
      <c r="F250" s="230" t="s">
        <v>390</v>
      </c>
      <c r="G250" s="38"/>
      <c r="H250" s="38"/>
      <c r="I250" s="231"/>
      <c r="J250" s="38"/>
      <c r="K250" s="38"/>
      <c r="L250" s="42"/>
      <c r="M250" s="232"/>
      <c r="N250" s="233"/>
      <c r="O250" s="89"/>
      <c r="P250" s="89"/>
      <c r="Q250" s="89"/>
      <c r="R250" s="89"/>
      <c r="S250" s="89"/>
      <c r="T250" s="90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5" t="s">
        <v>163</v>
      </c>
      <c r="AU250" s="15" t="s">
        <v>87</v>
      </c>
    </row>
    <row r="251" s="2" customFormat="1">
      <c r="A251" s="36"/>
      <c r="B251" s="37"/>
      <c r="C251" s="38"/>
      <c r="D251" s="234" t="s">
        <v>165</v>
      </c>
      <c r="E251" s="38"/>
      <c r="F251" s="235" t="s">
        <v>391</v>
      </c>
      <c r="G251" s="38"/>
      <c r="H251" s="38"/>
      <c r="I251" s="231"/>
      <c r="J251" s="38"/>
      <c r="K251" s="38"/>
      <c r="L251" s="42"/>
      <c r="M251" s="258"/>
      <c r="N251" s="259"/>
      <c r="O251" s="260"/>
      <c r="P251" s="260"/>
      <c r="Q251" s="260"/>
      <c r="R251" s="260"/>
      <c r="S251" s="260"/>
      <c r="T251" s="261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165</v>
      </c>
      <c r="AU251" s="15" t="s">
        <v>87</v>
      </c>
    </row>
    <row r="252" s="2" customFormat="1" ht="6.96" customHeight="1">
      <c r="A252" s="36"/>
      <c r="B252" s="64"/>
      <c r="C252" s="65"/>
      <c r="D252" s="65"/>
      <c r="E252" s="65"/>
      <c r="F252" s="65"/>
      <c r="G252" s="65"/>
      <c r="H252" s="65"/>
      <c r="I252" s="65"/>
      <c r="J252" s="65"/>
      <c r="K252" s="65"/>
      <c r="L252" s="42"/>
      <c r="M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</row>
  </sheetData>
  <sheetProtection sheet="1" autoFilter="0" formatColumns="0" formatRows="0" objects="1" scenarios="1" spinCount="100000" saltValue="x7cgjbmNCSn3nPtYeI1AR4ejfhx+lQzjfyrPjxCZjPeDnTiJf2VfWn/gRo7Be3i8amhUlLrN37k1PR7Ttzl2pg==" hashValue="SkPr9wuFIVqIsZiVjMS4+IoAZ/jJE/LJ18Pft0kwByBvSami0/c9QkKaWNAn3kf7ZCS0pLF0sZTmc4wOju/d1A==" algorithmName="SHA-512" password="CC35"/>
  <autoFilter ref="C124:K25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5_02/619995001"/>
    <hyperlink ref="F134" r:id="rId2" display="https://podminky.urs.cz/item/CS_URS_2025_02/642944221"/>
    <hyperlink ref="F141" r:id="rId3" display="https://podminky.urs.cz/item/CS_URS_2025_02/968072456"/>
    <hyperlink ref="F146" r:id="rId4" display="https://podminky.urs.cz/item/CS_URS_2025_02/997013212"/>
    <hyperlink ref="F149" r:id="rId5" display="https://podminky.urs.cz/item/CS_URS_2025_02/997013219"/>
    <hyperlink ref="F153" r:id="rId6" display="https://podminky.urs.cz/item/CS_URS_2025_02/997013501"/>
    <hyperlink ref="F156" r:id="rId7" display="https://podminky.urs.cz/item/CS_URS_2025_02/997013509"/>
    <hyperlink ref="F160" r:id="rId8" display="https://podminky.urs.cz/item/CS_URS_2025_02/997013631"/>
    <hyperlink ref="F164" r:id="rId9" display="https://podminky.urs.cz/item/CS_URS_2025_02/998018002"/>
    <hyperlink ref="F169" r:id="rId10" display="https://podminky.urs.cz/item/CS_URS_2025_02/766660031"/>
    <hyperlink ref="F176" r:id="rId11" display="https://podminky.urs.cz/item/CS_URS_2025_02/766660713"/>
    <hyperlink ref="F183" r:id="rId12" display="https://podminky.urs.cz/item/CS_URS_2025_02/766660717"/>
    <hyperlink ref="F198" r:id="rId13" display="https://podminky.urs.cz/item/CS_URS_2025_02/742210241"/>
    <hyperlink ref="F204" r:id="rId14" display="https://podminky.urs.cz/item/CS_URS_2025_02/998766122"/>
    <hyperlink ref="F208" r:id="rId15" display="https://podminky.urs.cz/item/CS_URS_2025_02/767691822"/>
    <hyperlink ref="F212" r:id="rId16" display="https://podminky.urs.cz/item/CS_URS_2025_02/784121001"/>
    <hyperlink ref="F217" r:id="rId17" display="https://podminky.urs.cz/item/CS_URS_2025_02/784161401"/>
    <hyperlink ref="F220" r:id="rId18" display="https://podminky.urs.cz/item/CS_URS_2025_02/784171001"/>
    <hyperlink ref="F226" r:id="rId19" display="https://podminky.urs.cz/item/CS_URS_2025_02/784171101"/>
    <hyperlink ref="F232" r:id="rId20" display="https://podminky.urs.cz/item/CS_URS_2025_02/784181101"/>
    <hyperlink ref="F235" r:id="rId21" display="https://podminky.urs.cz/item/CS_URS_2025_02/784181111"/>
    <hyperlink ref="F238" r:id="rId22" display="https://podminky.urs.cz/item/CS_URS_2025_02/784191005"/>
    <hyperlink ref="F242" r:id="rId23" display="https://podminky.urs.cz/item/CS_URS_2025_02/784191007"/>
    <hyperlink ref="F245" r:id="rId24" display="https://podminky.urs.cz/item/CS_URS_2025_02/784211101"/>
    <hyperlink ref="F248" r:id="rId25" display="https://podminky.urs.cz/item/CS_URS_2025_02/784211141"/>
    <hyperlink ref="F251" r:id="rId26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96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418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ROUND(J125,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ROUND((SUM(BE125:BE232)),  2)</f>
        <v>0</v>
      </c>
      <c r="G33" s="36"/>
      <c r="H33" s="36"/>
      <c r="I33" s="153">
        <v>0.20999999999999999</v>
      </c>
      <c r="J33" s="152">
        <f>ROUND(((SUM(BE125:BE232))*I33),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ROUND((SUM(BF125:BF232)),  2)</f>
        <v>0</v>
      </c>
      <c r="G34" s="36"/>
      <c r="H34" s="36"/>
      <c r="I34" s="153">
        <v>0.12</v>
      </c>
      <c r="J34" s="152">
        <f>ROUND(((SUM(BF125:BF232))*I34),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ROUND((SUM(BG125:BG232)),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ROUND((SUM(BH125:BH232)),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ROUND((SUM(BI125:BI232)),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734-4 - Schodiště C - 1.NP šatna kardio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J125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J126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J127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131</v>
      </c>
      <c r="E99" s="186"/>
      <c r="F99" s="186"/>
      <c r="G99" s="186"/>
      <c r="H99" s="186"/>
      <c r="I99" s="186"/>
      <c r="J99" s="187">
        <f>J138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132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133</v>
      </c>
      <c r="E101" s="186"/>
      <c r="F101" s="186"/>
      <c r="G101" s="186"/>
      <c r="H101" s="186"/>
      <c r="I101" s="186"/>
      <c r="J101" s="187">
        <f>J161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134</v>
      </c>
      <c r="E102" s="180"/>
      <c r="F102" s="180"/>
      <c r="G102" s="180"/>
      <c r="H102" s="180"/>
      <c r="I102" s="180"/>
      <c r="J102" s="181">
        <f>J165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135</v>
      </c>
      <c r="E103" s="186"/>
      <c r="F103" s="186"/>
      <c r="G103" s="186"/>
      <c r="H103" s="186"/>
      <c r="I103" s="186"/>
      <c r="J103" s="187">
        <f>J166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136</v>
      </c>
      <c r="E104" s="186"/>
      <c r="F104" s="186"/>
      <c r="G104" s="186"/>
      <c r="H104" s="186"/>
      <c r="I104" s="186"/>
      <c r="J104" s="187">
        <f>J186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137</v>
      </c>
      <c r="E105" s="186"/>
      <c r="F105" s="186"/>
      <c r="G105" s="186"/>
      <c r="H105" s="186"/>
      <c r="I105" s="186"/>
      <c r="J105" s="187">
        <f>J190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138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172" t="str">
        <f>E7</f>
        <v>Dodávka a montáž protipožárních uzávěrů</v>
      </c>
      <c r="F115" s="30"/>
      <c r="G115" s="30"/>
      <c r="H115" s="30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122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E9</f>
        <v>734-4 - Schodiště C - 1.NP šatna kardio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F12</f>
        <v>Zimní stadión Ivana Hlinky</v>
      </c>
      <c r="G119" s="38"/>
      <c r="H119" s="38"/>
      <c r="I119" s="30" t="s">
        <v>22</v>
      </c>
      <c r="J119" s="77" t="str">
        <f>IF(J12="","",J12)</f>
        <v>13. 9. 2025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E15</f>
        <v xml:space="preserve">Město Litvínov, náměstí Míru 11, 43601 Litvínov - </v>
      </c>
      <c r="G121" s="38"/>
      <c r="H121" s="38"/>
      <c r="I121" s="30" t="s">
        <v>32</v>
      </c>
      <c r="J121" s="34" t="str">
        <f>E21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30</v>
      </c>
      <c r="D122" s="38"/>
      <c r="E122" s="38"/>
      <c r="F122" s="25" t="str">
        <f>IF(E18="","",E18)</f>
        <v>Vyplň údaj</v>
      </c>
      <c r="G122" s="38"/>
      <c r="H122" s="38"/>
      <c r="I122" s="30" t="s">
        <v>35</v>
      </c>
      <c r="J122" s="34" t="str">
        <f>E24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9"/>
      <c r="B124" s="190"/>
      <c r="C124" s="191" t="s">
        <v>139</v>
      </c>
      <c r="D124" s="192" t="s">
        <v>62</v>
      </c>
      <c r="E124" s="192" t="s">
        <v>58</v>
      </c>
      <c r="F124" s="192" t="s">
        <v>59</v>
      </c>
      <c r="G124" s="192" t="s">
        <v>140</v>
      </c>
      <c r="H124" s="192" t="s">
        <v>141</v>
      </c>
      <c r="I124" s="192" t="s">
        <v>142</v>
      </c>
      <c r="J124" s="192" t="s">
        <v>126</v>
      </c>
      <c r="K124" s="193" t="s">
        <v>143</v>
      </c>
      <c r="L124" s="194"/>
      <c r="M124" s="98" t="s">
        <v>1</v>
      </c>
      <c r="N124" s="99" t="s">
        <v>41</v>
      </c>
      <c r="O124" s="99" t="s">
        <v>144</v>
      </c>
      <c r="P124" s="99" t="s">
        <v>145</v>
      </c>
      <c r="Q124" s="99" t="s">
        <v>146</v>
      </c>
      <c r="R124" s="99" t="s">
        <v>147</v>
      </c>
      <c r="S124" s="99" t="s">
        <v>148</v>
      </c>
      <c r="T124" s="100" t="s">
        <v>149</v>
      </c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</row>
    <row r="125" s="2" customFormat="1" ht="22.8" customHeight="1">
      <c r="A125" s="36"/>
      <c r="B125" s="37"/>
      <c r="C125" s="105" t="s">
        <v>150</v>
      </c>
      <c r="D125" s="38"/>
      <c r="E125" s="38"/>
      <c r="F125" s="38"/>
      <c r="G125" s="38"/>
      <c r="H125" s="38"/>
      <c r="I125" s="38"/>
      <c r="J125" s="195">
        <f>BK125</f>
        <v>0</v>
      </c>
      <c r="K125" s="38"/>
      <c r="L125" s="42"/>
      <c r="M125" s="101"/>
      <c r="N125" s="196"/>
      <c r="O125" s="102"/>
      <c r="P125" s="197">
        <f>P126+P165</f>
        <v>0</v>
      </c>
      <c r="Q125" s="102"/>
      <c r="R125" s="197">
        <f>R126+R165</f>
        <v>0.12517499999999998</v>
      </c>
      <c r="S125" s="102"/>
      <c r="T125" s="198">
        <f>T126+T165</f>
        <v>0.19683500000000001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76</v>
      </c>
      <c r="AU125" s="15" t="s">
        <v>128</v>
      </c>
      <c r="BK125" s="199">
        <f>BK126+BK165</f>
        <v>0</v>
      </c>
    </row>
    <row r="126" s="12" customFormat="1" ht="25.92" customHeight="1">
      <c r="A126" s="12"/>
      <c r="B126" s="200"/>
      <c r="C126" s="201"/>
      <c r="D126" s="202" t="s">
        <v>76</v>
      </c>
      <c r="E126" s="203" t="s">
        <v>151</v>
      </c>
      <c r="F126" s="203" t="s">
        <v>152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P127+P138+P143+P161</f>
        <v>0</v>
      </c>
      <c r="Q126" s="208"/>
      <c r="R126" s="209">
        <f>R127+R138+R143+R161</f>
        <v>0.086969999999999992</v>
      </c>
      <c r="S126" s="208"/>
      <c r="T126" s="210">
        <f>T127+T138+T143+T161</f>
        <v>0.126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77</v>
      </c>
      <c r="AY126" s="211" t="s">
        <v>153</v>
      </c>
      <c r="BK126" s="213">
        <f>BK127+BK138+BK143+BK161</f>
        <v>0</v>
      </c>
    </row>
    <row r="127" s="12" customFormat="1" ht="22.8" customHeight="1">
      <c r="A127" s="12"/>
      <c r="B127" s="200"/>
      <c r="C127" s="201"/>
      <c r="D127" s="202" t="s">
        <v>76</v>
      </c>
      <c r="E127" s="214" t="s">
        <v>154</v>
      </c>
      <c r="F127" s="214" t="s">
        <v>155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SUM(P128:P137)</f>
        <v>0</v>
      </c>
      <c r="Q127" s="208"/>
      <c r="R127" s="209">
        <f>SUM(R128:R137)</f>
        <v>0.086969999999999992</v>
      </c>
      <c r="S127" s="208"/>
      <c r="T127" s="210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85</v>
      </c>
      <c r="AT127" s="212" t="s">
        <v>76</v>
      </c>
      <c r="AU127" s="212" t="s">
        <v>85</v>
      </c>
      <c r="AY127" s="211" t="s">
        <v>153</v>
      </c>
      <c r="BK127" s="213">
        <f>SUM(BK128:BK137)</f>
        <v>0</v>
      </c>
    </row>
    <row r="128" s="2" customFormat="1" ht="24.15" customHeight="1">
      <c r="A128" s="36"/>
      <c r="B128" s="37"/>
      <c r="C128" s="216" t="s">
        <v>85</v>
      </c>
      <c r="D128" s="216" t="s">
        <v>156</v>
      </c>
      <c r="E128" s="217" t="s">
        <v>157</v>
      </c>
      <c r="F128" s="218" t="s">
        <v>158</v>
      </c>
      <c r="G128" s="219" t="s">
        <v>159</v>
      </c>
      <c r="H128" s="220">
        <v>10</v>
      </c>
      <c r="I128" s="221"/>
      <c r="J128" s="222">
        <f>ROUND(I128*H128,2)</f>
        <v>0</v>
      </c>
      <c r="K128" s="218" t="s">
        <v>160</v>
      </c>
      <c r="L128" s="42"/>
      <c r="M128" s="223" t="s">
        <v>1</v>
      </c>
      <c r="N128" s="224" t="s">
        <v>42</v>
      </c>
      <c r="O128" s="89"/>
      <c r="P128" s="225">
        <f>O128*H128</f>
        <v>0</v>
      </c>
      <c r="Q128" s="225">
        <v>0.0015</v>
      </c>
      <c r="R128" s="225">
        <f>Q128*H128</f>
        <v>0.014999999999999999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161</v>
      </c>
      <c r="AT128" s="227" t="s">
        <v>156</v>
      </c>
      <c r="AU128" s="227" t="s">
        <v>87</v>
      </c>
      <c r="AY128" s="15" t="s">
        <v>153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85</v>
      </c>
      <c r="BK128" s="228">
        <f>ROUND(I128*H128,2)</f>
        <v>0</v>
      </c>
      <c r="BL128" s="15" t="s">
        <v>161</v>
      </c>
      <c r="BM128" s="227" t="s">
        <v>162</v>
      </c>
    </row>
    <row r="129" s="2" customFormat="1">
      <c r="A129" s="36"/>
      <c r="B129" s="37"/>
      <c r="C129" s="38"/>
      <c r="D129" s="229" t="s">
        <v>163</v>
      </c>
      <c r="E129" s="38"/>
      <c r="F129" s="230" t="s">
        <v>164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163</v>
      </c>
      <c r="AU129" s="15" t="s">
        <v>87</v>
      </c>
    </row>
    <row r="130" s="2" customFormat="1">
      <c r="A130" s="36"/>
      <c r="B130" s="37"/>
      <c r="C130" s="38"/>
      <c r="D130" s="234" t="s">
        <v>165</v>
      </c>
      <c r="E130" s="38"/>
      <c r="F130" s="235" t="s">
        <v>166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165</v>
      </c>
      <c r="AU130" s="15" t="s">
        <v>87</v>
      </c>
    </row>
    <row r="131" s="13" customFormat="1">
      <c r="A131" s="13"/>
      <c r="B131" s="236"/>
      <c r="C131" s="237"/>
      <c r="D131" s="229" t="s">
        <v>167</v>
      </c>
      <c r="E131" s="238" t="s">
        <v>1</v>
      </c>
      <c r="F131" s="239" t="s">
        <v>419</v>
      </c>
      <c r="G131" s="237"/>
      <c r="H131" s="240">
        <v>10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167</v>
      </c>
      <c r="AU131" s="246" t="s">
        <v>87</v>
      </c>
      <c r="AV131" s="13" t="s">
        <v>87</v>
      </c>
      <c r="AW131" s="13" t="s">
        <v>34</v>
      </c>
      <c r="AX131" s="13" t="s">
        <v>85</v>
      </c>
      <c r="AY131" s="246" t="s">
        <v>153</v>
      </c>
    </row>
    <row r="132" s="2" customFormat="1" ht="37.8" customHeight="1">
      <c r="A132" s="36"/>
      <c r="B132" s="37"/>
      <c r="C132" s="216" t="s">
        <v>87</v>
      </c>
      <c r="D132" s="216" t="s">
        <v>156</v>
      </c>
      <c r="E132" s="217" t="s">
        <v>394</v>
      </c>
      <c r="F132" s="218" t="s">
        <v>395</v>
      </c>
      <c r="G132" s="219" t="s">
        <v>171</v>
      </c>
      <c r="H132" s="220">
        <v>1</v>
      </c>
      <c r="I132" s="221"/>
      <c r="J132" s="222">
        <f>ROUND(I132*H132,2)</f>
        <v>0</v>
      </c>
      <c r="K132" s="218" t="s">
        <v>1</v>
      </c>
      <c r="L132" s="42"/>
      <c r="M132" s="223" t="s">
        <v>1</v>
      </c>
      <c r="N132" s="224" t="s">
        <v>42</v>
      </c>
      <c r="O132" s="89"/>
      <c r="P132" s="225">
        <f>O132*H132</f>
        <v>0</v>
      </c>
      <c r="Q132" s="225">
        <v>0.056439999999999997</v>
      </c>
      <c r="R132" s="225">
        <f>Q132*H132</f>
        <v>0.056439999999999997</v>
      </c>
      <c r="S132" s="225">
        <v>0</v>
      </c>
      <c r="T132" s="22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161</v>
      </c>
      <c r="AT132" s="227" t="s">
        <v>156</v>
      </c>
      <c r="AU132" s="227" t="s">
        <v>87</v>
      </c>
      <c r="AY132" s="15" t="s">
        <v>153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5" t="s">
        <v>85</v>
      </c>
      <c r="BK132" s="228">
        <f>ROUND(I132*H132,2)</f>
        <v>0</v>
      </c>
      <c r="BL132" s="15" t="s">
        <v>161</v>
      </c>
      <c r="BM132" s="227" t="s">
        <v>396</v>
      </c>
    </row>
    <row r="133" s="2" customFormat="1">
      <c r="A133" s="36"/>
      <c r="B133" s="37"/>
      <c r="C133" s="38"/>
      <c r="D133" s="229" t="s">
        <v>163</v>
      </c>
      <c r="E133" s="38"/>
      <c r="F133" s="230" t="s">
        <v>395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163</v>
      </c>
      <c r="AU133" s="15" t="s">
        <v>87</v>
      </c>
    </row>
    <row r="134" s="2" customFormat="1">
      <c r="A134" s="36"/>
      <c r="B134" s="37"/>
      <c r="C134" s="38"/>
      <c r="D134" s="229" t="s">
        <v>180</v>
      </c>
      <c r="E134" s="38"/>
      <c r="F134" s="257" t="s">
        <v>397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180</v>
      </c>
      <c r="AU134" s="15" t="s">
        <v>87</v>
      </c>
    </row>
    <row r="135" s="2" customFormat="1" ht="37.8" customHeight="1">
      <c r="A135" s="36"/>
      <c r="B135" s="37"/>
      <c r="C135" s="247" t="s">
        <v>174</v>
      </c>
      <c r="D135" s="247" t="s">
        <v>175</v>
      </c>
      <c r="E135" s="248" t="s">
        <v>420</v>
      </c>
      <c r="F135" s="249" t="s">
        <v>421</v>
      </c>
      <c r="G135" s="250" t="s">
        <v>171</v>
      </c>
      <c r="H135" s="251">
        <v>1</v>
      </c>
      <c r="I135" s="252"/>
      <c r="J135" s="253">
        <f>ROUND(I135*H135,2)</f>
        <v>0</v>
      </c>
      <c r="K135" s="249" t="s">
        <v>160</v>
      </c>
      <c r="L135" s="254"/>
      <c r="M135" s="255" t="s">
        <v>1</v>
      </c>
      <c r="N135" s="256" t="s">
        <v>42</v>
      </c>
      <c r="O135" s="89"/>
      <c r="P135" s="225">
        <f>O135*H135</f>
        <v>0</v>
      </c>
      <c r="Q135" s="225">
        <v>0.01553</v>
      </c>
      <c r="R135" s="225">
        <f>Q135*H135</f>
        <v>0.01553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178</v>
      </c>
      <c r="AT135" s="227" t="s">
        <v>175</v>
      </c>
      <c r="AU135" s="227" t="s">
        <v>87</v>
      </c>
      <c r="AY135" s="15" t="s">
        <v>153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5" t="s">
        <v>85</v>
      </c>
      <c r="BK135" s="228">
        <f>ROUND(I135*H135,2)</f>
        <v>0</v>
      </c>
      <c r="BL135" s="15" t="s">
        <v>161</v>
      </c>
      <c r="BM135" s="227" t="s">
        <v>422</v>
      </c>
    </row>
    <row r="136" s="2" customFormat="1">
      <c r="A136" s="36"/>
      <c r="B136" s="37"/>
      <c r="C136" s="38"/>
      <c r="D136" s="229" t="s">
        <v>163</v>
      </c>
      <c r="E136" s="38"/>
      <c r="F136" s="230" t="s">
        <v>421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163</v>
      </c>
      <c r="AU136" s="15" t="s">
        <v>87</v>
      </c>
    </row>
    <row r="137" s="2" customFormat="1">
      <c r="A137" s="36"/>
      <c r="B137" s="37"/>
      <c r="C137" s="38"/>
      <c r="D137" s="229" t="s">
        <v>180</v>
      </c>
      <c r="E137" s="38"/>
      <c r="F137" s="257" t="s">
        <v>401</v>
      </c>
      <c r="G137" s="38"/>
      <c r="H137" s="38"/>
      <c r="I137" s="231"/>
      <c r="J137" s="38"/>
      <c r="K137" s="38"/>
      <c r="L137" s="42"/>
      <c r="M137" s="232"/>
      <c r="N137" s="233"/>
      <c r="O137" s="89"/>
      <c r="P137" s="89"/>
      <c r="Q137" s="89"/>
      <c r="R137" s="89"/>
      <c r="S137" s="89"/>
      <c r="T137" s="90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180</v>
      </c>
      <c r="AU137" s="15" t="s">
        <v>87</v>
      </c>
    </row>
    <row r="138" s="12" customFormat="1" ht="22.8" customHeight="1">
      <c r="A138" s="12"/>
      <c r="B138" s="200"/>
      <c r="C138" s="201"/>
      <c r="D138" s="202" t="s">
        <v>76</v>
      </c>
      <c r="E138" s="214" t="s">
        <v>182</v>
      </c>
      <c r="F138" s="214" t="s">
        <v>183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SUM(P139:P142)</f>
        <v>0</v>
      </c>
      <c r="Q138" s="208"/>
      <c r="R138" s="209">
        <f>SUM(R139:R142)</f>
        <v>0</v>
      </c>
      <c r="S138" s="208"/>
      <c r="T138" s="210">
        <f>SUM(T139:T142)</f>
        <v>0.126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85</v>
      </c>
      <c r="AT138" s="212" t="s">
        <v>76</v>
      </c>
      <c r="AU138" s="212" t="s">
        <v>85</v>
      </c>
      <c r="AY138" s="211" t="s">
        <v>153</v>
      </c>
      <c r="BK138" s="213">
        <f>SUM(BK139:BK142)</f>
        <v>0</v>
      </c>
    </row>
    <row r="139" s="2" customFormat="1" ht="21.75" customHeight="1">
      <c r="A139" s="36"/>
      <c r="B139" s="37"/>
      <c r="C139" s="216" t="s">
        <v>161</v>
      </c>
      <c r="D139" s="216" t="s">
        <v>156</v>
      </c>
      <c r="E139" s="217" t="s">
        <v>184</v>
      </c>
      <c r="F139" s="218" t="s">
        <v>185</v>
      </c>
      <c r="G139" s="219" t="s">
        <v>186</v>
      </c>
      <c r="H139" s="220">
        <v>2</v>
      </c>
      <c r="I139" s="221"/>
      <c r="J139" s="222">
        <f>ROUND(I139*H139,2)</f>
        <v>0</v>
      </c>
      <c r="K139" s="218" t="s">
        <v>160</v>
      </c>
      <c r="L139" s="42"/>
      <c r="M139" s="223" t="s">
        <v>1</v>
      </c>
      <c r="N139" s="224" t="s">
        <v>42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0.063</v>
      </c>
      <c r="T139" s="226">
        <f>S139*H139</f>
        <v>0.126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161</v>
      </c>
      <c r="AT139" s="227" t="s">
        <v>156</v>
      </c>
      <c r="AU139" s="227" t="s">
        <v>87</v>
      </c>
      <c r="AY139" s="15" t="s">
        <v>153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5" t="s">
        <v>85</v>
      </c>
      <c r="BK139" s="228">
        <f>ROUND(I139*H139,2)</f>
        <v>0</v>
      </c>
      <c r="BL139" s="15" t="s">
        <v>161</v>
      </c>
      <c r="BM139" s="227" t="s">
        <v>187</v>
      </c>
    </row>
    <row r="140" s="2" customFormat="1">
      <c r="A140" s="36"/>
      <c r="B140" s="37"/>
      <c r="C140" s="38"/>
      <c r="D140" s="229" t="s">
        <v>163</v>
      </c>
      <c r="E140" s="38"/>
      <c r="F140" s="230" t="s">
        <v>188</v>
      </c>
      <c r="G140" s="38"/>
      <c r="H140" s="38"/>
      <c r="I140" s="231"/>
      <c r="J140" s="38"/>
      <c r="K140" s="38"/>
      <c r="L140" s="42"/>
      <c r="M140" s="232"/>
      <c r="N140" s="233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163</v>
      </c>
      <c r="AU140" s="15" t="s">
        <v>87</v>
      </c>
    </row>
    <row r="141" s="2" customFormat="1">
      <c r="A141" s="36"/>
      <c r="B141" s="37"/>
      <c r="C141" s="38"/>
      <c r="D141" s="234" t="s">
        <v>165</v>
      </c>
      <c r="E141" s="38"/>
      <c r="F141" s="235" t="s">
        <v>189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165</v>
      </c>
      <c r="AU141" s="15" t="s">
        <v>87</v>
      </c>
    </row>
    <row r="142" s="13" customFormat="1">
      <c r="A142" s="13"/>
      <c r="B142" s="236"/>
      <c r="C142" s="237"/>
      <c r="D142" s="229" t="s">
        <v>167</v>
      </c>
      <c r="E142" s="238" t="s">
        <v>1</v>
      </c>
      <c r="F142" s="239" t="s">
        <v>415</v>
      </c>
      <c r="G142" s="237"/>
      <c r="H142" s="240">
        <v>2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167</v>
      </c>
      <c r="AU142" s="246" t="s">
        <v>87</v>
      </c>
      <c r="AV142" s="13" t="s">
        <v>87</v>
      </c>
      <c r="AW142" s="13" t="s">
        <v>34</v>
      </c>
      <c r="AX142" s="13" t="s">
        <v>85</v>
      </c>
      <c r="AY142" s="246" t="s">
        <v>153</v>
      </c>
    </row>
    <row r="143" s="12" customFormat="1" ht="22.8" customHeight="1">
      <c r="A143" s="12"/>
      <c r="B143" s="200"/>
      <c r="C143" s="201"/>
      <c r="D143" s="202" t="s">
        <v>76</v>
      </c>
      <c r="E143" s="214" t="s">
        <v>191</v>
      </c>
      <c r="F143" s="214" t="s">
        <v>192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SUM(P144:P160)</f>
        <v>0</v>
      </c>
      <c r="Q143" s="208"/>
      <c r="R143" s="209">
        <f>SUM(R144:R160)</f>
        <v>0</v>
      </c>
      <c r="S143" s="208"/>
      <c r="T143" s="210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85</v>
      </c>
      <c r="AT143" s="212" t="s">
        <v>76</v>
      </c>
      <c r="AU143" s="212" t="s">
        <v>85</v>
      </c>
      <c r="AY143" s="211" t="s">
        <v>153</v>
      </c>
      <c r="BK143" s="213">
        <f>SUM(BK144:BK160)</f>
        <v>0</v>
      </c>
    </row>
    <row r="144" s="2" customFormat="1" ht="24.15" customHeight="1">
      <c r="A144" s="36"/>
      <c r="B144" s="37"/>
      <c r="C144" s="216" t="s">
        <v>193</v>
      </c>
      <c r="D144" s="216" t="s">
        <v>156</v>
      </c>
      <c r="E144" s="217" t="s">
        <v>194</v>
      </c>
      <c r="F144" s="218" t="s">
        <v>195</v>
      </c>
      <c r="G144" s="219" t="s">
        <v>196</v>
      </c>
      <c r="H144" s="220">
        <v>0.19700000000000001</v>
      </c>
      <c r="I144" s="221"/>
      <c r="J144" s="222">
        <f>ROUND(I144*H144,2)</f>
        <v>0</v>
      </c>
      <c r="K144" s="218" t="s">
        <v>160</v>
      </c>
      <c r="L144" s="42"/>
      <c r="M144" s="223" t="s">
        <v>1</v>
      </c>
      <c r="N144" s="224" t="s">
        <v>42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161</v>
      </c>
      <c r="AT144" s="227" t="s">
        <v>156</v>
      </c>
      <c r="AU144" s="227" t="s">
        <v>87</v>
      </c>
      <c r="AY144" s="15" t="s">
        <v>153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85</v>
      </c>
      <c r="BK144" s="228">
        <f>ROUND(I144*H144,2)</f>
        <v>0</v>
      </c>
      <c r="BL144" s="15" t="s">
        <v>161</v>
      </c>
      <c r="BM144" s="227" t="s">
        <v>197</v>
      </c>
    </row>
    <row r="145" s="2" customFormat="1">
      <c r="A145" s="36"/>
      <c r="B145" s="37"/>
      <c r="C145" s="38"/>
      <c r="D145" s="229" t="s">
        <v>163</v>
      </c>
      <c r="E145" s="38"/>
      <c r="F145" s="230" t="s">
        <v>198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163</v>
      </c>
      <c r="AU145" s="15" t="s">
        <v>87</v>
      </c>
    </row>
    <row r="146" s="2" customFormat="1">
      <c r="A146" s="36"/>
      <c r="B146" s="37"/>
      <c r="C146" s="38"/>
      <c r="D146" s="234" t="s">
        <v>165</v>
      </c>
      <c r="E146" s="38"/>
      <c r="F146" s="235" t="s">
        <v>199</v>
      </c>
      <c r="G146" s="38"/>
      <c r="H146" s="38"/>
      <c r="I146" s="231"/>
      <c r="J146" s="38"/>
      <c r="K146" s="38"/>
      <c r="L146" s="42"/>
      <c r="M146" s="232"/>
      <c r="N146" s="233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165</v>
      </c>
      <c r="AU146" s="15" t="s">
        <v>87</v>
      </c>
    </row>
    <row r="147" s="2" customFormat="1" ht="33" customHeight="1">
      <c r="A147" s="36"/>
      <c r="B147" s="37"/>
      <c r="C147" s="216" t="s">
        <v>154</v>
      </c>
      <c r="D147" s="216" t="s">
        <v>156</v>
      </c>
      <c r="E147" s="217" t="s">
        <v>200</v>
      </c>
      <c r="F147" s="218" t="s">
        <v>201</v>
      </c>
      <c r="G147" s="219" t="s">
        <v>196</v>
      </c>
      <c r="H147" s="220">
        <v>0.39400000000000002</v>
      </c>
      <c r="I147" s="221"/>
      <c r="J147" s="222">
        <f>ROUND(I147*H147,2)</f>
        <v>0</v>
      </c>
      <c r="K147" s="218" t="s">
        <v>160</v>
      </c>
      <c r="L147" s="42"/>
      <c r="M147" s="223" t="s">
        <v>1</v>
      </c>
      <c r="N147" s="224" t="s">
        <v>42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161</v>
      </c>
      <c r="AT147" s="227" t="s">
        <v>156</v>
      </c>
      <c r="AU147" s="227" t="s">
        <v>87</v>
      </c>
      <c r="AY147" s="15" t="s">
        <v>153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85</v>
      </c>
      <c r="BK147" s="228">
        <f>ROUND(I147*H147,2)</f>
        <v>0</v>
      </c>
      <c r="BL147" s="15" t="s">
        <v>161</v>
      </c>
      <c r="BM147" s="227" t="s">
        <v>202</v>
      </c>
    </row>
    <row r="148" s="2" customFormat="1">
      <c r="A148" s="36"/>
      <c r="B148" s="37"/>
      <c r="C148" s="38"/>
      <c r="D148" s="229" t="s">
        <v>163</v>
      </c>
      <c r="E148" s="38"/>
      <c r="F148" s="230" t="s">
        <v>203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163</v>
      </c>
      <c r="AU148" s="15" t="s">
        <v>87</v>
      </c>
    </row>
    <row r="149" s="2" customFormat="1">
      <c r="A149" s="36"/>
      <c r="B149" s="37"/>
      <c r="C149" s="38"/>
      <c r="D149" s="234" t="s">
        <v>165</v>
      </c>
      <c r="E149" s="38"/>
      <c r="F149" s="235" t="s">
        <v>204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165</v>
      </c>
      <c r="AU149" s="15" t="s">
        <v>87</v>
      </c>
    </row>
    <row r="150" s="13" customFormat="1">
      <c r="A150" s="13"/>
      <c r="B150" s="236"/>
      <c r="C150" s="237"/>
      <c r="D150" s="229" t="s">
        <v>167</v>
      </c>
      <c r="E150" s="237"/>
      <c r="F150" s="239" t="s">
        <v>423</v>
      </c>
      <c r="G150" s="237"/>
      <c r="H150" s="240">
        <v>0.39400000000000002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167</v>
      </c>
      <c r="AU150" s="246" t="s">
        <v>87</v>
      </c>
      <c r="AV150" s="13" t="s">
        <v>87</v>
      </c>
      <c r="AW150" s="13" t="s">
        <v>4</v>
      </c>
      <c r="AX150" s="13" t="s">
        <v>85</v>
      </c>
      <c r="AY150" s="246" t="s">
        <v>153</v>
      </c>
    </row>
    <row r="151" s="2" customFormat="1" ht="24.15" customHeight="1">
      <c r="A151" s="36"/>
      <c r="B151" s="37"/>
      <c r="C151" s="216" t="s">
        <v>206</v>
      </c>
      <c r="D151" s="216" t="s">
        <v>156</v>
      </c>
      <c r="E151" s="217" t="s">
        <v>207</v>
      </c>
      <c r="F151" s="218" t="s">
        <v>208</v>
      </c>
      <c r="G151" s="219" t="s">
        <v>196</v>
      </c>
      <c r="H151" s="220">
        <v>0.19700000000000001</v>
      </c>
      <c r="I151" s="221"/>
      <c r="J151" s="222">
        <f>ROUND(I151*H151,2)</f>
        <v>0</v>
      </c>
      <c r="K151" s="218" t="s">
        <v>160</v>
      </c>
      <c r="L151" s="42"/>
      <c r="M151" s="223" t="s">
        <v>1</v>
      </c>
      <c r="N151" s="224" t="s">
        <v>42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161</v>
      </c>
      <c r="AT151" s="227" t="s">
        <v>156</v>
      </c>
      <c r="AU151" s="227" t="s">
        <v>87</v>
      </c>
      <c r="AY151" s="15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85</v>
      </c>
      <c r="BK151" s="228">
        <f>ROUND(I151*H151,2)</f>
        <v>0</v>
      </c>
      <c r="BL151" s="15" t="s">
        <v>161</v>
      </c>
      <c r="BM151" s="227" t="s">
        <v>209</v>
      </c>
    </row>
    <row r="152" s="2" customFormat="1">
      <c r="A152" s="36"/>
      <c r="B152" s="37"/>
      <c r="C152" s="38"/>
      <c r="D152" s="229" t="s">
        <v>163</v>
      </c>
      <c r="E152" s="38"/>
      <c r="F152" s="230" t="s">
        <v>210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163</v>
      </c>
      <c r="AU152" s="15" t="s">
        <v>87</v>
      </c>
    </row>
    <row r="153" s="2" customFormat="1">
      <c r="A153" s="36"/>
      <c r="B153" s="37"/>
      <c r="C153" s="38"/>
      <c r="D153" s="234" t="s">
        <v>165</v>
      </c>
      <c r="E153" s="38"/>
      <c r="F153" s="235" t="s">
        <v>211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165</v>
      </c>
      <c r="AU153" s="15" t="s">
        <v>87</v>
      </c>
    </row>
    <row r="154" s="2" customFormat="1" ht="24.15" customHeight="1">
      <c r="A154" s="36"/>
      <c r="B154" s="37"/>
      <c r="C154" s="216" t="s">
        <v>178</v>
      </c>
      <c r="D154" s="216" t="s">
        <v>156</v>
      </c>
      <c r="E154" s="217" t="s">
        <v>212</v>
      </c>
      <c r="F154" s="218" t="s">
        <v>213</v>
      </c>
      <c r="G154" s="219" t="s">
        <v>196</v>
      </c>
      <c r="H154" s="220">
        <v>2.9550000000000001</v>
      </c>
      <c r="I154" s="221"/>
      <c r="J154" s="222">
        <f>ROUND(I154*H154,2)</f>
        <v>0</v>
      </c>
      <c r="K154" s="218" t="s">
        <v>160</v>
      </c>
      <c r="L154" s="42"/>
      <c r="M154" s="223" t="s">
        <v>1</v>
      </c>
      <c r="N154" s="224" t="s">
        <v>42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161</v>
      </c>
      <c r="AT154" s="227" t="s">
        <v>156</v>
      </c>
      <c r="AU154" s="227" t="s">
        <v>87</v>
      </c>
      <c r="AY154" s="15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85</v>
      </c>
      <c r="BK154" s="228">
        <f>ROUND(I154*H154,2)</f>
        <v>0</v>
      </c>
      <c r="BL154" s="15" t="s">
        <v>161</v>
      </c>
      <c r="BM154" s="227" t="s">
        <v>214</v>
      </c>
    </row>
    <row r="155" s="2" customFormat="1">
      <c r="A155" s="36"/>
      <c r="B155" s="37"/>
      <c r="C155" s="38"/>
      <c r="D155" s="229" t="s">
        <v>163</v>
      </c>
      <c r="E155" s="38"/>
      <c r="F155" s="230" t="s">
        <v>215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163</v>
      </c>
      <c r="AU155" s="15" t="s">
        <v>87</v>
      </c>
    </row>
    <row r="156" s="2" customFormat="1">
      <c r="A156" s="36"/>
      <c r="B156" s="37"/>
      <c r="C156" s="38"/>
      <c r="D156" s="234" t="s">
        <v>165</v>
      </c>
      <c r="E156" s="38"/>
      <c r="F156" s="235" t="s">
        <v>216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165</v>
      </c>
      <c r="AU156" s="15" t="s">
        <v>87</v>
      </c>
    </row>
    <row r="157" s="13" customFormat="1">
      <c r="A157" s="13"/>
      <c r="B157" s="236"/>
      <c r="C157" s="237"/>
      <c r="D157" s="229" t="s">
        <v>167</v>
      </c>
      <c r="E157" s="237"/>
      <c r="F157" s="239" t="s">
        <v>424</v>
      </c>
      <c r="G157" s="237"/>
      <c r="H157" s="240">
        <v>2.9550000000000001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167</v>
      </c>
      <c r="AU157" s="246" t="s">
        <v>87</v>
      </c>
      <c r="AV157" s="13" t="s">
        <v>87</v>
      </c>
      <c r="AW157" s="13" t="s">
        <v>4</v>
      </c>
      <c r="AX157" s="13" t="s">
        <v>85</v>
      </c>
      <c r="AY157" s="246" t="s">
        <v>153</v>
      </c>
    </row>
    <row r="158" s="2" customFormat="1" ht="33" customHeight="1">
      <c r="A158" s="36"/>
      <c r="B158" s="37"/>
      <c r="C158" s="216" t="s">
        <v>182</v>
      </c>
      <c r="D158" s="216" t="s">
        <v>156</v>
      </c>
      <c r="E158" s="217" t="s">
        <v>218</v>
      </c>
      <c r="F158" s="218" t="s">
        <v>219</v>
      </c>
      <c r="G158" s="219" t="s">
        <v>196</v>
      </c>
      <c r="H158" s="220">
        <v>0.19700000000000001</v>
      </c>
      <c r="I158" s="221"/>
      <c r="J158" s="222">
        <f>ROUND(I158*H158,2)</f>
        <v>0</v>
      </c>
      <c r="K158" s="218" t="s">
        <v>160</v>
      </c>
      <c r="L158" s="42"/>
      <c r="M158" s="223" t="s">
        <v>1</v>
      </c>
      <c r="N158" s="224" t="s">
        <v>42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161</v>
      </c>
      <c r="AT158" s="227" t="s">
        <v>156</v>
      </c>
      <c r="AU158" s="227" t="s">
        <v>87</v>
      </c>
      <c r="AY158" s="15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5" t="s">
        <v>85</v>
      </c>
      <c r="BK158" s="228">
        <f>ROUND(I158*H158,2)</f>
        <v>0</v>
      </c>
      <c r="BL158" s="15" t="s">
        <v>161</v>
      </c>
      <c r="BM158" s="227" t="s">
        <v>220</v>
      </c>
    </row>
    <row r="159" s="2" customFormat="1">
      <c r="A159" s="36"/>
      <c r="B159" s="37"/>
      <c r="C159" s="38"/>
      <c r="D159" s="229" t="s">
        <v>163</v>
      </c>
      <c r="E159" s="38"/>
      <c r="F159" s="230" t="s">
        <v>221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163</v>
      </c>
      <c r="AU159" s="15" t="s">
        <v>87</v>
      </c>
    </row>
    <row r="160" s="2" customFormat="1">
      <c r="A160" s="36"/>
      <c r="B160" s="37"/>
      <c r="C160" s="38"/>
      <c r="D160" s="234" t="s">
        <v>165</v>
      </c>
      <c r="E160" s="38"/>
      <c r="F160" s="235" t="s">
        <v>222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165</v>
      </c>
      <c r="AU160" s="15" t="s">
        <v>87</v>
      </c>
    </row>
    <row r="161" s="12" customFormat="1" ht="22.8" customHeight="1">
      <c r="A161" s="12"/>
      <c r="B161" s="200"/>
      <c r="C161" s="201"/>
      <c r="D161" s="202" t="s">
        <v>76</v>
      </c>
      <c r="E161" s="214" t="s">
        <v>223</v>
      </c>
      <c r="F161" s="214" t="s">
        <v>224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SUM(P162:P164)</f>
        <v>0</v>
      </c>
      <c r="Q161" s="208"/>
      <c r="R161" s="209">
        <f>SUM(R162:R164)</f>
        <v>0</v>
      </c>
      <c r="S161" s="208"/>
      <c r="T161" s="210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85</v>
      </c>
      <c r="AT161" s="212" t="s">
        <v>76</v>
      </c>
      <c r="AU161" s="212" t="s">
        <v>85</v>
      </c>
      <c r="AY161" s="211" t="s">
        <v>153</v>
      </c>
      <c r="BK161" s="213">
        <f>SUM(BK162:BK164)</f>
        <v>0</v>
      </c>
    </row>
    <row r="162" s="2" customFormat="1" ht="24.15" customHeight="1">
      <c r="A162" s="36"/>
      <c r="B162" s="37"/>
      <c r="C162" s="216" t="s">
        <v>225</v>
      </c>
      <c r="D162" s="216" t="s">
        <v>156</v>
      </c>
      <c r="E162" s="217" t="s">
        <v>226</v>
      </c>
      <c r="F162" s="218" t="s">
        <v>227</v>
      </c>
      <c r="G162" s="219" t="s">
        <v>196</v>
      </c>
      <c r="H162" s="220">
        <v>0.086999999999999994</v>
      </c>
      <c r="I162" s="221"/>
      <c r="J162" s="222">
        <f>ROUND(I162*H162,2)</f>
        <v>0</v>
      </c>
      <c r="K162" s="218" t="s">
        <v>160</v>
      </c>
      <c r="L162" s="42"/>
      <c r="M162" s="223" t="s">
        <v>1</v>
      </c>
      <c r="N162" s="224" t="s">
        <v>42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161</v>
      </c>
      <c r="AT162" s="227" t="s">
        <v>156</v>
      </c>
      <c r="AU162" s="227" t="s">
        <v>87</v>
      </c>
      <c r="AY162" s="15" t="s">
        <v>153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85</v>
      </c>
      <c r="BK162" s="228">
        <f>ROUND(I162*H162,2)</f>
        <v>0</v>
      </c>
      <c r="BL162" s="15" t="s">
        <v>161</v>
      </c>
      <c r="BM162" s="227" t="s">
        <v>228</v>
      </c>
    </row>
    <row r="163" s="2" customFormat="1">
      <c r="A163" s="36"/>
      <c r="B163" s="37"/>
      <c r="C163" s="38"/>
      <c r="D163" s="229" t="s">
        <v>163</v>
      </c>
      <c r="E163" s="38"/>
      <c r="F163" s="230" t="s">
        <v>229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163</v>
      </c>
      <c r="AU163" s="15" t="s">
        <v>87</v>
      </c>
    </row>
    <row r="164" s="2" customFormat="1">
      <c r="A164" s="36"/>
      <c r="B164" s="37"/>
      <c r="C164" s="38"/>
      <c r="D164" s="234" t="s">
        <v>165</v>
      </c>
      <c r="E164" s="38"/>
      <c r="F164" s="235" t="s">
        <v>230</v>
      </c>
      <c r="G164" s="38"/>
      <c r="H164" s="38"/>
      <c r="I164" s="231"/>
      <c r="J164" s="38"/>
      <c r="K164" s="38"/>
      <c r="L164" s="42"/>
      <c r="M164" s="232"/>
      <c r="N164" s="233"/>
      <c r="O164" s="89"/>
      <c r="P164" s="89"/>
      <c r="Q164" s="89"/>
      <c r="R164" s="89"/>
      <c r="S164" s="89"/>
      <c r="T164" s="90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165</v>
      </c>
      <c r="AU164" s="15" t="s">
        <v>87</v>
      </c>
    </row>
    <row r="165" s="12" customFormat="1" ht="25.92" customHeight="1">
      <c r="A165" s="12"/>
      <c r="B165" s="200"/>
      <c r="C165" s="201"/>
      <c r="D165" s="202" t="s">
        <v>76</v>
      </c>
      <c r="E165" s="203" t="s">
        <v>231</v>
      </c>
      <c r="F165" s="203" t="s">
        <v>232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P166+P186+P190</f>
        <v>0</v>
      </c>
      <c r="Q165" s="208"/>
      <c r="R165" s="209">
        <f>R166+R186+R190</f>
        <v>0.038205000000000003</v>
      </c>
      <c r="S165" s="208"/>
      <c r="T165" s="210">
        <f>T166+T186+T190</f>
        <v>0.070835000000000009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87</v>
      </c>
      <c r="AT165" s="212" t="s">
        <v>76</v>
      </c>
      <c r="AU165" s="212" t="s">
        <v>77</v>
      </c>
      <c r="AY165" s="211" t="s">
        <v>153</v>
      </c>
      <c r="BK165" s="213">
        <f>BK166+BK186+BK190</f>
        <v>0</v>
      </c>
    </row>
    <row r="166" s="12" customFormat="1" ht="22.8" customHeight="1">
      <c r="A166" s="12"/>
      <c r="B166" s="200"/>
      <c r="C166" s="201"/>
      <c r="D166" s="202" t="s">
        <v>76</v>
      </c>
      <c r="E166" s="214" t="s">
        <v>233</v>
      </c>
      <c r="F166" s="214" t="s">
        <v>234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SUM(P167:P185)</f>
        <v>0</v>
      </c>
      <c r="Q166" s="208"/>
      <c r="R166" s="209">
        <f>SUM(R167:R185)</f>
        <v>0.025100000000000001</v>
      </c>
      <c r="S166" s="208"/>
      <c r="T166" s="210">
        <f>SUM(T167:T185)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87</v>
      </c>
      <c r="AT166" s="212" t="s">
        <v>76</v>
      </c>
      <c r="AU166" s="212" t="s">
        <v>85</v>
      </c>
      <c r="AY166" s="211" t="s">
        <v>153</v>
      </c>
      <c r="BK166" s="213">
        <f>SUM(BK167:BK185)</f>
        <v>0</v>
      </c>
    </row>
    <row r="167" s="2" customFormat="1" ht="24.15" customHeight="1">
      <c r="A167" s="36"/>
      <c r="B167" s="37"/>
      <c r="C167" s="216" t="s">
        <v>235</v>
      </c>
      <c r="D167" s="216" t="s">
        <v>156</v>
      </c>
      <c r="E167" s="217" t="s">
        <v>425</v>
      </c>
      <c r="F167" s="218" t="s">
        <v>426</v>
      </c>
      <c r="G167" s="219" t="s">
        <v>171</v>
      </c>
      <c r="H167" s="220">
        <v>1</v>
      </c>
      <c r="I167" s="221"/>
      <c r="J167" s="222">
        <f>ROUND(I167*H167,2)</f>
        <v>0</v>
      </c>
      <c r="K167" s="218" t="s">
        <v>160</v>
      </c>
      <c r="L167" s="42"/>
      <c r="M167" s="223" t="s">
        <v>1</v>
      </c>
      <c r="N167" s="224" t="s">
        <v>42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238</v>
      </c>
      <c r="AT167" s="227" t="s">
        <v>156</v>
      </c>
      <c r="AU167" s="227" t="s">
        <v>87</v>
      </c>
      <c r="AY167" s="15" t="s">
        <v>153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5" t="s">
        <v>85</v>
      </c>
      <c r="BK167" s="228">
        <f>ROUND(I167*H167,2)</f>
        <v>0</v>
      </c>
      <c r="BL167" s="15" t="s">
        <v>238</v>
      </c>
      <c r="BM167" s="227" t="s">
        <v>427</v>
      </c>
    </row>
    <row r="168" s="2" customFormat="1">
      <c r="A168" s="36"/>
      <c r="B168" s="37"/>
      <c r="C168" s="38"/>
      <c r="D168" s="229" t="s">
        <v>163</v>
      </c>
      <c r="E168" s="38"/>
      <c r="F168" s="230" t="s">
        <v>428</v>
      </c>
      <c r="G168" s="38"/>
      <c r="H168" s="38"/>
      <c r="I168" s="231"/>
      <c r="J168" s="38"/>
      <c r="K168" s="38"/>
      <c r="L168" s="42"/>
      <c r="M168" s="232"/>
      <c r="N168" s="233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163</v>
      </c>
      <c r="AU168" s="15" t="s">
        <v>87</v>
      </c>
    </row>
    <row r="169" s="2" customFormat="1">
      <c r="A169" s="36"/>
      <c r="B169" s="37"/>
      <c r="C169" s="38"/>
      <c r="D169" s="234" t="s">
        <v>165</v>
      </c>
      <c r="E169" s="38"/>
      <c r="F169" s="235" t="s">
        <v>429</v>
      </c>
      <c r="G169" s="38"/>
      <c r="H169" s="38"/>
      <c r="I169" s="231"/>
      <c r="J169" s="38"/>
      <c r="K169" s="38"/>
      <c r="L169" s="42"/>
      <c r="M169" s="232"/>
      <c r="N169" s="233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165</v>
      </c>
      <c r="AU169" s="15" t="s">
        <v>87</v>
      </c>
    </row>
    <row r="170" s="2" customFormat="1" ht="33" customHeight="1">
      <c r="A170" s="36"/>
      <c r="B170" s="37"/>
      <c r="C170" s="247" t="s">
        <v>8</v>
      </c>
      <c r="D170" s="247" t="s">
        <v>175</v>
      </c>
      <c r="E170" s="248" t="s">
        <v>430</v>
      </c>
      <c r="F170" s="249" t="s">
        <v>431</v>
      </c>
      <c r="G170" s="250" t="s">
        <v>171</v>
      </c>
      <c r="H170" s="251">
        <v>1</v>
      </c>
      <c r="I170" s="252"/>
      <c r="J170" s="253">
        <f>ROUND(I170*H170,2)</f>
        <v>0</v>
      </c>
      <c r="K170" s="249" t="s">
        <v>160</v>
      </c>
      <c r="L170" s="254"/>
      <c r="M170" s="255" t="s">
        <v>1</v>
      </c>
      <c r="N170" s="256" t="s">
        <v>42</v>
      </c>
      <c r="O170" s="89"/>
      <c r="P170" s="225">
        <f>O170*H170</f>
        <v>0</v>
      </c>
      <c r="Q170" s="225">
        <v>0.020500000000000001</v>
      </c>
      <c r="R170" s="225">
        <f>Q170*H170</f>
        <v>0.020500000000000001</v>
      </c>
      <c r="S170" s="225">
        <v>0</v>
      </c>
      <c r="T170" s="22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244</v>
      </c>
      <c r="AT170" s="227" t="s">
        <v>175</v>
      </c>
      <c r="AU170" s="227" t="s">
        <v>87</v>
      </c>
      <c r="AY170" s="15" t="s">
        <v>153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5" t="s">
        <v>85</v>
      </c>
      <c r="BK170" s="228">
        <f>ROUND(I170*H170,2)</f>
        <v>0</v>
      </c>
      <c r="BL170" s="15" t="s">
        <v>238</v>
      </c>
      <c r="BM170" s="227" t="s">
        <v>432</v>
      </c>
    </row>
    <row r="171" s="2" customFormat="1">
      <c r="A171" s="36"/>
      <c r="B171" s="37"/>
      <c r="C171" s="38"/>
      <c r="D171" s="229" t="s">
        <v>163</v>
      </c>
      <c r="E171" s="38"/>
      <c r="F171" s="230" t="s">
        <v>431</v>
      </c>
      <c r="G171" s="38"/>
      <c r="H171" s="38"/>
      <c r="I171" s="231"/>
      <c r="J171" s="38"/>
      <c r="K171" s="38"/>
      <c r="L171" s="42"/>
      <c r="M171" s="232"/>
      <c r="N171" s="233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163</v>
      </c>
      <c r="AU171" s="15" t="s">
        <v>87</v>
      </c>
    </row>
    <row r="172" s="2" customFormat="1">
      <c r="A172" s="36"/>
      <c r="B172" s="37"/>
      <c r="C172" s="38"/>
      <c r="D172" s="229" t="s">
        <v>180</v>
      </c>
      <c r="E172" s="38"/>
      <c r="F172" s="257" t="s">
        <v>246</v>
      </c>
      <c r="G172" s="38"/>
      <c r="H172" s="38"/>
      <c r="I172" s="231"/>
      <c r="J172" s="38"/>
      <c r="K172" s="38"/>
      <c r="L172" s="42"/>
      <c r="M172" s="232"/>
      <c r="N172" s="233"/>
      <c r="O172" s="89"/>
      <c r="P172" s="89"/>
      <c r="Q172" s="89"/>
      <c r="R172" s="89"/>
      <c r="S172" s="89"/>
      <c r="T172" s="90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180</v>
      </c>
      <c r="AU172" s="15" t="s">
        <v>87</v>
      </c>
    </row>
    <row r="173" s="2" customFormat="1" ht="24.15" customHeight="1">
      <c r="A173" s="36"/>
      <c r="B173" s="37"/>
      <c r="C173" s="216" t="s">
        <v>247</v>
      </c>
      <c r="D173" s="216" t="s">
        <v>156</v>
      </c>
      <c r="E173" s="217" t="s">
        <v>261</v>
      </c>
      <c r="F173" s="218" t="s">
        <v>262</v>
      </c>
      <c r="G173" s="219" t="s">
        <v>171</v>
      </c>
      <c r="H173" s="220">
        <v>1</v>
      </c>
      <c r="I173" s="221"/>
      <c r="J173" s="222">
        <f>ROUND(I173*H173,2)</f>
        <v>0</v>
      </c>
      <c r="K173" s="218" t="s">
        <v>160</v>
      </c>
      <c r="L173" s="42"/>
      <c r="M173" s="223" t="s">
        <v>1</v>
      </c>
      <c r="N173" s="224" t="s">
        <v>42</v>
      </c>
      <c r="O173" s="89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7" t="s">
        <v>238</v>
      </c>
      <c r="AT173" s="227" t="s">
        <v>156</v>
      </c>
      <c r="AU173" s="227" t="s">
        <v>87</v>
      </c>
      <c r="AY173" s="15" t="s">
        <v>153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15" t="s">
        <v>85</v>
      </c>
      <c r="BK173" s="228">
        <f>ROUND(I173*H173,2)</f>
        <v>0</v>
      </c>
      <c r="BL173" s="15" t="s">
        <v>238</v>
      </c>
      <c r="BM173" s="227" t="s">
        <v>263</v>
      </c>
    </row>
    <row r="174" s="2" customFormat="1">
      <c r="A174" s="36"/>
      <c r="B174" s="37"/>
      <c r="C174" s="38"/>
      <c r="D174" s="229" t="s">
        <v>163</v>
      </c>
      <c r="E174" s="38"/>
      <c r="F174" s="230" t="s">
        <v>264</v>
      </c>
      <c r="G174" s="38"/>
      <c r="H174" s="38"/>
      <c r="I174" s="231"/>
      <c r="J174" s="38"/>
      <c r="K174" s="38"/>
      <c r="L174" s="42"/>
      <c r="M174" s="232"/>
      <c r="N174" s="233"/>
      <c r="O174" s="89"/>
      <c r="P174" s="89"/>
      <c r="Q174" s="89"/>
      <c r="R174" s="89"/>
      <c r="S174" s="89"/>
      <c r="T174" s="90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163</v>
      </c>
      <c r="AU174" s="15" t="s">
        <v>87</v>
      </c>
    </row>
    <row r="175" s="2" customFormat="1">
      <c r="A175" s="36"/>
      <c r="B175" s="37"/>
      <c r="C175" s="38"/>
      <c r="D175" s="234" t="s">
        <v>165</v>
      </c>
      <c r="E175" s="38"/>
      <c r="F175" s="235" t="s">
        <v>265</v>
      </c>
      <c r="G175" s="38"/>
      <c r="H175" s="38"/>
      <c r="I175" s="231"/>
      <c r="J175" s="38"/>
      <c r="K175" s="38"/>
      <c r="L175" s="42"/>
      <c r="M175" s="232"/>
      <c r="N175" s="233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165</v>
      </c>
      <c r="AU175" s="15" t="s">
        <v>87</v>
      </c>
    </row>
    <row r="176" s="2" customFormat="1" ht="16.5" customHeight="1">
      <c r="A176" s="36"/>
      <c r="B176" s="37"/>
      <c r="C176" s="247" t="s">
        <v>253</v>
      </c>
      <c r="D176" s="247" t="s">
        <v>175</v>
      </c>
      <c r="E176" s="248" t="s">
        <v>267</v>
      </c>
      <c r="F176" s="249" t="s">
        <v>268</v>
      </c>
      <c r="G176" s="250" t="s">
        <v>171</v>
      </c>
      <c r="H176" s="251">
        <v>1</v>
      </c>
      <c r="I176" s="252"/>
      <c r="J176" s="253">
        <f>ROUND(I176*H176,2)</f>
        <v>0</v>
      </c>
      <c r="K176" s="249" t="s">
        <v>160</v>
      </c>
      <c r="L176" s="254"/>
      <c r="M176" s="255" t="s">
        <v>1</v>
      </c>
      <c r="N176" s="256" t="s">
        <v>42</v>
      </c>
      <c r="O176" s="89"/>
      <c r="P176" s="225">
        <f>O176*H176</f>
        <v>0</v>
      </c>
      <c r="Q176" s="225">
        <v>0.0023999999999999998</v>
      </c>
      <c r="R176" s="225">
        <f>Q176*H176</f>
        <v>0.0023999999999999998</v>
      </c>
      <c r="S176" s="225">
        <v>0</v>
      </c>
      <c r="T176" s="22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7" t="s">
        <v>244</v>
      </c>
      <c r="AT176" s="227" t="s">
        <v>175</v>
      </c>
      <c r="AU176" s="227" t="s">
        <v>87</v>
      </c>
      <c r="AY176" s="15" t="s">
        <v>153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5" t="s">
        <v>85</v>
      </c>
      <c r="BK176" s="228">
        <f>ROUND(I176*H176,2)</f>
        <v>0</v>
      </c>
      <c r="BL176" s="15" t="s">
        <v>238</v>
      </c>
      <c r="BM176" s="227" t="s">
        <v>269</v>
      </c>
    </row>
    <row r="177" s="2" customFormat="1">
      <c r="A177" s="36"/>
      <c r="B177" s="37"/>
      <c r="C177" s="38"/>
      <c r="D177" s="229" t="s">
        <v>163</v>
      </c>
      <c r="E177" s="38"/>
      <c r="F177" s="230" t="s">
        <v>268</v>
      </c>
      <c r="G177" s="38"/>
      <c r="H177" s="38"/>
      <c r="I177" s="231"/>
      <c r="J177" s="38"/>
      <c r="K177" s="38"/>
      <c r="L177" s="42"/>
      <c r="M177" s="232"/>
      <c r="N177" s="233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163</v>
      </c>
      <c r="AU177" s="15" t="s">
        <v>87</v>
      </c>
    </row>
    <row r="178" s="2" customFormat="1" ht="24.15" customHeight="1">
      <c r="A178" s="36"/>
      <c r="B178" s="37"/>
      <c r="C178" s="216" t="s">
        <v>257</v>
      </c>
      <c r="D178" s="216" t="s">
        <v>156</v>
      </c>
      <c r="E178" s="217" t="s">
        <v>281</v>
      </c>
      <c r="F178" s="218" t="s">
        <v>282</v>
      </c>
      <c r="G178" s="219" t="s">
        <v>171</v>
      </c>
      <c r="H178" s="220">
        <v>1</v>
      </c>
      <c r="I178" s="221"/>
      <c r="J178" s="222">
        <f>ROUND(I178*H178,2)</f>
        <v>0</v>
      </c>
      <c r="K178" s="218" t="s">
        <v>1</v>
      </c>
      <c r="L178" s="42"/>
      <c r="M178" s="223" t="s">
        <v>1</v>
      </c>
      <c r="N178" s="224" t="s">
        <v>42</v>
      </c>
      <c r="O178" s="89"/>
      <c r="P178" s="225">
        <f>O178*H178</f>
        <v>0</v>
      </c>
      <c r="Q178" s="225">
        <v>0</v>
      </c>
      <c r="R178" s="225">
        <f>Q178*H178</f>
        <v>0</v>
      </c>
      <c r="S178" s="225">
        <v>0</v>
      </c>
      <c r="T178" s="22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7" t="s">
        <v>238</v>
      </c>
      <c r="AT178" s="227" t="s">
        <v>156</v>
      </c>
      <c r="AU178" s="227" t="s">
        <v>87</v>
      </c>
      <c r="AY178" s="15" t="s">
        <v>153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15" t="s">
        <v>85</v>
      </c>
      <c r="BK178" s="228">
        <f>ROUND(I178*H178,2)</f>
        <v>0</v>
      </c>
      <c r="BL178" s="15" t="s">
        <v>238</v>
      </c>
      <c r="BM178" s="227" t="s">
        <v>283</v>
      </c>
    </row>
    <row r="179" s="2" customFormat="1">
      <c r="A179" s="36"/>
      <c r="B179" s="37"/>
      <c r="C179" s="38"/>
      <c r="D179" s="229" t="s">
        <v>163</v>
      </c>
      <c r="E179" s="38"/>
      <c r="F179" s="230" t="s">
        <v>284</v>
      </c>
      <c r="G179" s="38"/>
      <c r="H179" s="38"/>
      <c r="I179" s="231"/>
      <c r="J179" s="38"/>
      <c r="K179" s="38"/>
      <c r="L179" s="42"/>
      <c r="M179" s="232"/>
      <c r="N179" s="233"/>
      <c r="O179" s="89"/>
      <c r="P179" s="89"/>
      <c r="Q179" s="89"/>
      <c r="R179" s="89"/>
      <c r="S179" s="89"/>
      <c r="T179" s="90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5" t="s">
        <v>163</v>
      </c>
      <c r="AU179" s="15" t="s">
        <v>87</v>
      </c>
    </row>
    <row r="180" s="2" customFormat="1" ht="16.5" customHeight="1">
      <c r="A180" s="36"/>
      <c r="B180" s="37"/>
      <c r="C180" s="247" t="s">
        <v>238</v>
      </c>
      <c r="D180" s="247" t="s">
        <v>175</v>
      </c>
      <c r="E180" s="248" t="s">
        <v>285</v>
      </c>
      <c r="F180" s="249" t="s">
        <v>286</v>
      </c>
      <c r="G180" s="250" t="s">
        <v>171</v>
      </c>
      <c r="H180" s="251">
        <v>1</v>
      </c>
      <c r="I180" s="252"/>
      <c r="J180" s="253">
        <f>ROUND(I180*H180,2)</f>
        <v>0</v>
      </c>
      <c r="K180" s="249" t="s">
        <v>1</v>
      </c>
      <c r="L180" s="254"/>
      <c r="M180" s="255" t="s">
        <v>1</v>
      </c>
      <c r="N180" s="256" t="s">
        <v>42</v>
      </c>
      <c r="O180" s="89"/>
      <c r="P180" s="225">
        <f>O180*H180</f>
        <v>0</v>
      </c>
      <c r="Q180" s="225">
        <v>0.0022000000000000001</v>
      </c>
      <c r="R180" s="225">
        <f>Q180*H180</f>
        <v>0.0022000000000000001</v>
      </c>
      <c r="S180" s="225">
        <v>0</v>
      </c>
      <c r="T180" s="22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7" t="s">
        <v>244</v>
      </c>
      <c r="AT180" s="227" t="s">
        <v>175</v>
      </c>
      <c r="AU180" s="227" t="s">
        <v>87</v>
      </c>
      <c r="AY180" s="15" t="s">
        <v>153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5" t="s">
        <v>85</v>
      </c>
      <c r="BK180" s="228">
        <f>ROUND(I180*H180,2)</f>
        <v>0</v>
      </c>
      <c r="BL180" s="15" t="s">
        <v>238</v>
      </c>
      <c r="BM180" s="227" t="s">
        <v>287</v>
      </c>
    </row>
    <row r="181" s="2" customFormat="1">
      <c r="A181" s="36"/>
      <c r="B181" s="37"/>
      <c r="C181" s="38"/>
      <c r="D181" s="229" t="s">
        <v>163</v>
      </c>
      <c r="E181" s="38"/>
      <c r="F181" s="230" t="s">
        <v>286</v>
      </c>
      <c r="G181" s="38"/>
      <c r="H181" s="38"/>
      <c r="I181" s="231"/>
      <c r="J181" s="38"/>
      <c r="K181" s="38"/>
      <c r="L181" s="42"/>
      <c r="M181" s="232"/>
      <c r="N181" s="233"/>
      <c r="O181" s="89"/>
      <c r="P181" s="89"/>
      <c r="Q181" s="89"/>
      <c r="R181" s="89"/>
      <c r="S181" s="89"/>
      <c r="T181" s="90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5" t="s">
        <v>163</v>
      </c>
      <c r="AU181" s="15" t="s">
        <v>87</v>
      </c>
    </row>
    <row r="182" s="2" customFormat="1">
      <c r="A182" s="36"/>
      <c r="B182" s="37"/>
      <c r="C182" s="38"/>
      <c r="D182" s="229" t="s">
        <v>180</v>
      </c>
      <c r="E182" s="38"/>
      <c r="F182" s="257" t="s">
        <v>288</v>
      </c>
      <c r="G182" s="38"/>
      <c r="H182" s="38"/>
      <c r="I182" s="231"/>
      <c r="J182" s="38"/>
      <c r="K182" s="38"/>
      <c r="L182" s="42"/>
      <c r="M182" s="232"/>
      <c r="N182" s="233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180</v>
      </c>
      <c r="AU182" s="15" t="s">
        <v>87</v>
      </c>
    </row>
    <row r="183" s="2" customFormat="1" ht="24.15" customHeight="1">
      <c r="A183" s="36"/>
      <c r="B183" s="37"/>
      <c r="C183" s="216" t="s">
        <v>266</v>
      </c>
      <c r="D183" s="216" t="s">
        <v>156</v>
      </c>
      <c r="E183" s="217" t="s">
        <v>300</v>
      </c>
      <c r="F183" s="218" t="s">
        <v>301</v>
      </c>
      <c r="G183" s="219" t="s">
        <v>196</v>
      </c>
      <c r="H183" s="220">
        <v>0.025000000000000001</v>
      </c>
      <c r="I183" s="221"/>
      <c r="J183" s="222">
        <f>ROUND(I183*H183,2)</f>
        <v>0</v>
      </c>
      <c r="K183" s="218" t="s">
        <v>160</v>
      </c>
      <c r="L183" s="42"/>
      <c r="M183" s="223" t="s">
        <v>1</v>
      </c>
      <c r="N183" s="224" t="s">
        <v>42</v>
      </c>
      <c r="O183" s="89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7" t="s">
        <v>238</v>
      </c>
      <c r="AT183" s="227" t="s">
        <v>156</v>
      </c>
      <c r="AU183" s="227" t="s">
        <v>87</v>
      </c>
      <c r="AY183" s="15" t="s">
        <v>153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15" t="s">
        <v>85</v>
      </c>
      <c r="BK183" s="228">
        <f>ROUND(I183*H183,2)</f>
        <v>0</v>
      </c>
      <c r="BL183" s="15" t="s">
        <v>238</v>
      </c>
      <c r="BM183" s="227" t="s">
        <v>302</v>
      </c>
    </row>
    <row r="184" s="2" customFormat="1">
      <c r="A184" s="36"/>
      <c r="B184" s="37"/>
      <c r="C184" s="38"/>
      <c r="D184" s="229" t="s">
        <v>163</v>
      </c>
      <c r="E184" s="38"/>
      <c r="F184" s="230" t="s">
        <v>303</v>
      </c>
      <c r="G184" s="38"/>
      <c r="H184" s="38"/>
      <c r="I184" s="231"/>
      <c r="J184" s="38"/>
      <c r="K184" s="38"/>
      <c r="L184" s="42"/>
      <c r="M184" s="232"/>
      <c r="N184" s="233"/>
      <c r="O184" s="89"/>
      <c r="P184" s="89"/>
      <c r="Q184" s="89"/>
      <c r="R184" s="89"/>
      <c r="S184" s="89"/>
      <c r="T184" s="90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5" t="s">
        <v>163</v>
      </c>
      <c r="AU184" s="15" t="s">
        <v>87</v>
      </c>
    </row>
    <row r="185" s="2" customFormat="1">
      <c r="A185" s="36"/>
      <c r="B185" s="37"/>
      <c r="C185" s="38"/>
      <c r="D185" s="234" t="s">
        <v>165</v>
      </c>
      <c r="E185" s="38"/>
      <c r="F185" s="235" t="s">
        <v>304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165</v>
      </c>
      <c r="AU185" s="15" t="s">
        <v>87</v>
      </c>
    </row>
    <row r="186" s="12" customFormat="1" ht="22.8" customHeight="1">
      <c r="A186" s="12"/>
      <c r="B186" s="200"/>
      <c r="C186" s="201"/>
      <c r="D186" s="202" t="s">
        <v>76</v>
      </c>
      <c r="E186" s="214" t="s">
        <v>305</v>
      </c>
      <c r="F186" s="214" t="s">
        <v>306</v>
      </c>
      <c r="G186" s="201"/>
      <c r="H186" s="201"/>
      <c r="I186" s="204"/>
      <c r="J186" s="215">
        <f>BK186</f>
        <v>0</v>
      </c>
      <c r="K186" s="201"/>
      <c r="L186" s="206"/>
      <c r="M186" s="207"/>
      <c r="N186" s="208"/>
      <c r="O186" s="208"/>
      <c r="P186" s="209">
        <f>SUM(P187:P189)</f>
        <v>0</v>
      </c>
      <c r="Q186" s="208"/>
      <c r="R186" s="209">
        <f>SUM(R187:R189)</f>
        <v>0</v>
      </c>
      <c r="S186" s="208"/>
      <c r="T186" s="210">
        <f>SUM(T187:T189)</f>
        <v>0.070000000000000007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1" t="s">
        <v>87</v>
      </c>
      <c r="AT186" s="212" t="s">
        <v>76</v>
      </c>
      <c r="AU186" s="212" t="s">
        <v>85</v>
      </c>
      <c r="AY186" s="211" t="s">
        <v>153</v>
      </c>
      <c r="BK186" s="213">
        <f>SUM(BK187:BK189)</f>
        <v>0</v>
      </c>
    </row>
    <row r="187" s="2" customFormat="1" ht="24.15" customHeight="1">
      <c r="A187" s="36"/>
      <c r="B187" s="37"/>
      <c r="C187" s="216" t="s">
        <v>270</v>
      </c>
      <c r="D187" s="216" t="s">
        <v>156</v>
      </c>
      <c r="E187" s="217" t="s">
        <v>308</v>
      </c>
      <c r="F187" s="218" t="s">
        <v>309</v>
      </c>
      <c r="G187" s="219" t="s">
        <v>171</v>
      </c>
      <c r="H187" s="220">
        <v>1</v>
      </c>
      <c r="I187" s="221"/>
      <c r="J187" s="222">
        <f>ROUND(I187*H187,2)</f>
        <v>0</v>
      </c>
      <c r="K187" s="218" t="s">
        <v>160</v>
      </c>
      <c r="L187" s="42"/>
      <c r="M187" s="223" t="s">
        <v>1</v>
      </c>
      <c r="N187" s="224" t="s">
        <v>42</v>
      </c>
      <c r="O187" s="89"/>
      <c r="P187" s="225">
        <f>O187*H187</f>
        <v>0</v>
      </c>
      <c r="Q187" s="225">
        <v>0</v>
      </c>
      <c r="R187" s="225">
        <f>Q187*H187</f>
        <v>0</v>
      </c>
      <c r="S187" s="225">
        <v>0.070000000000000007</v>
      </c>
      <c r="T187" s="226">
        <f>S187*H187</f>
        <v>0.070000000000000007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238</v>
      </c>
      <c r="AT187" s="227" t="s">
        <v>156</v>
      </c>
      <c r="AU187" s="227" t="s">
        <v>87</v>
      </c>
      <c r="AY187" s="15" t="s">
        <v>153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5" t="s">
        <v>85</v>
      </c>
      <c r="BK187" s="228">
        <f>ROUND(I187*H187,2)</f>
        <v>0</v>
      </c>
      <c r="BL187" s="15" t="s">
        <v>238</v>
      </c>
      <c r="BM187" s="227" t="s">
        <v>310</v>
      </c>
    </row>
    <row r="188" s="2" customFormat="1">
      <c r="A188" s="36"/>
      <c r="B188" s="37"/>
      <c r="C188" s="38"/>
      <c r="D188" s="229" t="s">
        <v>163</v>
      </c>
      <c r="E188" s="38"/>
      <c r="F188" s="230" t="s">
        <v>309</v>
      </c>
      <c r="G188" s="38"/>
      <c r="H188" s="38"/>
      <c r="I188" s="231"/>
      <c r="J188" s="38"/>
      <c r="K188" s="38"/>
      <c r="L188" s="42"/>
      <c r="M188" s="232"/>
      <c r="N188" s="233"/>
      <c r="O188" s="89"/>
      <c r="P188" s="89"/>
      <c r="Q188" s="89"/>
      <c r="R188" s="89"/>
      <c r="S188" s="89"/>
      <c r="T188" s="90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163</v>
      </c>
      <c r="AU188" s="15" t="s">
        <v>87</v>
      </c>
    </row>
    <row r="189" s="2" customFormat="1">
      <c r="A189" s="36"/>
      <c r="B189" s="37"/>
      <c r="C189" s="38"/>
      <c r="D189" s="234" t="s">
        <v>165</v>
      </c>
      <c r="E189" s="38"/>
      <c r="F189" s="235" t="s">
        <v>311</v>
      </c>
      <c r="G189" s="38"/>
      <c r="H189" s="38"/>
      <c r="I189" s="231"/>
      <c r="J189" s="38"/>
      <c r="K189" s="38"/>
      <c r="L189" s="42"/>
      <c r="M189" s="232"/>
      <c r="N189" s="233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165</v>
      </c>
      <c r="AU189" s="15" t="s">
        <v>87</v>
      </c>
    </row>
    <row r="190" s="12" customFormat="1" ht="22.8" customHeight="1">
      <c r="A190" s="12"/>
      <c r="B190" s="200"/>
      <c r="C190" s="201"/>
      <c r="D190" s="202" t="s">
        <v>76</v>
      </c>
      <c r="E190" s="214" t="s">
        <v>312</v>
      </c>
      <c r="F190" s="214" t="s">
        <v>313</v>
      </c>
      <c r="G190" s="201"/>
      <c r="H190" s="201"/>
      <c r="I190" s="204"/>
      <c r="J190" s="215">
        <f>BK190</f>
        <v>0</v>
      </c>
      <c r="K190" s="201"/>
      <c r="L190" s="206"/>
      <c r="M190" s="207"/>
      <c r="N190" s="208"/>
      <c r="O190" s="208"/>
      <c r="P190" s="209">
        <f>SUM(P191:P232)</f>
        <v>0</v>
      </c>
      <c r="Q190" s="208"/>
      <c r="R190" s="209">
        <f>SUM(R191:R232)</f>
        <v>0.013105000000000002</v>
      </c>
      <c r="S190" s="208"/>
      <c r="T190" s="210">
        <f>SUM(T191:T232)</f>
        <v>0.00083500000000000002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1" t="s">
        <v>87</v>
      </c>
      <c r="AT190" s="212" t="s">
        <v>76</v>
      </c>
      <c r="AU190" s="212" t="s">
        <v>85</v>
      </c>
      <c r="AY190" s="211" t="s">
        <v>153</v>
      </c>
      <c r="BK190" s="213">
        <f>SUM(BK191:BK232)</f>
        <v>0</v>
      </c>
    </row>
    <row r="191" s="2" customFormat="1" ht="16.5" customHeight="1">
      <c r="A191" s="36"/>
      <c r="B191" s="37"/>
      <c r="C191" s="216" t="s">
        <v>275</v>
      </c>
      <c r="D191" s="216" t="s">
        <v>156</v>
      </c>
      <c r="E191" s="217" t="s">
        <v>315</v>
      </c>
      <c r="F191" s="218" t="s">
        <v>316</v>
      </c>
      <c r="G191" s="219" t="s">
        <v>186</v>
      </c>
      <c r="H191" s="220">
        <v>2.5</v>
      </c>
      <c r="I191" s="221"/>
      <c r="J191" s="222">
        <f>ROUND(I191*H191,2)</f>
        <v>0</v>
      </c>
      <c r="K191" s="218" t="s">
        <v>160</v>
      </c>
      <c r="L191" s="42"/>
      <c r="M191" s="223" t="s">
        <v>1</v>
      </c>
      <c r="N191" s="224" t="s">
        <v>42</v>
      </c>
      <c r="O191" s="89"/>
      <c r="P191" s="225">
        <f>O191*H191</f>
        <v>0</v>
      </c>
      <c r="Q191" s="225">
        <v>0.001</v>
      </c>
      <c r="R191" s="225">
        <f>Q191*H191</f>
        <v>0.0025000000000000001</v>
      </c>
      <c r="S191" s="225">
        <v>0.00031</v>
      </c>
      <c r="T191" s="226">
        <f>S191*H191</f>
        <v>0.00077499999999999997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238</v>
      </c>
      <c r="AT191" s="227" t="s">
        <v>156</v>
      </c>
      <c r="AU191" s="227" t="s">
        <v>87</v>
      </c>
      <c r="AY191" s="15" t="s">
        <v>153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5" t="s">
        <v>85</v>
      </c>
      <c r="BK191" s="228">
        <f>ROUND(I191*H191,2)</f>
        <v>0</v>
      </c>
      <c r="BL191" s="15" t="s">
        <v>238</v>
      </c>
      <c r="BM191" s="227" t="s">
        <v>317</v>
      </c>
    </row>
    <row r="192" s="2" customFormat="1">
      <c r="A192" s="36"/>
      <c r="B192" s="37"/>
      <c r="C192" s="38"/>
      <c r="D192" s="229" t="s">
        <v>163</v>
      </c>
      <c r="E192" s="38"/>
      <c r="F192" s="230" t="s">
        <v>318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163</v>
      </c>
      <c r="AU192" s="15" t="s">
        <v>87</v>
      </c>
    </row>
    <row r="193" s="2" customFormat="1">
      <c r="A193" s="36"/>
      <c r="B193" s="37"/>
      <c r="C193" s="38"/>
      <c r="D193" s="234" t="s">
        <v>165</v>
      </c>
      <c r="E193" s="38"/>
      <c r="F193" s="235" t="s">
        <v>319</v>
      </c>
      <c r="G193" s="38"/>
      <c r="H193" s="38"/>
      <c r="I193" s="231"/>
      <c r="J193" s="38"/>
      <c r="K193" s="38"/>
      <c r="L193" s="42"/>
      <c r="M193" s="232"/>
      <c r="N193" s="233"/>
      <c r="O193" s="89"/>
      <c r="P193" s="89"/>
      <c r="Q193" s="89"/>
      <c r="R193" s="89"/>
      <c r="S193" s="89"/>
      <c r="T193" s="90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5" t="s">
        <v>165</v>
      </c>
      <c r="AU193" s="15" t="s">
        <v>87</v>
      </c>
    </row>
    <row r="194" s="2" customFormat="1">
      <c r="A194" s="36"/>
      <c r="B194" s="37"/>
      <c r="C194" s="38"/>
      <c r="D194" s="229" t="s">
        <v>180</v>
      </c>
      <c r="E194" s="38"/>
      <c r="F194" s="257" t="s">
        <v>320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180</v>
      </c>
      <c r="AU194" s="15" t="s">
        <v>87</v>
      </c>
    </row>
    <row r="195" s="13" customFormat="1">
      <c r="A195" s="13"/>
      <c r="B195" s="236"/>
      <c r="C195" s="237"/>
      <c r="D195" s="229" t="s">
        <v>167</v>
      </c>
      <c r="E195" s="238" t="s">
        <v>1</v>
      </c>
      <c r="F195" s="239" t="s">
        <v>433</v>
      </c>
      <c r="G195" s="237"/>
      <c r="H195" s="240">
        <v>2.5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167</v>
      </c>
      <c r="AU195" s="246" t="s">
        <v>87</v>
      </c>
      <c r="AV195" s="13" t="s">
        <v>87</v>
      </c>
      <c r="AW195" s="13" t="s">
        <v>34</v>
      </c>
      <c r="AX195" s="13" t="s">
        <v>85</v>
      </c>
      <c r="AY195" s="246" t="s">
        <v>153</v>
      </c>
    </row>
    <row r="196" s="2" customFormat="1" ht="24.15" customHeight="1">
      <c r="A196" s="36"/>
      <c r="B196" s="37"/>
      <c r="C196" s="216" t="s">
        <v>280</v>
      </c>
      <c r="D196" s="216" t="s">
        <v>156</v>
      </c>
      <c r="E196" s="217" t="s">
        <v>323</v>
      </c>
      <c r="F196" s="218" t="s">
        <v>324</v>
      </c>
      <c r="G196" s="219" t="s">
        <v>186</v>
      </c>
      <c r="H196" s="220">
        <v>2.5</v>
      </c>
      <c r="I196" s="221"/>
      <c r="J196" s="222">
        <f>ROUND(I196*H196,2)</f>
        <v>0</v>
      </c>
      <c r="K196" s="218" t="s">
        <v>160</v>
      </c>
      <c r="L196" s="42"/>
      <c r="M196" s="223" t="s">
        <v>1</v>
      </c>
      <c r="N196" s="224" t="s">
        <v>42</v>
      </c>
      <c r="O196" s="89"/>
      <c r="P196" s="225">
        <f>O196*H196</f>
        <v>0</v>
      </c>
      <c r="Q196" s="225">
        <v>0.0031800000000000001</v>
      </c>
      <c r="R196" s="225">
        <f>Q196*H196</f>
        <v>0.0079500000000000005</v>
      </c>
      <c r="S196" s="225">
        <v>0</v>
      </c>
      <c r="T196" s="22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238</v>
      </c>
      <c r="AT196" s="227" t="s">
        <v>156</v>
      </c>
      <c r="AU196" s="227" t="s">
        <v>87</v>
      </c>
      <c r="AY196" s="15" t="s">
        <v>153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5" t="s">
        <v>85</v>
      </c>
      <c r="BK196" s="228">
        <f>ROUND(I196*H196,2)</f>
        <v>0</v>
      </c>
      <c r="BL196" s="15" t="s">
        <v>238</v>
      </c>
      <c r="BM196" s="227" t="s">
        <v>325</v>
      </c>
    </row>
    <row r="197" s="2" customFormat="1">
      <c r="A197" s="36"/>
      <c r="B197" s="37"/>
      <c r="C197" s="38"/>
      <c r="D197" s="229" t="s">
        <v>163</v>
      </c>
      <c r="E197" s="38"/>
      <c r="F197" s="230" t="s">
        <v>326</v>
      </c>
      <c r="G197" s="38"/>
      <c r="H197" s="38"/>
      <c r="I197" s="231"/>
      <c r="J197" s="38"/>
      <c r="K197" s="38"/>
      <c r="L197" s="42"/>
      <c r="M197" s="232"/>
      <c r="N197" s="233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163</v>
      </c>
      <c r="AU197" s="15" t="s">
        <v>87</v>
      </c>
    </row>
    <row r="198" s="2" customFormat="1">
      <c r="A198" s="36"/>
      <c r="B198" s="37"/>
      <c r="C198" s="38"/>
      <c r="D198" s="234" t="s">
        <v>165</v>
      </c>
      <c r="E198" s="38"/>
      <c r="F198" s="235" t="s">
        <v>327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165</v>
      </c>
      <c r="AU198" s="15" t="s">
        <v>87</v>
      </c>
    </row>
    <row r="199" s="2" customFormat="1" ht="24.15" customHeight="1">
      <c r="A199" s="36"/>
      <c r="B199" s="37"/>
      <c r="C199" s="216" t="s">
        <v>7</v>
      </c>
      <c r="D199" s="216" t="s">
        <v>156</v>
      </c>
      <c r="E199" s="217" t="s">
        <v>329</v>
      </c>
      <c r="F199" s="218" t="s">
        <v>330</v>
      </c>
      <c r="G199" s="219" t="s">
        <v>159</v>
      </c>
      <c r="H199" s="220">
        <v>10</v>
      </c>
      <c r="I199" s="221"/>
      <c r="J199" s="222">
        <f>ROUND(I199*H199,2)</f>
        <v>0</v>
      </c>
      <c r="K199" s="218" t="s">
        <v>160</v>
      </c>
      <c r="L199" s="42"/>
      <c r="M199" s="223" t="s">
        <v>1</v>
      </c>
      <c r="N199" s="224" t="s">
        <v>42</v>
      </c>
      <c r="O199" s="89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238</v>
      </c>
      <c r="AT199" s="227" t="s">
        <v>156</v>
      </c>
      <c r="AU199" s="227" t="s">
        <v>87</v>
      </c>
      <c r="AY199" s="15" t="s">
        <v>153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5" t="s">
        <v>85</v>
      </c>
      <c r="BK199" s="228">
        <f>ROUND(I199*H199,2)</f>
        <v>0</v>
      </c>
      <c r="BL199" s="15" t="s">
        <v>238</v>
      </c>
      <c r="BM199" s="227" t="s">
        <v>331</v>
      </c>
    </row>
    <row r="200" s="2" customFormat="1">
      <c r="A200" s="36"/>
      <c r="B200" s="37"/>
      <c r="C200" s="38"/>
      <c r="D200" s="229" t="s">
        <v>163</v>
      </c>
      <c r="E200" s="38"/>
      <c r="F200" s="230" t="s">
        <v>332</v>
      </c>
      <c r="G200" s="38"/>
      <c r="H200" s="38"/>
      <c r="I200" s="231"/>
      <c r="J200" s="38"/>
      <c r="K200" s="38"/>
      <c r="L200" s="42"/>
      <c r="M200" s="232"/>
      <c r="N200" s="233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163</v>
      </c>
      <c r="AU200" s="15" t="s">
        <v>87</v>
      </c>
    </row>
    <row r="201" s="2" customFormat="1">
      <c r="A201" s="36"/>
      <c r="B201" s="37"/>
      <c r="C201" s="38"/>
      <c r="D201" s="234" t="s">
        <v>165</v>
      </c>
      <c r="E201" s="38"/>
      <c r="F201" s="235" t="s">
        <v>333</v>
      </c>
      <c r="G201" s="38"/>
      <c r="H201" s="38"/>
      <c r="I201" s="231"/>
      <c r="J201" s="38"/>
      <c r="K201" s="38"/>
      <c r="L201" s="42"/>
      <c r="M201" s="232"/>
      <c r="N201" s="233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165</v>
      </c>
      <c r="AU201" s="15" t="s">
        <v>87</v>
      </c>
    </row>
    <row r="202" s="2" customFormat="1" ht="24.15" customHeight="1">
      <c r="A202" s="36"/>
      <c r="B202" s="37"/>
      <c r="C202" s="247" t="s">
        <v>289</v>
      </c>
      <c r="D202" s="247" t="s">
        <v>175</v>
      </c>
      <c r="E202" s="248" t="s">
        <v>335</v>
      </c>
      <c r="F202" s="249" t="s">
        <v>336</v>
      </c>
      <c r="G202" s="250" t="s">
        <v>159</v>
      </c>
      <c r="H202" s="251">
        <v>10.5</v>
      </c>
      <c r="I202" s="252"/>
      <c r="J202" s="253">
        <f>ROUND(I202*H202,2)</f>
        <v>0</v>
      </c>
      <c r="K202" s="249" t="s">
        <v>1</v>
      </c>
      <c r="L202" s="254"/>
      <c r="M202" s="255" t="s">
        <v>1</v>
      </c>
      <c r="N202" s="256" t="s">
        <v>42</v>
      </c>
      <c r="O202" s="89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244</v>
      </c>
      <c r="AT202" s="227" t="s">
        <v>175</v>
      </c>
      <c r="AU202" s="227" t="s">
        <v>87</v>
      </c>
      <c r="AY202" s="15" t="s">
        <v>153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5" t="s">
        <v>85</v>
      </c>
      <c r="BK202" s="228">
        <f>ROUND(I202*H202,2)</f>
        <v>0</v>
      </c>
      <c r="BL202" s="15" t="s">
        <v>238</v>
      </c>
      <c r="BM202" s="227" t="s">
        <v>337</v>
      </c>
    </row>
    <row r="203" s="2" customFormat="1">
      <c r="A203" s="36"/>
      <c r="B203" s="37"/>
      <c r="C203" s="38"/>
      <c r="D203" s="229" t="s">
        <v>163</v>
      </c>
      <c r="E203" s="38"/>
      <c r="F203" s="230" t="s">
        <v>336</v>
      </c>
      <c r="G203" s="38"/>
      <c r="H203" s="38"/>
      <c r="I203" s="231"/>
      <c r="J203" s="38"/>
      <c r="K203" s="38"/>
      <c r="L203" s="42"/>
      <c r="M203" s="232"/>
      <c r="N203" s="233"/>
      <c r="O203" s="89"/>
      <c r="P203" s="89"/>
      <c r="Q203" s="89"/>
      <c r="R203" s="89"/>
      <c r="S203" s="89"/>
      <c r="T203" s="90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5" t="s">
        <v>163</v>
      </c>
      <c r="AU203" s="15" t="s">
        <v>87</v>
      </c>
    </row>
    <row r="204" s="13" customFormat="1">
      <c r="A204" s="13"/>
      <c r="B204" s="236"/>
      <c r="C204" s="237"/>
      <c r="D204" s="229" t="s">
        <v>167</v>
      </c>
      <c r="E204" s="237"/>
      <c r="F204" s="239" t="s">
        <v>434</v>
      </c>
      <c r="G204" s="237"/>
      <c r="H204" s="240">
        <v>10.5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167</v>
      </c>
      <c r="AU204" s="246" t="s">
        <v>87</v>
      </c>
      <c r="AV204" s="13" t="s">
        <v>87</v>
      </c>
      <c r="AW204" s="13" t="s">
        <v>4</v>
      </c>
      <c r="AX204" s="13" t="s">
        <v>85</v>
      </c>
      <c r="AY204" s="246" t="s">
        <v>153</v>
      </c>
    </row>
    <row r="205" s="2" customFormat="1" ht="16.5" customHeight="1">
      <c r="A205" s="36"/>
      <c r="B205" s="37"/>
      <c r="C205" s="216" t="s">
        <v>294</v>
      </c>
      <c r="D205" s="216" t="s">
        <v>156</v>
      </c>
      <c r="E205" s="217" t="s">
        <v>340</v>
      </c>
      <c r="F205" s="218" t="s">
        <v>341</v>
      </c>
      <c r="G205" s="219" t="s">
        <v>186</v>
      </c>
      <c r="H205" s="220">
        <v>2</v>
      </c>
      <c r="I205" s="221"/>
      <c r="J205" s="222">
        <f>ROUND(I205*H205,2)</f>
        <v>0</v>
      </c>
      <c r="K205" s="218" t="s">
        <v>160</v>
      </c>
      <c r="L205" s="42"/>
      <c r="M205" s="223" t="s">
        <v>1</v>
      </c>
      <c r="N205" s="224" t="s">
        <v>42</v>
      </c>
      <c r="O205" s="89"/>
      <c r="P205" s="225">
        <f>O205*H205</f>
        <v>0</v>
      </c>
      <c r="Q205" s="225">
        <v>0</v>
      </c>
      <c r="R205" s="225">
        <f>Q205*H205</f>
        <v>0</v>
      </c>
      <c r="S205" s="225">
        <v>3.0000000000000001E-05</v>
      </c>
      <c r="T205" s="226">
        <f>S205*H205</f>
        <v>6.0000000000000002E-05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7" t="s">
        <v>238</v>
      </c>
      <c r="AT205" s="227" t="s">
        <v>156</v>
      </c>
      <c r="AU205" s="227" t="s">
        <v>87</v>
      </c>
      <c r="AY205" s="15" t="s">
        <v>153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5" t="s">
        <v>85</v>
      </c>
      <c r="BK205" s="228">
        <f>ROUND(I205*H205,2)</f>
        <v>0</v>
      </c>
      <c r="BL205" s="15" t="s">
        <v>238</v>
      </c>
      <c r="BM205" s="227" t="s">
        <v>342</v>
      </c>
    </row>
    <row r="206" s="2" customFormat="1">
      <c r="A206" s="36"/>
      <c r="B206" s="37"/>
      <c r="C206" s="38"/>
      <c r="D206" s="229" t="s">
        <v>163</v>
      </c>
      <c r="E206" s="38"/>
      <c r="F206" s="230" t="s">
        <v>343</v>
      </c>
      <c r="G206" s="38"/>
      <c r="H206" s="38"/>
      <c r="I206" s="231"/>
      <c r="J206" s="38"/>
      <c r="K206" s="38"/>
      <c r="L206" s="42"/>
      <c r="M206" s="232"/>
      <c r="N206" s="233"/>
      <c r="O206" s="89"/>
      <c r="P206" s="89"/>
      <c r="Q206" s="89"/>
      <c r="R206" s="89"/>
      <c r="S206" s="89"/>
      <c r="T206" s="90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5" t="s">
        <v>163</v>
      </c>
      <c r="AU206" s="15" t="s">
        <v>87</v>
      </c>
    </row>
    <row r="207" s="2" customFormat="1">
      <c r="A207" s="36"/>
      <c r="B207" s="37"/>
      <c r="C207" s="38"/>
      <c r="D207" s="234" t="s">
        <v>165</v>
      </c>
      <c r="E207" s="38"/>
      <c r="F207" s="235" t="s">
        <v>344</v>
      </c>
      <c r="G207" s="38"/>
      <c r="H207" s="38"/>
      <c r="I207" s="231"/>
      <c r="J207" s="38"/>
      <c r="K207" s="38"/>
      <c r="L207" s="42"/>
      <c r="M207" s="232"/>
      <c r="N207" s="233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165</v>
      </c>
      <c r="AU207" s="15" t="s">
        <v>87</v>
      </c>
    </row>
    <row r="208" s="13" customFormat="1">
      <c r="A208" s="13"/>
      <c r="B208" s="236"/>
      <c r="C208" s="237"/>
      <c r="D208" s="229" t="s">
        <v>167</v>
      </c>
      <c r="E208" s="238" t="s">
        <v>1</v>
      </c>
      <c r="F208" s="239" t="s">
        <v>415</v>
      </c>
      <c r="G208" s="237"/>
      <c r="H208" s="240">
        <v>2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167</v>
      </c>
      <c r="AU208" s="246" t="s">
        <v>87</v>
      </c>
      <c r="AV208" s="13" t="s">
        <v>87</v>
      </c>
      <c r="AW208" s="13" t="s">
        <v>34</v>
      </c>
      <c r="AX208" s="13" t="s">
        <v>85</v>
      </c>
      <c r="AY208" s="246" t="s">
        <v>153</v>
      </c>
    </row>
    <row r="209" s="2" customFormat="1" ht="24.15" customHeight="1">
      <c r="A209" s="36"/>
      <c r="B209" s="37"/>
      <c r="C209" s="247" t="s">
        <v>299</v>
      </c>
      <c r="D209" s="247" t="s">
        <v>175</v>
      </c>
      <c r="E209" s="248" t="s">
        <v>347</v>
      </c>
      <c r="F209" s="249" t="s">
        <v>348</v>
      </c>
      <c r="G209" s="250" t="s">
        <v>171</v>
      </c>
      <c r="H209" s="251">
        <v>1</v>
      </c>
      <c r="I209" s="252"/>
      <c r="J209" s="253">
        <f>ROUND(I209*H209,2)</f>
        <v>0</v>
      </c>
      <c r="K209" s="249" t="s">
        <v>1</v>
      </c>
      <c r="L209" s="254"/>
      <c r="M209" s="255" t="s">
        <v>1</v>
      </c>
      <c r="N209" s="256" t="s">
        <v>42</v>
      </c>
      <c r="O209" s="89"/>
      <c r="P209" s="225">
        <f>O209*H209</f>
        <v>0</v>
      </c>
      <c r="Q209" s="225">
        <v>0.00080000000000000004</v>
      </c>
      <c r="R209" s="225">
        <f>Q209*H209</f>
        <v>0.00080000000000000004</v>
      </c>
      <c r="S209" s="225">
        <v>0</v>
      </c>
      <c r="T209" s="22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7" t="s">
        <v>244</v>
      </c>
      <c r="AT209" s="227" t="s">
        <v>175</v>
      </c>
      <c r="AU209" s="227" t="s">
        <v>87</v>
      </c>
      <c r="AY209" s="15" t="s">
        <v>153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5" t="s">
        <v>85</v>
      </c>
      <c r="BK209" s="228">
        <f>ROUND(I209*H209,2)</f>
        <v>0</v>
      </c>
      <c r="BL209" s="15" t="s">
        <v>238</v>
      </c>
      <c r="BM209" s="227" t="s">
        <v>349</v>
      </c>
    </row>
    <row r="210" s="2" customFormat="1">
      <c r="A210" s="36"/>
      <c r="B210" s="37"/>
      <c r="C210" s="38"/>
      <c r="D210" s="229" t="s">
        <v>163</v>
      </c>
      <c r="E210" s="38"/>
      <c r="F210" s="230" t="s">
        <v>348</v>
      </c>
      <c r="G210" s="38"/>
      <c r="H210" s="38"/>
      <c r="I210" s="231"/>
      <c r="J210" s="38"/>
      <c r="K210" s="38"/>
      <c r="L210" s="42"/>
      <c r="M210" s="232"/>
      <c r="N210" s="233"/>
      <c r="O210" s="89"/>
      <c r="P210" s="89"/>
      <c r="Q210" s="89"/>
      <c r="R210" s="89"/>
      <c r="S210" s="89"/>
      <c r="T210" s="90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5" t="s">
        <v>163</v>
      </c>
      <c r="AU210" s="15" t="s">
        <v>87</v>
      </c>
    </row>
    <row r="211" s="2" customFormat="1" ht="24.15" customHeight="1">
      <c r="A211" s="36"/>
      <c r="B211" s="37"/>
      <c r="C211" s="216" t="s">
        <v>307</v>
      </c>
      <c r="D211" s="216" t="s">
        <v>156</v>
      </c>
      <c r="E211" s="217" t="s">
        <v>350</v>
      </c>
      <c r="F211" s="218" t="s">
        <v>351</v>
      </c>
      <c r="G211" s="219" t="s">
        <v>186</v>
      </c>
      <c r="H211" s="220">
        <v>2.5</v>
      </c>
      <c r="I211" s="221"/>
      <c r="J211" s="222">
        <f>ROUND(I211*H211,2)</f>
        <v>0</v>
      </c>
      <c r="K211" s="218" t="s">
        <v>160</v>
      </c>
      <c r="L211" s="42"/>
      <c r="M211" s="223" t="s">
        <v>1</v>
      </c>
      <c r="N211" s="224" t="s">
        <v>42</v>
      </c>
      <c r="O211" s="89"/>
      <c r="P211" s="225">
        <f>O211*H211</f>
        <v>0</v>
      </c>
      <c r="Q211" s="225">
        <v>0.00021000000000000001</v>
      </c>
      <c r="R211" s="225">
        <f>Q211*H211</f>
        <v>0.00052500000000000008</v>
      </c>
      <c r="S211" s="225">
        <v>0</v>
      </c>
      <c r="T211" s="22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7" t="s">
        <v>238</v>
      </c>
      <c r="AT211" s="227" t="s">
        <v>156</v>
      </c>
      <c r="AU211" s="227" t="s">
        <v>87</v>
      </c>
      <c r="AY211" s="15" t="s">
        <v>153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15" t="s">
        <v>85</v>
      </c>
      <c r="BK211" s="228">
        <f>ROUND(I211*H211,2)</f>
        <v>0</v>
      </c>
      <c r="BL211" s="15" t="s">
        <v>238</v>
      </c>
      <c r="BM211" s="227" t="s">
        <v>352</v>
      </c>
    </row>
    <row r="212" s="2" customFormat="1">
      <c r="A212" s="36"/>
      <c r="B212" s="37"/>
      <c r="C212" s="38"/>
      <c r="D212" s="229" t="s">
        <v>163</v>
      </c>
      <c r="E212" s="38"/>
      <c r="F212" s="230" t="s">
        <v>353</v>
      </c>
      <c r="G212" s="38"/>
      <c r="H212" s="38"/>
      <c r="I212" s="231"/>
      <c r="J212" s="38"/>
      <c r="K212" s="38"/>
      <c r="L212" s="42"/>
      <c r="M212" s="232"/>
      <c r="N212" s="233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163</v>
      </c>
      <c r="AU212" s="15" t="s">
        <v>87</v>
      </c>
    </row>
    <row r="213" s="2" customFormat="1">
      <c r="A213" s="36"/>
      <c r="B213" s="37"/>
      <c r="C213" s="38"/>
      <c r="D213" s="234" t="s">
        <v>165</v>
      </c>
      <c r="E213" s="38"/>
      <c r="F213" s="235" t="s">
        <v>354</v>
      </c>
      <c r="G213" s="38"/>
      <c r="H213" s="38"/>
      <c r="I213" s="231"/>
      <c r="J213" s="38"/>
      <c r="K213" s="38"/>
      <c r="L213" s="42"/>
      <c r="M213" s="232"/>
      <c r="N213" s="233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165</v>
      </c>
      <c r="AU213" s="15" t="s">
        <v>87</v>
      </c>
    </row>
    <row r="214" s="2" customFormat="1" ht="24.15" customHeight="1">
      <c r="A214" s="36"/>
      <c r="B214" s="37"/>
      <c r="C214" s="216" t="s">
        <v>314</v>
      </c>
      <c r="D214" s="216" t="s">
        <v>156</v>
      </c>
      <c r="E214" s="217" t="s">
        <v>356</v>
      </c>
      <c r="F214" s="218" t="s">
        <v>357</v>
      </c>
      <c r="G214" s="219" t="s">
        <v>186</v>
      </c>
      <c r="H214" s="220">
        <v>2.5</v>
      </c>
      <c r="I214" s="221"/>
      <c r="J214" s="222">
        <f>ROUND(I214*H214,2)</f>
        <v>0</v>
      </c>
      <c r="K214" s="218" t="s">
        <v>160</v>
      </c>
      <c r="L214" s="42"/>
      <c r="M214" s="223" t="s">
        <v>1</v>
      </c>
      <c r="N214" s="224" t="s">
        <v>42</v>
      </c>
      <c r="O214" s="89"/>
      <c r="P214" s="225">
        <f>O214*H214</f>
        <v>0</v>
      </c>
      <c r="Q214" s="225">
        <v>0.00021000000000000001</v>
      </c>
      <c r="R214" s="225">
        <f>Q214*H214</f>
        <v>0.00052500000000000008</v>
      </c>
      <c r="S214" s="225">
        <v>0</v>
      </c>
      <c r="T214" s="22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7" t="s">
        <v>238</v>
      </c>
      <c r="AT214" s="227" t="s">
        <v>156</v>
      </c>
      <c r="AU214" s="227" t="s">
        <v>87</v>
      </c>
      <c r="AY214" s="15" t="s">
        <v>153</v>
      </c>
      <c r="BE214" s="228">
        <f>IF(N214="základní",J214,0)</f>
        <v>0</v>
      </c>
      <c r="BF214" s="228">
        <f>IF(N214="snížená",J214,0)</f>
        <v>0</v>
      </c>
      <c r="BG214" s="228">
        <f>IF(N214="zákl. přenesená",J214,0)</f>
        <v>0</v>
      </c>
      <c r="BH214" s="228">
        <f>IF(N214="sníž. přenesená",J214,0)</f>
        <v>0</v>
      </c>
      <c r="BI214" s="228">
        <f>IF(N214="nulová",J214,0)</f>
        <v>0</v>
      </c>
      <c r="BJ214" s="15" t="s">
        <v>85</v>
      </c>
      <c r="BK214" s="228">
        <f>ROUND(I214*H214,2)</f>
        <v>0</v>
      </c>
      <c r="BL214" s="15" t="s">
        <v>238</v>
      </c>
      <c r="BM214" s="227" t="s">
        <v>358</v>
      </c>
    </row>
    <row r="215" s="2" customFormat="1">
      <c r="A215" s="36"/>
      <c r="B215" s="37"/>
      <c r="C215" s="38"/>
      <c r="D215" s="229" t="s">
        <v>163</v>
      </c>
      <c r="E215" s="38"/>
      <c r="F215" s="230" t="s">
        <v>359</v>
      </c>
      <c r="G215" s="38"/>
      <c r="H215" s="38"/>
      <c r="I215" s="231"/>
      <c r="J215" s="38"/>
      <c r="K215" s="38"/>
      <c r="L215" s="42"/>
      <c r="M215" s="232"/>
      <c r="N215" s="233"/>
      <c r="O215" s="89"/>
      <c r="P215" s="89"/>
      <c r="Q215" s="89"/>
      <c r="R215" s="89"/>
      <c r="S215" s="89"/>
      <c r="T215" s="90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5" t="s">
        <v>163</v>
      </c>
      <c r="AU215" s="15" t="s">
        <v>87</v>
      </c>
    </row>
    <row r="216" s="2" customFormat="1">
      <c r="A216" s="36"/>
      <c r="B216" s="37"/>
      <c r="C216" s="38"/>
      <c r="D216" s="234" t="s">
        <v>165</v>
      </c>
      <c r="E216" s="38"/>
      <c r="F216" s="235" t="s">
        <v>360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165</v>
      </c>
      <c r="AU216" s="15" t="s">
        <v>87</v>
      </c>
    </row>
    <row r="217" s="2" customFormat="1" ht="24.15" customHeight="1">
      <c r="A217" s="36"/>
      <c r="B217" s="37"/>
      <c r="C217" s="216" t="s">
        <v>322</v>
      </c>
      <c r="D217" s="216" t="s">
        <v>156</v>
      </c>
      <c r="E217" s="217" t="s">
        <v>362</v>
      </c>
      <c r="F217" s="218" t="s">
        <v>363</v>
      </c>
      <c r="G217" s="219" t="s">
        <v>186</v>
      </c>
      <c r="H217" s="220">
        <v>4</v>
      </c>
      <c r="I217" s="221"/>
      <c r="J217" s="222">
        <f>ROUND(I217*H217,2)</f>
        <v>0</v>
      </c>
      <c r="K217" s="218" t="s">
        <v>160</v>
      </c>
      <c r="L217" s="42"/>
      <c r="M217" s="223" t="s">
        <v>1</v>
      </c>
      <c r="N217" s="224" t="s">
        <v>42</v>
      </c>
      <c r="O217" s="89"/>
      <c r="P217" s="225">
        <f>O217*H217</f>
        <v>0</v>
      </c>
      <c r="Q217" s="225">
        <v>1.0000000000000001E-05</v>
      </c>
      <c r="R217" s="225">
        <f>Q217*H217</f>
        <v>4.0000000000000003E-05</v>
      </c>
      <c r="S217" s="225">
        <v>0</v>
      </c>
      <c r="T217" s="22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27" t="s">
        <v>238</v>
      </c>
      <c r="AT217" s="227" t="s">
        <v>156</v>
      </c>
      <c r="AU217" s="227" t="s">
        <v>87</v>
      </c>
      <c r="AY217" s="15" t="s">
        <v>153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15" t="s">
        <v>85</v>
      </c>
      <c r="BK217" s="228">
        <f>ROUND(I217*H217,2)</f>
        <v>0</v>
      </c>
      <c r="BL217" s="15" t="s">
        <v>238</v>
      </c>
      <c r="BM217" s="227" t="s">
        <v>364</v>
      </c>
    </row>
    <row r="218" s="2" customFormat="1">
      <c r="A218" s="36"/>
      <c r="B218" s="37"/>
      <c r="C218" s="38"/>
      <c r="D218" s="229" t="s">
        <v>163</v>
      </c>
      <c r="E218" s="38"/>
      <c r="F218" s="230" t="s">
        <v>365</v>
      </c>
      <c r="G218" s="38"/>
      <c r="H218" s="38"/>
      <c r="I218" s="231"/>
      <c r="J218" s="38"/>
      <c r="K218" s="38"/>
      <c r="L218" s="42"/>
      <c r="M218" s="232"/>
      <c r="N218" s="233"/>
      <c r="O218" s="89"/>
      <c r="P218" s="89"/>
      <c r="Q218" s="89"/>
      <c r="R218" s="89"/>
      <c r="S218" s="89"/>
      <c r="T218" s="90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163</v>
      </c>
      <c r="AU218" s="15" t="s">
        <v>87</v>
      </c>
    </row>
    <row r="219" s="2" customFormat="1">
      <c r="A219" s="36"/>
      <c r="B219" s="37"/>
      <c r="C219" s="38"/>
      <c r="D219" s="234" t="s">
        <v>165</v>
      </c>
      <c r="E219" s="38"/>
      <c r="F219" s="235" t="s">
        <v>366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165</v>
      </c>
      <c r="AU219" s="15" t="s">
        <v>87</v>
      </c>
    </row>
    <row r="220" s="13" customFormat="1">
      <c r="A220" s="13"/>
      <c r="B220" s="236"/>
      <c r="C220" s="237"/>
      <c r="D220" s="229" t="s">
        <v>167</v>
      </c>
      <c r="E220" s="238" t="s">
        <v>1</v>
      </c>
      <c r="F220" s="239" t="s">
        <v>435</v>
      </c>
      <c r="G220" s="237"/>
      <c r="H220" s="240">
        <v>4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167</v>
      </c>
      <c r="AU220" s="246" t="s">
        <v>87</v>
      </c>
      <c r="AV220" s="13" t="s">
        <v>87</v>
      </c>
      <c r="AW220" s="13" t="s">
        <v>34</v>
      </c>
      <c r="AX220" s="13" t="s">
        <v>85</v>
      </c>
      <c r="AY220" s="246" t="s">
        <v>153</v>
      </c>
    </row>
    <row r="221" s="2" customFormat="1" ht="24.15" customHeight="1">
      <c r="A221" s="36"/>
      <c r="B221" s="37"/>
      <c r="C221" s="216" t="s">
        <v>328</v>
      </c>
      <c r="D221" s="216" t="s">
        <v>156</v>
      </c>
      <c r="E221" s="217" t="s">
        <v>369</v>
      </c>
      <c r="F221" s="218" t="s">
        <v>370</v>
      </c>
      <c r="G221" s="219" t="s">
        <v>186</v>
      </c>
      <c r="H221" s="220">
        <v>4</v>
      </c>
      <c r="I221" s="221"/>
      <c r="J221" s="222">
        <f>ROUND(I221*H221,2)</f>
        <v>0</v>
      </c>
      <c r="K221" s="218" t="s">
        <v>160</v>
      </c>
      <c r="L221" s="42"/>
      <c r="M221" s="223" t="s">
        <v>1</v>
      </c>
      <c r="N221" s="224" t="s">
        <v>42</v>
      </c>
      <c r="O221" s="89"/>
      <c r="P221" s="225">
        <f>O221*H221</f>
        <v>0</v>
      </c>
      <c r="Q221" s="225">
        <v>1.0000000000000001E-05</v>
      </c>
      <c r="R221" s="225">
        <f>Q221*H221</f>
        <v>4.0000000000000003E-05</v>
      </c>
      <c r="S221" s="225">
        <v>0</v>
      </c>
      <c r="T221" s="22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238</v>
      </c>
      <c r="AT221" s="227" t="s">
        <v>156</v>
      </c>
      <c r="AU221" s="227" t="s">
        <v>87</v>
      </c>
      <c r="AY221" s="15" t="s">
        <v>153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5" t="s">
        <v>85</v>
      </c>
      <c r="BK221" s="228">
        <f>ROUND(I221*H221,2)</f>
        <v>0</v>
      </c>
      <c r="BL221" s="15" t="s">
        <v>238</v>
      </c>
      <c r="BM221" s="227" t="s">
        <v>371</v>
      </c>
    </row>
    <row r="222" s="2" customFormat="1">
      <c r="A222" s="36"/>
      <c r="B222" s="37"/>
      <c r="C222" s="38"/>
      <c r="D222" s="229" t="s">
        <v>163</v>
      </c>
      <c r="E222" s="38"/>
      <c r="F222" s="230" t="s">
        <v>372</v>
      </c>
      <c r="G222" s="38"/>
      <c r="H222" s="38"/>
      <c r="I222" s="231"/>
      <c r="J222" s="38"/>
      <c r="K222" s="38"/>
      <c r="L222" s="42"/>
      <c r="M222" s="232"/>
      <c r="N222" s="233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163</v>
      </c>
      <c r="AU222" s="15" t="s">
        <v>87</v>
      </c>
    </row>
    <row r="223" s="2" customFormat="1">
      <c r="A223" s="36"/>
      <c r="B223" s="37"/>
      <c r="C223" s="38"/>
      <c r="D223" s="234" t="s">
        <v>165</v>
      </c>
      <c r="E223" s="38"/>
      <c r="F223" s="235" t="s">
        <v>373</v>
      </c>
      <c r="G223" s="38"/>
      <c r="H223" s="38"/>
      <c r="I223" s="231"/>
      <c r="J223" s="38"/>
      <c r="K223" s="38"/>
      <c r="L223" s="42"/>
      <c r="M223" s="232"/>
      <c r="N223" s="233"/>
      <c r="O223" s="89"/>
      <c r="P223" s="89"/>
      <c r="Q223" s="89"/>
      <c r="R223" s="89"/>
      <c r="S223" s="89"/>
      <c r="T223" s="90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5" t="s">
        <v>165</v>
      </c>
      <c r="AU223" s="15" t="s">
        <v>87</v>
      </c>
    </row>
    <row r="224" s="2" customFormat="1" ht="33" customHeight="1">
      <c r="A224" s="36"/>
      <c r="B224" s="37"/>
      <c r="C224" s="216" t="s">
        <v>334</v>
      </c>
      <c r="D224" s="216" t="s">
        <v>156</v>
      </c>
      <c r="E224" s="217" t="s">
        <v>375</v>
      </c>
      <c r="F224" s="218" t="s">
        <v>376</v>
      </c>
      <c r="G224" s="219" t="s">
        <v>186</v>
      </c>
      <c r="H224" s="220">
        <v>2.5</v>
      </c>
      <c r="I224" s="221"/>
      <c r="J224" s="222">
        <f>ROUND(I224*H224,2)</f>
        <v>0</v>
      </c>
      <c r="K224" s="218" t="s">
        <v>160</v>
      </c>
      <c r="L224" s="42"/>
      <c r="M224" s="223" t="s">
        <v>1</v>
      </c>
      <c r="N224" s="224" t="s">
        <v>42</v>
      </c>
      <c r="O224" s="89"/>
      <c r="P224" s="225">
        <f>O224*H224</f>
        <v>0</v>
      </c>
      <c r="Q224" s="225">
        <v>0.00029</v>
      </c>
      <c r="R224" s="225">
        <f>Q224*H224</f>
        <v>0.00072499999999999995</v>
      </c>
      <c r="S224" s="225">
        <v>0</v>
      </c>
      <c r="T224" s="22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238</v>
      </c>
      <c r="AT224" s="227" t="s">
        <v>156</v>
      </c>
      <c r="AU224" s="227" t="s">
        <v>87</v>
      </c>
      <c r="AY224" s="15" t="s">
        <v>153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5" t="s">
        <v>85</v>
      </c>
      <c r="BK224" s="228">
        <f>ROUND(I224*H224,2)</f>
        <v>0</v>
      </c>
      <c r="BL224" s="15" t="s">
        <v>238</v>
      </c>
      <c r="BM224" s="227" t="s">
        <v>377</v>
      </c>
    </row>
    <row r="225" s="2" customFormat="1">
      <c r="A225" s="36"/>
      <c r="B225" s="37"/>
      <c r="C225" s="38"/>
      <c r="D225" s="229" t="s">
        <v>163</v>
      </c>
      <c r="E225" s="38"/>
      <c r="F225" s="230" t="s">
        <v>378</v>
      </c>
      <c r="G225" s="38"/>
      <c r="H225" s="38"/>
      <c r="I225" s="231"/>
      <c r="J225" s="38"/>
      <c r="K225" s="38"/>
      <c r="L225" s="42"/>
      <c r="M225" s="232"/>
      <c r="N225" s="233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163</v>
      </c>
      <c r="AU225" s="15" t="s">
        <v>87</v>
      </c>
    </row>
    <row r="226" s="2" customFormat="1">
      <c r="A226" s="36"/>
      <c r="B226" s="37"/>
      <c r="C226" s="38"/>
      <c r="D226" s="234" t="s">
        <v>165</v>
      </c>
      <c r="E226" s="38"/>
      <c r="F226" s="235" t="s">
        <v>379</v>
      </c>
      <c r="G226" s="38"/>
      <c r="H226" s="38"/>
      <c r="I226" s="231"/>
      <c r="J226" s="38"/>
      <c r="K226" s="38"/>
      <c r="L226" s="42"/>
      <c r="M226" s="232"/>
      <c r="N226" s="233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165</v>
      </c>
      <c r="AU226" s="15" t="s">
        <v>87</v>
      </c>
    </row>
    <row r="227" s="2" customFormat="1" ht="24.15" customHeight="1">
      <c r="A227" s="36"/>
      <c r="B227" s="37"/>
      <c r="C227" s="216" t="s">
        <v>339</v>
      </c>
      <c r="D227" s="216" t="s">
        <v>156</v>
      </c>
      <c r="E227" s="217" t="s">
        <v>381</v>
      </c>
      <c r="F227" s="218" t="s">
        <v>382</v>
      </c>
      <c r="G227" s="219" t="s">
        <v>186</v>
      </c>
      <c r="H227" s="220">
        <v>2.5</v>
      </c>
      <c r="I227" s="221"/>
      <c r="J227" s="222">
        <f>ROUND(I227*H227,2)</f>
        <v>0</v>
      </c>
      <c r="K227" s="218" t="s">
        <v>160</v>
      </c>
      <c r="L227" s="42"/>
      <c r="M227" s="223" t="s">
        <v>1</v>
      </c>
      <c r="N227" s="224" t="s">
        <v>42</v>
      </c>
      <c r="O227" s="89"/>
      <c r="P227" s="225">
        <f>O227*H227</f>
        <v>0</v>
      </c>
      <c r="Q227" s="225">
        <v>0</v>
      </c>
      <c r="R227" s="225">
        <f>Q227*H227</f>
        <v>0</v>
      </c>
      <c r="S227" s="225">
        <v>0</v>
      </c>
      <c r="T227" s="22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27" t="s">
        <v>238</v>
      </c>
      <c r="AT227" s="227" t="s">
        <v>156</v>
      </c>
      <c r="AU227" s="227" t="s">
        <v>87</v>
      </c>
      <c r="AY227" s="15" t="s">
        <v>153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5" t="s">
        <v>85</v>
      </c>
      <c r="BK227" s="228">
        <f>ROUND(I227*H227,2)</f>
        <v>0</v>
      </c>
      <c r="BL227" s="15" t="s">
        <v>238</v>
      </c>
      <c r="BM227" s="227" t="s">
        <v>383</v>
      </c>
    </row>
    <row r="228" s="2" customFormat="1">
      <c r="A228" s="36"/>
      <c r="B228" s="37"/>
      <c r="C228" s="38"/>
      <c r="D228" s="229" t="s">
        <v>163</v>
      </c>
      <c r="E228" s="38"/>
      <c r="F228" s="230" t="s">
        <v>384</v>
      </c>
      <c r="G228" s="38"/>
      <c r="H228" s="38"/>
      <c r="I228" s="231"/>
      <c r="J228" s="38"/>
      <c r="K228" s="38"/>
      <c r="L228" s="42"/>
      <c r="M228" s="232"/>
      <c r="N228" s="233"/>
      <c r="O228" s="89"/>
      <c r="P228" s="89"/>
      <c r="Q228" s="89"/>
      <c r="R228" s="89"/>
      <c r="S228" s="89"/>
      <c r="T228" s="90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5" t="s">
        <v>163</v>
      </c>
      <c r="AU228" s="15" t="s">
        <v>87</v>
      </c>
    </row>
    <row r="229" s="2" customFormat="1">
      <c r="A229" s="36"/>
      <c r="B229" s="37"/>
      <c r="C229" s="38"/>
      <c r="D229" s="234" t="s">
        <v>165</v>
      </c>
      <c r="E229" s="38"/>
      <c r="F229" s="235" t="s">
        <v>385</v>
      </c>
      <c r="G229" s="38"/>
      <c r="H229" s="38"/>
      <c r="I229" s="231"/>
      <c r="J229" s="38"/>
      <c r="K229" s="38"/>
      <c r="L229" s="42"/>
      <c r="M229" s="232"/>
      <c r="N229" s="233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165</v>
      </c>
      <c r="AU229" s="15" t="s">
        <v>87</v>
      </c>
    </row>
    <row r="230" s="2" customFormat="1" ht="33" customHeight="1">
      <c r="A230" s="36"/>
      <c r="B230" s="37"/>
      <c r="C230" s="216" t="s">
        <v>346</v>
      </c>
      <c r="D230" s="216" t="s">
        <v>156</v>
      </c>
      <c r="E230" s="217" t="s">
        <v>387</v>
      </c>
      <c r="F230" s="218" t="s">
        <v>388</v>
      </c>
      <c r="G230" s="219" t="s">
        <v>159</v>
      </c>
      <c r="H230" s="220">
        <v>10</v>
      </c>
      <c r="I230" s="221"/>
      <c r="J230" s="222">
        <f>ROUND(I230*H230,2)</f>
        <v>0</v>
      </c>
      <c r="K230" s="218" t="s">
        <v>160</v>
      </c>
      <c r="L230" s="42"/>
      <c r="M230" s="223" t="s">
        <v>1</v>
      </c>
      <c r="N230" s="224" t="s">
        <v>42</v>
      </c>
      <c r="O230" s="89"/>
      <c r="P230" s="225">
        <f>O230*H230</f>
        <v>0</v>
      </c>
      <c r="Q230" s="225">
        <v>0</v>
      </c>
      <c r="R230" s="225">
        <f>Q230*H230</f>
        <v>0</v>
      </c>
      <c r="S230" s="225">
        <v>0</v>
      </c>
      <c r="T230" s="22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238</v>
      </c>
      <c r="AT230" s="227" t="s">
        <v>156</v>
      </c>
      <c r="AU230" s="227" t="s">
        <v>87</v>
      </c>
      <c r="AY230" s="15" t="s">
        <v>153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5" t="s">
        <v>85</v>
      </c>
      <c r="BK230" s="228">
        <f>ROUND(I230*H230,2)</f>
        <v>0</v>
      </c>
      <c r="BL230" s="15" t="s">
        <v>238</v>
      </c>
      <c r="BM230" s="227" t="s">
        <v>389</v>
      </c>
    </row>
    <row r="231" s="2" customFormat="1">
      <c r="A231" s="36"/>
      <c r="B231" s="37"/>
      <c r="C231" s="38"/>
      <c r="D231" s="229" t="s">
        <v>163</v>
      </c>
      <c r="E231" s="38"/>
      <c r="F231" s="230" t="s">
        <v>390</v>
      </c>
      <c r="G231" s="38"/>
      <c r="H231" s="38"/>
      <c r="I231" s="231"/>
      <c r="J231" s="38"/>
      <c r="K231" s="38"/>
      <c r="L231" s="42"/>
      <c r="M231" s="232"/>
      <c r="N231" s="233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163</v>
      </c>
      <c r="AU231" s="15" t="s">
        <v>87</v>
      </c>
    </row>
    <row r="232" s="2" customFormat="1">
      <c r="A232" s="36"/>
      <c r="B232" s="37"/>
      <c r="C232" s="38"/>
      <c r="D232" s="234" t="s">
        <v>165</v>
      </c>
      <c r="E232" s="38"/>
      <c r="F232" s="235" t="s">
        <v>391</v>
      </c>
      <c r="G232" s="38"/>
      <c r="H232" s="38"/>
      <c r="I232" s="231"/>
      <c r="J232" s="38"/>
      <c r="K232" s="38"/>
      <c r="L232" s="42"/>
      <c r="M232" s="258"/>
      <c r="N232" s="259"/>
      <c r="O232" s="260"/>
      <c r="P232" s="260"/>
      <c r="Q232" s="260"/>
      <c r="R232" s="260"/>
      <c r="S232" s="260"/>
      <c r="T232" s="261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165</v>
      </c>
      <c r="AU232" s="15" t="s">
        <v>87</v>
      </c>
    </row>
    <row r="233" s="2" customFormat="1" ht="6.96" customHeight="1">
      <c r="A233" s="36"/>
      <c r="B233" s="64"/>
      <c r="C233" s="65"/>
      <c r="D233" s="65"/>
      <c r="E233" s="65"/>
      <c r="F233" s="65"/>
      <c r="G233" s="65"/>
      <c r="H233" s="65"/>
      <c r="I233" s="65"/>
      <c r="J233" s="65"/>
      <c r="K233" s="65"/>
      <c r="L233" s="42"/>
      <c r="M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</row>
  </sheetData>
  <sheetProtection sheet="1" autoFilter="0" formatColumns="0" formatRows="0" objects="1" scenarios="1" spinCount="100000" saltValue="GI0sAz4Ggfcr+/OE6xP52LfLcAx2XRgL4ZSVUfnjLsqtw9+T/pAlzkvqx39sKu2/sFuuDxUhzPUK9yxP3WCqfA==" hashValue="xDL8ybo9FpXvOYGbsmhIrB7JGqgWJ+NW1NJ5bSfcGvu0vF/rMBSJPerUf96+dS5Qxs4IwQm1wgjjx1vMkREeuw==" algorithmName="SHA-512" password="CC35"/>
  <autoFilter ref="C124:K23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5_02/619995001"/>
    <hyperlink ref="F141" r:id="rId2" display="https://podminky.urs.cz/item/CS_URS_2025_02/968072456"/>
    <hyperlink ref="F146" r:id="rId3" display="https://podminky.urs.cz/item/CS_URS_2025_02/997013212"/>
    <hyperlink ref="F149" r:id="rId4" display="https://podminky.urs.cz/item/CS_URS_2025_02/997013219"/>
    <hyperlink ref="F153" r:id="rId5" display="https://podminky.urs.cz/item/CS_URS_2025_02/997013501"/>
    <hyperlink ref="F156" r:id="rId6" display="https://podminky.urs.cz/item/CS_URS_2025_02/997013509"/>
    <hyperlink ref="F160" r:id="rId7" display="https://podminky.urs.cz/item/CS_URS_2025_02/997013631"/>
    <hyperlink ref="F164" r:id="rId8" display="https://podminky.urs.cz/item/CS_URS_2025_02/998018002"/>
    <hyperlink ref="F169" r:id="rId9" display="https://podminky.urs.cz/item/CS_URS_2025_02/766660022"/>
    <hyperlink ref="F175" r:id="rId10" display="https://podminky.urs.cz/item/CS_URS_2025_02/766660717"/>
    <hyperlink ref="F185" r:id="rId11" display="https://podminky.urs.cz/item/CS_URS_2025_02/998766122"/>
    <hyperlink ref="F189" r:id="rId12" display="https://podminky.urs.cz/item/CS_URS_2025_02/767691822"/>
    <hyperlink ref="F193" r:id="rId13" display="https://podminky.urs.cz/item/CS_URS_2025_02/784121001"/>
    <hyperlink ref="F198" r:id="rId14" display="https://podminky.urs.cz/item/CS_URS_2025_02/784161401"/>
    <hyperlink ref="F201" r:id="rId15" display="https://podminky.urs.cz/item/CS_URS_2025_02/784171001"/>
    <hyperlink ref="F207" r:id="rId16" display="https://podminky.urs.cz/item/CS_URS_2025_02/784171101"/>
    <hyperlink ref="F213" r:id="rId17" display="https://podminky.urs.cz/item/CS_URS_2025_02/784181101"/>
    <hyperlink ref="F216" r:id="rId18" display="https://podminky.urs.cz/item/CS_URS_2025_02/784181111"/>
    <hyperlink ref="F219" r:id="rId19" display="https://podminky.urs.cz/item/CS_URS_2025_02/784191005"/>
    <hyperlink ref="F223" r:id="rId20" display="https://podminky.urs.cz/item/CS_URS_2025_02/784191007"/>
    <hyperlink ref="F226" r:id="rId21" display="https://podminky.urs.cz/item/CS_URS_2025_02/784211101"/>
    <hyperlink ref="F229" r:id="rId22" display="https://podminky.urs.cz/item/CS_URS_2025_02/784211141"/>
    <hyperlink ref="F232" r:id="rId23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99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436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ROUND(J123,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ROUND((SUM(BE123:BE238)),  2)</f>
        <v>0</v>
      </c>
      <c r="G33" s="36"/>
      <c r="H33" s="36"/>
      <c r="I33" s="153">
        <v>0.20999999999999999</v>
      </c>
      <c r="J33" s="152">
        <f>ROUND(((SUM(BE123:BE238))*I33),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ROUND((SUM(BF123:BF238)),  2)</f>
        <v>0</v>
      </c>
      <c r="G34" s="36"/>
      <c r="H34" s="36"/>
      <c r="I34" s="153">
        <v>0.12</v>
      </c>
      <c r="J34" s="152">
        <f>ROUND(((SUM(BF123:BF238))*I34),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ROUND((SUM(BG123:BG238)),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ROUND((SUM(BH123:BH238)),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ROUND((SUM(BI123:BI238)),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734-5 - Schodiště B -2.NP vstup do fitness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J123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J124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J125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133</v>
      </c>
      <c r="E99" s="186"/>
      <c r="F99" s="186"/>
      <c r="G99" s="186"/>
      <c r="H99" s="186"/>
      <c r="I99" s="186"/>
      <c r="J99" s="187">
        <f>J136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7"/>
      <c r="C100" s="178"/>
      <c r="D100" s="179" t="s">
        <v>134</v>
      </c>
      <c r="E100" s="180"/>
      <c r="F100" s="180"/>
      <c r="G100" s="180"/>
      <c r="H100" s="180"/>
      <c r="I100" s="180"/>
      <c r="J100" s="181">
        <f>J140</f>
        <v>0</v>
      </c>
      <c r="K100" s="178"/>
      <c r="L100" s="18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3"/>
      <c r="C101" s="184"/>
      <c r="D101" s="185" t="s">
        <v>437</v>
      </c>
      <c r="E101" s="186"/>
      <c r="F101" s="186"/>
      <c r="G101" s="186"/>
      <c r="H101" s="186"/>
      <c r="I101" s="186"/>
      <c r="J101" s="187">
        <f>J141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135</v>
      </c>
      <c r="E102" s="186"/>
      <c r="F102" s="186"/>
      <c r="G102" s="186"/>
      <c r="H102" s="186"/>
      <c r="I102" s="186"/>
      <c r="J102" s="187">
        <f>J157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137</v>
      </c>
      <c r="E103" s="186"/>
      <c r="F103" s="186"/>
      <c r="G103" s="186"/>
      <c r="H103" s="186"/>
      <c r="I103" s="186"/>
      <c r="J103" s="187">
        <f>J196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6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61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61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9" s="2" customFormat="1" ht="6.96" customHeight="1">
      <c r="A109" s="36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4.96" customHeight="1">
      <c r="A110" s="36"/>
      <c r="B110" s="37"/>
      <c r="C110" s="21" t="s">
        <v>138</v>
      </c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16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6.5" customHeight="1">
      <c r="A113" s="36"/>
      <c r="B113" s="37"/>
      <c r="C113" s="38"/>
      <c r="D113" s="38"/>
      <c r="E113" s="172" t="str">
        <f>E7</f>
        <v>Dodávka a montáž protipožárních uzávěrů</v>
      </c>
      <c r="F113" s="30"/>
      <c r="G113" s="30"/>
      <c r="H113" s="30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122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74" t="str">
        <f>E9</f>
        <v>734-5 - Schodiště B -2.NP vstup do fitness</v>
      </c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20</v>
      </c>
      <c r="D117" s="38"/>
      <c r="E117" s="38"/>
      <c r="F117" s="25" t="str">
        <f>F12</f>
        <v>Zimní stadión Ivana Hlinky</v>
      </c>
      <c r="G117" s="38"/>
      <c r="H117" s="38"/>
      <c r="I117" s="30" t="s">
        <v>22</v>
      </c>
      <c r="J117" s="77" t="str">
        <f>IF(J12="","",J12)</f>
        <v>13. 9. 2025</v>
      </c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5.15" customHeight="1">
      <c r="A119" s="36"/>
      <c r="B119" s="37"/>
      <c r="C119" s="30" t="s">
        <v>24</v>
      </c>
      <c r="D119" s="38"/>
      <c r="E119" s="38"/>
      <c r="F119" s="25" t="str">
        <f>E15</f>
        <v xml:space="preserve">Město Litvínov, náměstí Míru 11, 43601 Litvínov - </v>
      </c>
      <c r="G119" s="38"/>
      <c r="H119" s="38"/>
      <c r="I119" s="30" t="s">
        <v>32</v>
      </c>
      <c r="J119" s="34" t="str">
        <f>E21</f>
        <v xml:space="preserve"> 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5.15" customHeight="1">
      <c r="A120" s="36"/>
      <c r="B120" s="37"/>
      <c r="C120" s="30" t="s">
        <v>30</v>
      </c>
      <c r="D120" s="38"/>
      <c r="E120" s="38"/>
      <c r="F120" s="25" t="str">
        <f>IF(E18="","",E18)</f>
        <v>Vyplň údaj</v>
      </c>
      <c r="G120" s="38"/>
      <c r="H120" s="38"/>
      <c r="I120" s="30" t="s">
        <v>35</v>
      </c>
      <c r="J120" s="34" t="str">
        <f>E24</f>
        <v xml:space="preserve"> </v>
      </c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0.32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11" customFormat="1" ht="29.28" customHeight="1">
      <c r="A122" s="189"/>
      <c r="B122" s="190"/>
      <c r="C122" s="191" t="s">
        <v>139</v>
      </c>
      <c r="D122" s="192" t="s">
        <v>62</v>
      </c>
      <c r="E122" s="192" t="s">
        <v>58</v>
      </c>
      <c r="F122" s="192" t="s">
        <v>59</v>
      </c>
      <c r="G122" s="192" t="s">
        <v>140</v>
      </c>
      <c r="H122" s="192" t="s">
        <v>141</v>
      </c>
      <c r="I122" s="192" t="s">
        <v>142</v>
      </c>
      <c r="J122" s="192" t="s">
        <v>126</v>
      </c>
      <c r="K122" s="193" t="s">
        <v>143</v>
      </c>
      <c r="L122" s="194"/>
      <c r="M122" s="98" t="s">
        <v>1</v>
      </c>
      <c r="N122" s="99" t="s">
        <v>41</v>
      </c>
      <c r="O122" s="99" t="s">
        <v>144</v>
      </c>
      <c r="P122" s="99" t="s">
        <v>145</v>
      </c>
      <c r="Q122" s="99" t="s">
        <v>146</v>
      </c>
      <c r="R122" s="99" t="s">
        <v>147</v>
      </c>
      <c r="S122" s="99" t="s">
        <v>148</v>
      </c>
      <c r="T122" s="100" t="s">
        <v>149</v>
      </c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</row>
    <row r="123" s="2" customFormat="1" ht="22.8" customHeight="1">
      <c r="A123" s="36"/>
      <c r="B123" s="37"/>
      <c r="C123" s="105" t="s">
        <v>150</v>
      </c>
      <c r="D123" s="38"/>
      <c r="E123" s="38"/>
      <c r="F123" s="38"/>
      <c r="G123" s="38"/>
      <c r="H123" s="38"/>
      <c r="I123" s="38"/>
      <c r="J123" s="195">
        <f>BK123</f>
        <v>0</v>
      </c>
      <c r="K123" s="38"/>
      <c r="L123" s="42"/>
      <c r="M123" s="101"/>
      <c r="N123" s="196"/>
      <c r="O123" s="102"/>
      <c r="P123" s="197">
        <f>P124+P140</f>
        <v>0</v>
      </c>
      <c r="Q123" s="102"/>
      <c r="R123" s="197">
        <f>R124+R140</f>
        <v>0.4960542</v>
      </c>
      <c r="S123" s="102"/>
      <c r="T123" s="198">
        <f>T124+T140</f>
        <v>0.0011460000000000001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5" t="s">
        <v>76</v>
      </c>
      <c r="AU123" s="15" t="s">
        <v>128</v>
      </c>
      <c r="BK123" s="199">
        <f>BK124+BK140</f>
        <v>0</v>
      </c>
    </row>
    <row r="124" s="12" customFormat="1" ht="25.92" customHeight="1">
      <c r="A124" s="12"/>
      <c r="B124" s="200"/>
      <c r="C124" s="201"/>
      <c r="D124" s="202" t="s">
        <v>76</v>
      </c>
      <c r="E124" s="203" t="s">
        <v>151</v>
      </c>
      <c r="F124" s="203" t="s">
        <v>152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P125+P136</f>
        <v>0</v>
      </c>
      <c r="Q124" s="208"/>
      <c r="R124" s="209">
        <f>R125+R136</f>
        <v>0.12816</v>
      </c>
      <c r="S124" s="208"/>
      <c r="T124" s="210">
        <f>T125+T136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85</v>
      </c>
      <c r="AT124" s="212" t="s">
        <v>76</v>
      </c>
      <c r="AU124" s="212" t="s">
        <v>77</v>
      </c>
      <c r="AY124" s="211" t="s">
        <v>153</v>
      </c>
      <c r="BK124" s="213">
        <f>BK125+BK136</f>
        <v>0</v>
      </c>
    </row>
    <row r="125" s="12" customFormat="1" ht="22.8" customHeight="1">
      <c r="A125" s="12"/>
      <c r="B125" s="200"/>
      <c r="C125" s="201"/>
      <c r="D125" s="202" t="s">
        <v>76</v>
      </c>
      <c r="E125" s="214" t="s">
        <v>154</v>
      </c>
      <c r="F125" s="214" t="s">
        <v>155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SUM(P126:P135)</f>
        <v>0</v>
      </c>
      <c r="Q125" s="208"/>
      <c r="R125" s="209">
        <f>SUM(R126:R135)</f>
        <v>0.12816</v>
      </c>
      <c r="S125" s="208"/>
      <c r="T125" s="210">
        <f>SUM(T126:T135)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85</v>
      </c>
      <c r="AT125" s="212" t="s">
        <v>76</v>
      </c>
      <c r="AU125" s="212" t="s">
        <v>85</v>
      </c>
      <c r="AY125" s="211" t="s">
        <v>153</v>
      </c>
      <c r="BK125" s="213">
        <f>SUM(BK126:BK135)</f>
        <v>0</v>
      </c>
    </row>
    <row r="126" s="2" customFormat="1" ht="24.15" customHeight="1">
      <c r="A126" s="36"/>
      <c r="B126" s="37"/>
      <c r="C126" s="216" t="s">
        <v>85</v>
      </c>
      <c r="D126" s="216" t="s">
        <v>156</v>
      </c>
      <c r="E126" s="217" t="s">
        <v>157</v>
      </c>
      <c r="F126" s="218" t="s">
        <v>158</v>
      </c>
      <c r="G126" s="219" t="s">
        <v>159</v>
      </c>
      <c r="H126" s="220">
        <v>12</v>
      </c>
      <c r="I126" s="221"/>
      <c r="J126" s="222">
        <f>ROUND(I126*H126,2)</f>
        <v>0</v>
      </c>
      <c r="K126" s="218" t="s">
        <v>160</v>
      </c>
      <c r="L126" s="42"/>
      <c r="M126" s="223" t="s">
        <v>1</v>
      </c>
      <c r="N126" s="224" t="s">
        <v>42</v>
      </c>
      <c r="O126" s="89"/>
      <c r="P126" s="225">
        <f>O126*H126</f>
        <v>0</v>
      </c>
      <c r="Q126" s="225">
        <v>0.0015</v>
      </c>
      <c r="R126" s="225">
        <f>Q126*H126</f>
        <v>0.018000000000000002</v>
      </c>
      <c r="S126" s="225">
        <v>0</v>
      </c>
      <c r="T126" s="226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7" t="s">
        <v>161</v>
      </c>
      <c r="AT126" s="227" t="s">
        <v>156</v>
      </c>
      <c r="AU126" s="227" t="s">
        <v>87</v>
      </c>
      <c r="AY126" s="15" t="s">
        <v>153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15" t="s">
        <v>85</v>
      </c>
      <c r="BK126" s="228">
        <f>ROUND(I126*H126,2)</f>
        <v>0</v>
      </c>
      <c r="BL126" s="15" t="s">
        <v>161</v>
      </c>
      <c r="BM126" s="227" t="s">
        <v>162</v>
      </c>
    </row>
    <row r="127" s="2" customFormat="1">
      <c r="A127" s="36"/>
      <c r="B127" s="37"/>
      <c r="C127" s="38"/>
      <c r="D127" s="229" t="s">
        <v>163</v>
      </c>
      <c r="E127" s="38"/>
      <c r="F127" s="230" t="s">
        <v>164</v>
      </c>
      <c r="G127" s="38"/>
      <c r="H127" s="38"/>
      <c r="I127" s="231"/>
      <c r="J127" s="38"/>
      <c r="K127" s="38"/>
      <c r="L127" s="42"/>
      <c r="M127" s="232"/>
      <c r="N127" s="233"/>
      <c r="O127" s="89"/>
      <c r="P127" s="89"/>
      <c r="Q127" s="89"/>
      <c r="R127" s="89"/>
      <c r="S127" s="89"/>
      <c r="T127" s="90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5" t="s">
        <v>163</v>
      </c>
      <c r="AU127" s="15" t="s">
        <v>87</v>
      </c>
    </row>
    <row r="128" s="2" customFormat="1">
      <c r="A128" s="36"/>
      <c r="B128" s="37"/>
      <c r="C128" s="38"/>
      <c r="D128" s="234" t="s">
        <v>165</v>
      </c>
      <c r="E128" s="38"/>
      <c r="F128" s="235" t="s">
        <v>166</v>
      </c>
      <c r="G128" s="38"/>
      <c r="H128" s="38"/>
      <c r="I128" s="231"/>
      <c r="J128" s="38"/>
      <c r="K128" s="38"/>
      <c r="L128" s="42"/>
      <c r="M128" s="232"/>
      <c r="N128" s="233"/>
      <c r="O128" s="89"/>
      <c r="P128" s="89"/>
      <c r="Q128" s="89"/>
      <c r="R128" s="89"/>
      <c r="S128" s="89"/>
      <c r="T128" s="90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165</v>
      </c>
      <c r="AU128" s="15" t="s">
        <v>87</v>
      </c>
    </row>
    <row r="129" s="13" customFormat="1">
      <c r="A129" s="13"/>
      <c r="B129" s="236"/>
      <c r="C129" s="237"/>
      <c r="D129" s="229" t="s">
        <v>167</v>
      </c>
      <c r="E129" s="238" t="s">
        <v>1</v>
      </c>
      <c r="F129" s="239" t="s">
        <v>438</v>
      </c>
      <c r="G129" s="237"/>
      <c r="H129" s="240">
        <v>12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167</v>
      </c>
      <c r="AU129" s="246" t="s">
        <v>87</v>
      </c>
      <c r="AV129" s="13" t="s">
        <v>87</v>
      </c>
      <c r="AW129" s="13" t="s">
        <v>34</v>
      </c>
      <c r="AX129" s="13" t="s">
        <v>85</v>
      </c>
      <c r="AY129" s="246" t="s">
        <v>153</v>
      </c>
    </row>
    <row r="130" s="2" customFormat="1" ht="37.8" customHeight="1">
      <c r="A130" s="36"/>
      <c r="B130" s="37"/>
      <c r="C130" s="216" t="s">
        <v>87</v>
      </c>
      <c r="D130" s="216" t="s">
        <v>156</v>
      </c>
      <c r="E130" s="217" t="s">
        <v>169</v>
      </c>
      <c r="F130" s="218" t="s">
        <v>170</v>
      </c>
      <c r="G130" s="219" t="s">
        <v>171</v>
      </c>
      <c r="H130" s="220">
        <v>1</v>
      </c>
      <c r="I130" s="221"/>
      <c r="J130" s="222">
        <f>ROUND(I130*H130,2)</f>
        <v>0</v>
      </c>
      <c r="K130" s="218" t="s">
        <v>160</v>
      </c>
      <c r="L130" s="42"/>
      <c r="M130" s="223" t="s">
        <v>1</v>
      </c>
      <c r="N130" s="224" t="s">
        <v>42</v>
      </c>
      <c r="O130" s="89"/>
      <c r="P130" s="225">
        <f>O130*H130</f>
        <v>0</v>
      </c>
      <c r="Q130" s="225">
        <v>0.090660000000000004</v>
      </c>
      <c r="R130" s="225">
        <f>Q130*H130</f>
        <v>0.090660000000000004</v>
      </c>
      <c r="S130" s="225">
        <v>0</v>
      </c>
      <c r="T130" s="226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7" t="s">
        <v>161</v>
      </c>
      <c r="AT130" s="227" t="s">
        <v>156</v>
      </c>
      <c r="AU130" s="227" t="s">
        <v>87</v>
      </c>
      <c r="AY130" s="15" t="s">
        <v>153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5" t="s">
        <v>85</v>
      </c>
      <c r="BK130" s="228">
        <f>ROUND(I130*H130,2)</f>
        <v>0</v>
      </c>
      <c r="BL130" s="15" t="s">
        <v>161</v>
      </c>
      <c r="BM130" s="227" t="s">
        <v>172</v>
      </c>
    </row>
    <row r="131" s="2" customFormat="1">
      <c r="A131" s="36"/>
      <c r="B131" s="37"/>
      <c r="C131" s="38"/>
      <c r="D131" s="229" t="s">
        <v>163</v>
      </c>
      <c r="E131" s="38"/>
      <c r="F131" s="230" t="s">
        <v>170</v>
      </c>
      <c r="G131" s="38"/>
      <c r="H131" s="38"/>
      <c r="I131" s="231"/>
      <c r="J131" s="38"/>
      <c r="K131" s="38"/>
      <c r="L131" s="42"/>
      <c r="M131" s="232"/>
      <c r="N131" s="233"/>
      <c r="O131" s="89"/>
      <c r="P131" s="89"/>
      <c r="Q131" s="89"/>
      <c r="R131" s="89"/>
      <c r="S131" s="89"/>
      <c r="T131" s="90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163</v>
      </c>
      <c r="AU131" s="15" t="s">
        <v>87</v>
      </c>
    </row>
    <row r="132" s="2" customFormat="1">
      <c r="A132" s="36"/>
      <c r="B132" s="37"/>
      <c r="C132" s="38"/>
      <c r="D132" s="234" t="s">
        <v>165</v>
      </c>
      <c r="E132" s="38"/>
      <c r="F132" s="235" t="s">
        <v>173</v>
      </c>
      <c r="G132" s="38"/>
      <c r="H132" s="38"/>
      <c r="I132" s="231"/>
      <c r="J132" s="38"/>
      <c r="K132" s="38"/>
      <c r="L132" s="42"/>
      <c r="M132" s="232"/>
      <c r="N132" s="233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165</v>
      </c>
      <c r="AU132" s="15" t="s">
        <v>87</v>
      </c>
    </row>
    <row r="133" s="2" customFormat="1" ht="37.8" customHeight="1">
      <c r="A133" s="36"/>
      <c r="B133" s="37"/>
      <c r="C133" s="247" t="s">
        <v>174</v>
      </c>
      <c r="D133" s="247" t="s">
        <v>175</v>
      </c>
      <c r="E133" s="248" t="s">
        <v>439</v>
      </c>
      <c r="F133" s="249" t="s">
        <v>440</v>
      </c>
      <c r="G133" s="250" t="s">
        <v>171</v>
      </c>
      <c r="H133" s="251">
        <v>1</v>
      </c>
      <c r="I133" s="252"/>
      <c r="J133" s="253">
        <f>ROUND(I133*H133,2)</f>
        <v>0</v>
      </c>
      <c r="K133" s="249" t="s">
        <v>1</v>
      </c>
      <c r="L133" s="254"/>
      <c r="M133" s="255" t="s">
        <v>1</v>
      </c>
      <c r="N133" s="256" t="s">
        <v>42</v>
      </c>
      <c r="O133" s="89"/>
      <c r="P133" s="225">
        <f>O133*H133</f>
        <v>0</v>
      </c>
      <c r="Q133" s="225">
        <v>0.0195</v>
      </c>
      <c r="R133" s="225">
        <f>Q133*H133</f>
        <v>0.0195</v>
      </c>
      <c r="S133" s="225">
        <v>0</v>
      </c>
      <c r="T133" s="22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7" t="s">
        <v>178</v>
      </c>
      <c r="AT133" s="227" t="s">
        <v>175</v>
      </c>
      <c r="AU133" s="227" t="s">
        <v>87</v>
      </c>
      <c r="AY133" s="15" t="s">
        <v>153</v>
      </c>
      <c r="BE133" s="228">
        <f>IF(N133="základní",J133,0)</f>
        <v>0</v>
      </c>
      <c r="BF133" s="228">
        <f>IF(N133="snížená",J133,0)</f>
        <v>0</v>
      </c>
      <c r="BG133" s="228">
        <f>IF(N133="zákl. přenesená",J133,0)</f>
        <v>0</v>
      </c>
      <c r="BH133" s="228">
        <f>IF(N133="sníž. přenesená",J133,0)</f>
        <v>0</v>
      </c>
      <c r="BI133" s="228">
        <f>IF(N133="nulová",J133,0)</f>
        <v>0</v>
      </c>
      <c r="BJ133" s="15" t="s">
        <v>85</v>
      </c>
      <c r="BK133" s="228">
        <f>ROUND(I133*H133,2)</f>
        <v>0</v>
      </c>
      <c r="BL133" s="15" t="s">
        <v>161</v>
      </c>
      <c r="BM133" s="227" t="s">
        <v>179</v>
      </c>
    </row>
    <row r="134" s="2" customFormat="1">
      <c r="A134" s="36"/>
      <c r="B134" s="37"/>
      <c r="C134" s="38"/>
      <c r="D134" s="229" t="s">
        <v>163</v>
      </c>
      <c r="E134" s="38"/>
      <c r="F134" s="230" t="s">
        <v>440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163</v>
      </c>
      <c r="AU134" s="15" t="s">
        <v>87</v>
      </c>
    </row>
    <row r="135" s="2" customFormat="1">
      <c r="A135" s="36"/>
      <c r="B135" s="37"/>
      <c r="C135" s="38"/>
      <c r="D135" s="229" t="s">
        <v>180</v>
      </c>
      <c r="E135" s="38"/>
      <c r="F135" s="257" t="s">
        <v>441</v>
      </c>
      <c r="G135" s="38"/>
      <c r="H135" s="38"/>
      <c r="I135" s="231"/>
      <c r="J135" s="38"/>
      <c r="K135" s="38"/>
      <c r="L135" s="42"/>
      <c r="M135" s="232"/>
      <c r="N135" s="233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180</v>
      </c>
      <c r="AU135" s="15" t="s">
        <v>87</v>
      </c>
    </row>
    <row r="136" s="12" customFormat="1" ht="22.8" customHeight="1">
      <c r="A136" s="12"/>
      <c r="B136" s="200"/>
      <c r="C136" s="201"/>
      <c r="D136" s="202" t="s">
        <v>76</v>
      </c>
      <c r="E136" s="214" t="s">
        <v>223</v>
      </c>
      <c r="F136" s="214" t="s">
        <v>224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SUM(P137:P139)</f>
        <v>0</v>
      </c>
      <c r="Q136" s="208"/>
      <c r="R136" s="209">
        <f>SUM(R137:R139)</f>
        <v>0</v>
      </c>
      <c r="S136" s="208"/>
      <c r="T136" s="210">
        <f>SUM(T137:T139)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85</v>
      </c>
      <c r="AT136" s="212" t="s">
        <v>76</v>
      </c>
      <c r="AU136" s="212" t="s">
        <v>85</v>
      </c>
      <c r="AY136" s="211" t="s">
        <v>153</v>
      </c>
      <c r="BK136" s="213">
        <f>SUM(BK137:BK139)</f>
        <v>0</v>
      </c>
    </row>
    <row r="137" s="2" customFormat="1" ht="24.15" customHeight="1">
      <c r="A137" s="36"/>
      <c r="B137" s="37"/>
      <c r="C137" s="216" t="s">
        <v>161</v>
      </c>
      <c r="D137" s="216" t="s">
        <v>156</v>
      </c>
      <c r="E137" s="217" t="s">
        <v>226</v>
      </c>
      <c r="F137" s="218" t="s">
        <v>227</v>
      </c>
      <c r="G137" s="219" t="s">
        <v>196</v>
      </c>
      <c r="H137" s="220">
        <v>0.128</v>
      </c>
      <c r="I137" s="221"/>
      <c r="J137" s="222">
        <f>ROUND(I137*H137,2)</f>
        <v>0</v>
      </c>
      <c r="K137" s="218" t="s">
        <v>160</v>
      </c>
      <c r="L137" s="42"/>
      <c r="M137" s="223" t="s">
        <v>1</v>
      </c>
      <c r="N137" s="224" t="s">
        <v>42</v>
      </c>
      <c r="O137" s="89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7" t="s">
        <v>161</v>
      </c>
      <c r="AT137" s="227" t="s">
        <v>156</v>
      </c>
      <c r="AU137" s="227" t="s">
        <v>87</v>
      </c>
      <c r="AY137" s="15" t="s">
        <v>153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5" t="s">
        <v>85</v>
      </c>
      <c r="BK137" s="228">
        <f>ROUND(I137*H137,2)</f>
        <v>0</v>
      </c>
      <c r="BL137" s="15" t="s">
        <v>161</v>
      </c>
      <c r="BM137" s="227" t="s">
        <v>228</v>
      </c>
    </row>
    <row r="138" s="2" customFormat="1">
      <c r="A138" s="36"/>
      <c r="B138" s="37"/>
      <c r="C138" s="38"/>
      <c r="D138" s="229" t="s">
        <v>163</v>
      </c>
      <c r="E138" s="38"/>
      <c r="F138" s="230" t="s">
        <v>229</v>
      </c>
      <c r="G138" s="38"/>
      <c r="H138" s="38"/>
      <c r="I138" s="231"/>
      <c r="J138" s="38"/>
      <c r="K138" s="38"/>
      <c r="L138" s="42"/>
      <c r="M138" s="232"/>
      <c r="N138" s="233"/>
      <c r="O138" s="89"/>
      <c r="P138" s="89"/>
      <c r="Q138" s="89"/>
      <c r="R138" s="89"/>
      <c r="S138" s="89"/>
      <c r="T138" s="90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163</v>
      </c>
      <c r="AU138" s="15" t="s">
        <v>87</v>
      </c>
    </row>
    <row r="139" s="2" customFormat="1">
      <c r="A139" s="36"/>
      <c r="B139" s="37"/>
      <c r="C139" s="38"/>
      <c r="D139" s="234" t="s">
        <v>165</v>
      </c>
      <c r="E139" s="38"/>
      <c r="F139" s="235" t="s">
        <v>230</v>
      </c>
      <c r="G139" s="38"/>
      <c r="H139" s="38"/>
      <c r="I139" s="231"/>
      <c r="J139" s="38"/>
      <c r="K139" s="38"/>
      <c r="L139" s="42"/>
      <c r="M139" s="232"/>
      <c r="N139" s="233"/>
      <c r="O139" s="89"/>
      <c r="P139" s="89"/>
      <c r="Q139" s="89"/>
      <c r="R139" s="89"/>
      <c r="S139" s="89"/>
      <c r="T139" s="90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165</v>
      </c>
      <c r="AU139" s="15" t="s">
        <v>87</v>
      </c>
    </row>
    <row r="140" s="12" customFormat="1" ht="25.92" customHeight="1">
      <c r="A140" s="12"/>
      <c r="B140" s="200"/>
      <c r="C140" s="201"/>
      <c r="D140" s="202" t="s">
        <v>76</v>
      </c>
      <c r="E140" s="203" t="s">
        <v>231</v>
      </c>
      <c r="F140" s="203" t="s">
        <v>232</v>
      </c>
      <c r="G140" s="201"/>
      <c r="H140" s="201"/>
      <c r="I140" s="204"/>
      <c r="J140" s="205">
        <f>BK140</f>
        <v>0</v>
      </c>
      <c r="K140" s="201"/>
      <c r="L140" s="206"/>
      <c r="M140" s="207"/>
      <c r="N140" s="208"/>
      <c r="O140" s="208"/>
      <c r="P140" s="209">
        <f>P141+P157+P196</f>
        <v>0</v>
      </c>
      <c r="Q140" s="208"/>
      <c r="R140" s="209">
        <f>R141+R157+R196</f>
        <v>0.3678942</v>
      </c>
      <c r="S140" s="208"/>
      <c r="T140" s="210">
        <f>T141+T157+T196</f>
        <v>0.0011460000000000001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1" t="s">
        <v>87</v>
      </c>
      <c r="AT140" s="212" t="s">
        <v>76</v>
      </c>
      <c r="AU140" s="212" t="s">
        <v>77</v>
      </c>
      <c r="AY140" s="211" t="s">
        <v>153</v>
      </c>
      <c r="BK140" s="213">
        <f>BK141+BK157+BK196</f>
        <v>0</v>
      </c>
    </row>
    <row r="141" s="12" customFormat="1" ht="22.8" customHeight="1">
      <c r="A141" s="12"/>
      <c r="B141" s="200"/>
      <c r="C141" s="201"/>
      <c r="D141" s="202" t="s">
        <v>76</v>
      </c>
      <c r="E141" s="214" t="s">
        <v>442</v>
      </c>
      <c r="F141" s="214" t="s">
        <v>443</v>
      </c>
      <c r="G141" s="201"/>
      <c r="H141" s="201"/>
      <c r="I141" s="204"/>
      <c r="J141" s="215">
        <f>BK141</f>
        <v>0</v>
      </c>
      <c r="K141" s="201"/>
      <c r="L141" s="206"/>
      <c r="M141" s="207"/>
      <c r="N141" s="208"/>
      <c r="O141" s="208"/>
      <c r="P141" s="209">
        <f>SUM(P142:P156)</f>
        <v>0</v>
      </c>
      <c r="Q141" s="208"/>
      <c r="R141" s="209">
        <f>SUM(R142:R156)</f>
        <v>0.26099359999999999</v>
      </c>
      <c r="S141" s="208"/>
      <c r="T141" s="210">
        <f>SUM(T142:T156)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87</v>
      </c>
      <c r="AT141" s="212" t="s">
        <v>76</v>
      </c>
      <c r="AU141" s="212" t="s">
        <v>85</v>
      </c>
      <c r="AY141" s="211" t="s">
        <v>153</v>
      </c>
      <c r="BK141" s="213">
        <f>SUM(BK142:BK156)</f>
        <v>0</v>
      </c>
    </row>
    <row r="142" s="2" customFormat="1" ht="37.8" customHeight="1">
      <c r="A142" s="36"/>
      <c r="B142" s="37"/>
      <c r="C142" s="216" t="s">
        <v>193</v>
      </c>
      <c r="D142" s="216" t="s">
        <v>156</v>
      </c>
      <c r="E142" s="217" t="s">
        <v>444</v>
      </c>
      <c r="F142" s="218" t="s">
        <v>445</v>
      </c>
      <c r="G142" s="219" t="s">
        <v>186</v>
      </c>
      <c r="H142" s="220">
        <v>7.04</v>
      </c>
      <c r="I142" s="221"/>
      <c r="J142" s="222">
        <f>ROUND(I142*H142,2)</f>
        <v>0</v>
      </c>
      <c r="K142" s="218" t="s">
        <v>160</v>
      </c>
      <c r="L142" s="42"/>
      <c r="M142" s="223" t="s">
        <v>1</v>
      </c>
      <c r="N142" s="224" t="s">
        <v>42</v>
      </c>
      <c r="O142" s="89"/>
      <c r="P142" s="225">
        <f>O142*H142</f>
        <v>0</v>
      </c>
      <c r="Q142" s="225">
        <v>0.032969999999999999</v>
      </c>
      <c r="R142" s="225">
        <f>Q142*H142</f>
        <v>0.2321088</v>
      </c>
      <c r="S142" s="225">
        <v>0</v>
      </c>
      <c r="T142" s="22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7" t="s">
        <v>238</v>
      </c>
      <c r="AT142" s="227" t="s">
        <v>156</v>
      </c>
      <c r="AU142" s="227" t="s">
        <v>87</v>
      </c>
      <c r="AY142" s="15" t="s">
        <v>153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5" t="s">
        <v>85</v>
      </c>
      <c r="BK142" s="228">
        <f>ROUND(I142*H142,2)</f>
        <v>0</v>
      </c>
      <c r="BL142" s="15" t="s">
        <v>238</v>
      </c>
      <c r="BM142" s="227" t="s">
        <v>446</v>
      </c>
    </row>
    <row r="143" s="2" customFormat="1">
      <c r="A143" s="36"/>
      <c r="B143" s="37"/>
      <c r="C143" s="38"/>
      <c r="D143" s="229" t="s">
        <v>163</v>
      </c>
      <c r="E143" s="38"/>
      <c r="F143" s="230" t="s">
        <v>447</v>
      </c>
      <c r="G143" s="38"/>
      <c r="H143" s="38"/>
      <c r="I143" s="231"/>
      <c r="J143" s="38"/>
      <c r="K143" s="38"/>
      <c r="L143" s="42"/>
      <c r="M143" s="232"/>
      <c r="N143" s="233"/>
      <c r="O143" s="89"/>
      <c r="P143" s="89"/>
      <c r="Q143" s="89"/>
      <c r="R143" s="89"/>
      <c r="S143" s="89"/>
      <c r="T143" s="90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5" t="s">
        <v>163</v>
      </c>
      <c r="AU143" s="15" t="s">
        <v>87</v>
      </c>
    </row>
    <row r="144" s="2" customFormat="1">
      <c r="A144" s="36"/>
      <c r="B144" s="37"/>
      <c r="C144" s="38"/>
      <c r="D144" s="234" t="s">
        <v>165</v>
      </c>
      <c r="E144" s="38"/>
      <c r="F144" s="235" t="s">
        <v>448</v>
      </c>
      <c r="G144" s="38"/>
      <c r="H144" s="38"/>
      <c r="I144" s="231"/>
      <c r="J144" s="38"/>
      <c r="K144" s="38"/>
      <c r="L144" s="42"/>
      <c r="M144" s="232"/>
      <c r="N144" s="233"/>
      <c r="O144" s="89"/>
      <c r="P144" s="89"/>
      <c r="Q144" s="89"/>
      <c r="R144" s="89"/>
      <c r="S144" s="89"/>
      <c r="T144" s="90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165</v>
      </c>
      <c r="AU144" s="15" t="s">
        <v>87</v>
      </c>
    </row>
    <row r="145" s="2" customFormat="1">
      <c r="A145" s="36"/>
      <c r="B145" s="37"/>
      <c r="C145" s="38"/>
      <c r="D145" s="229" t="s">
        <v>180</v>
      </c>
      <c r="E145" s="38"/>
      <c r="F145" s="257" t="s">
        <v>449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180</v>
      </c>
      <c r="AU145" s="15" t="s">
        <v>87</v>
      </c>
    </row>
    <row r="146" s="13" customFormat="1">
      <c r="A146" s="13"/>
      <c r="B146" s="236"/>
      <c r="C146" s="237"/>
      <c r="D146" s="229" t="s">
        <v>167</v>
      </c>
      <c r="E146" s="238" t="s">
        <v>1</v>
      </c>
      <c r="F146" s="239" t="s">
        <v>450</v>
      </c>
      <c r="G146" s="237"/>
      <c r="H146" s="240">
        <v>7.04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167</v>
      </c>
      <c r="AU146" s="246" t="s">
        <v>87</v>
      </c>
      <c r="AV146" s="13" t="s">
        <v>87</v>
      </c>
      <c r="AW146" s="13" t="s">
        <v>34</v>
      </c>
      <c r="AX146" s="13" t="s">
        <v>85</v>
      </c>
      <c r="AY146" s="246" t="s">
        <v>153</v>
      </c>
    </row>
    <row r="147" s="2" customFormat="1" ht="33" customHeight="1">
      <c r="A147" s="36"/>
      <c r="B147" s="37"/>
      <c r="C147" s="216" t="s">
        <v>154</v>
      </c>
      <c r="D147" s="216" t="s">
        <v>156</v>
      </c>
      <c r="E147" s="217" t="s">
        <v>451</v>
      </c>
      <c r="F147" s="218" t="s">
        <v>452</v>
      </c>
      <c r="G147" s="219" t="s">
        <v>186</v>
      </c>
      <c r="H147" s="220">
        <v>7.04</v>
      </c>
      <c r="I147" s="221"/>
      <c r="J147" s="222">
        <f>ROUND(I147*H147,2)</f>
        <v>0</v>
      </c>
      <c r="K147" s="218" t="s">
        <v>160</v>
      </c>
      <c r="L147" s="42"/>
      <c r="M147" s="223" t="s">
        <v>1</v>
      </c>
      <c r="N147" s="224" t="s">
        <v>42</v>
      </c>
      <c r="O147" s="89"/>
      <c r="P147" s="225">
        <f>O147*H147</f>
        <v>0</v>
      </c>
      <c r="Q147" s="225">
        <v>0.00036999999999999999</v>
      </c>
      <c r="R147" s="225">
        <f>Q147*H147</f>
        <v>0.0026048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238</v>
      </c>
      <c r="AT147" s="227" t="s">
        <v>156</v>
      </c>
      <c r="AU147" s="227" t="s">
        <v>87</v>
      </c>
      <c r="AY147" s="15" t="s">
        <v>153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85</v>
      </c>
      <c r="BK147" s="228">
        <f>ROUND(I147*H147,2)</f>
        <v>0</v>
      </c>
      <c r="BL147" s="15" t="s">
        <v>238</v>
      </c>
      <c r="BM147" s="227" t="s">
        <v>453</v>
      </c>
    </row>
    <row r="148" s="2" customFormat="1">
      <c r="A148" s="36"/>
      <c r="B148" s="37"/>
      <c r="C148" s="38"/>
      <c r="D148" s="229" t="s">
        <v>163</v>
      </c>
      <c r="E148" s="38"/>
      <c r="F148" s="230" t="s">
        <v>454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163</v>
      </c>
      <c r="AU148" s="15" t="s">
        <v>87</v>
      </c>
    </row>
    <row r="149" s="2" customFormat="1">
      <c r="A149" s="36"/>
      <c r="B149" s="37"/>
      <c r="C149" s="38"/>
      <c r="D149" s="234" t="s">
        <v>165</v>
      </c>
      <c r="E149" s="38"/>
      <c r="F149" s="235" t="s">
        <v>455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165</v>
      </c>
      <c r="AU149" s="15" t="s">
        <v>87</v>
      </c>
    </row>
    <row r="150" s="2" customFormat="1">
      <c r="A150" s="36"/>
      <c r="B150" s="37"/>
      <c r="C150" s="38"/>
      <c r="D150" s="229" t="s">
        <v>180</v>
      </c>
      <c r="E150" s="38"/>
      <c r="F150" s="257" t="s">
        <v>456</v>
      </c>
      <c r="G150" s="38"/>
      <c r="H150" s="38"/>
      <c r="I150" s="231"/>
      <c r="J150" s="38"/>
      <c r="K150" s="38"/>
      <c r="L150" s="42"/>
      <c r="M150" s="232"/>
      <c r="N150" s="233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180</v>
      </c>
      <c r="AU150" s="15" t="s">
        <v>87</v>
      </c>
    </row>
    <row r="151" s="2" customFormat="1" ht="16.5" customHeight="1">
      <c r="A151" s="36"/>
      <c r="B151" s="37"/>
      <c r="C151" s="247" t="s">
        <v>206</v>
      </c>
      <c r="D151" s="247" t="s">
        <v>175</v>
      </c>
      <c r="E151" s="248" t="s">
        <v>457</v>
      </c>
      <c r="F151" s="249" t="s">
        <v>458</v>
      </c>
      <c r="G151" s="250" t="s">
        <v>159</v>
      </c>
      <c r="H151" s="251">
        <v>12</v>
      </c>
      <c r="I151" s="252"/>
      <c r="J151" s="253">
        <f>ROUND(I151*H151,2)</f>
        <v>0</v>
      </c>
      <c r="K151" s="249" t="s">
        <v>160</v>
      </c>
      <c r="L151" s="254"/>
      <c r="M151" s="255" t="s">
        <v>1</v>
      </c>
      <c r="N151" s="256" t="s">
        <v>42</v>
      </c>
      <c r="O151" s="89"/>
      <c r="P151" s="225">
        <f>O151*H151</f>
        <v>0</v>
      </c>
      <c r="Q151" s="225">
        <v>0.0021900000000000001</v>
      </c>
      <c r="R151" s="225">
        <f>Q151*H151</f>
        <v>0.026280000000000001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244</v>
      </c>
      <c r="AT151" s="227" t="s">
        <v>175</v>
      </c>
      <c r="AU151" s="227" t="s">
        <v>87</v>
      </c>
      <c r="AY151" s="15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85</v>
      </c>
      <c r="BK151" s="228">
        <f>ROUND(I151*H151,2)</f>
        <v>0</v>
      </c>
      <c r="BL151" s="15" t="s">
        <v>238</v>
      </c>
      <c r="BM151" s="227" t="s">
        <v>459</v>
      </c>
    </row>
    <row r="152" s="2" customFormat="1">
      <c r="A152" s="36"/>
      <c r="B152" s="37"/>
      <c r="C152" s="38"/>
      <c r="D152" s="229" t="s">
        <v>163</v>
      </c>
      <c r="E152" s="38"/>
      <c r="F152" s="230" t="s">
        <v>458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163</v>
      </c>
      <c r="AU152" s="15" t="s">
        <v>87</v>
      </c>
    </row>
    <row r="153" s="13" customFormat="1">
      <c r="A153" s="13"/>
      <c r="B153" s="236"/>
      <c r="C153" s="237"/>
      <c r="D153" s="229" t="s">
        <v>167</v>
      </c>
      <c r="E153" s="238" t="s">
        <v>1</v>
      </c>
      <c r="F153" s="239" t="s">
        <v>460</v>
      </c>
      <c r="G153" s="237"/>
      <c r="H153" s="240">
        <v>12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167</v>
      </c>
      <c r="AU153" s="246" t="s">
        <v>87</v>
      </c>
      <c r="AV153" s="13" t="s">
        <v>87</v>
      </c>
      <c r="AW153" s="13" t="s">
        <v>34</v>
      </c>
      <c r="AX153" s="13" t="s">
        <v>85</v>
      </c>
      <c r="AY153" s="246" t="s">
        <v>153</v>
      </c>
    </row>
    <row r="154" s="2" customFormat="1" ht="24.15" customHeight="1">
      <c r="A154" s="36"/>
      <c r="B154" s="37"/>
      <c r="C154" s="216" t="s">
        <v>178</v>
      </c>
      <c r="D154" s="216" t="s">
        <v>156</v>
      </c>
      <c r="E154" s="217" t="s">
        <v>461</v>
      </c>
      <c r="F154" s="218" t="s">
        <v>462</v>
      </c>
      <c r="G154" s="219" t="s">
        <v>196</v>
      </c>
      <c r="H154" s="220">
        <v>0.26100000000000001</v>
      </c>
      <c r="I154" s="221"/>
      <c r="J154" s="222">
        <f>ROUND(I154*H154,2)</f>
        <v>0</v>
      </c>
      <c r="K154" s="218" t="s">
        <v>160</v>
      </c>
      <c r="L154" s="42"/>
      <c r="M154" s="223" t="s">
        <v>1</v>
      </c>
      <c r="N154" s="224" t="s">
        <v>42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238</v>
      </c>
      <c r="AT154" s="227" t="s">
        <v>156</v>
      </c>
      <c r="AU154" s="227" t="s">
        <v>87</v>
      </c>
      <c r="AY154" s="15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85</v>
      </c>
      <c r="BK154" s="228">
        <f>ROUND(I154*H154,2)</f>
        <v>0</v>
      </c>
      <c r="BL154" s="15" t="s">
        <v>238</v>
      </c>
      <c r="BM154" s="227" t="s">
        <v>463</v>
      </c>
    </row>
    <row r="155" s="2" customFormat="1">
      <c r="A155" s="36"/>
      <c r="B155" s="37"/>
      <c r="C155" s="38"/>
      <c r="D155" s="229" t="s">
        <v>163</v>
      </c>
      <c r="E155" s="38"/>
      <c r="F155" s="230" t="s">
        <v>464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163</v>
      </c>
      <c r="AU155" s="15" t="s">
        <v>87</v>
      </c>
    </row>
    <row r="156" s="2" customFormat="1">
      <c r="A156" s="36"/>
      <c r="B156" s="37"/>
      <c r="C156" s="38"/>
      <c r="D156" s="234" t="s">
        <v>165</v>
      </c>
      <c r="E156" s="38"/>
      <c r="F156" s="235" t="s">
        <v>465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165</v>
      </c>
      <c r="AU156" s="15" t="s">
        <v>87</v>
      </c>
    </row>
    <row r="157" s="12" customFormat="1" ht="22.8" customHeight="1">
      <c r="A157" s="12"/>
      <c r="B157" s="200"/>
      <c r="C157" s="201"/>
      <c r="D157" s="202" t="s">
        <v>76</v>
      </c>
      <c r="E157" s="214" t="s">
        <v>233</v>
      </c>
      <c r="F157" s="214" t="s">
        <v>234</v>
      </c>
      <c r="G157" s="201"/>
      <c r="H157" s="201"/>
      <c r="I157" s="204"/>
      <c r="J157" s="215">
        <f>BK157</f>
        <v>0</v>
      </c>
      <c r="K157" s="201"/>
      <c r="L157" s="206"/>
      <c r="M157" s="207"/>
      <c r="N157" s="208"/>
      <c r="O157" s="208"/>
      <c r="P157" s="209">
        <f>SUM(P158:P195)</f>
        <v>0</v>
      </c>
      <c r="Q157" s="208"/>
      <c r="R157" s="209">
        <f>SUM(R158:R195)</f>
        <v>0.091280000000000014</v>
      </c>
      <c r="S157" s="208"/>
      <c r="T157" s="210">
        <f>SUM(T158:T195)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1" t="s">
        <v>87</v>
      </c>
      <c r="AT157" s="212" t="s">
        <v>76</v>
      </c>
      <c r="AU157" s="212" t="s">
        <v>85</v>
      </c>
      <c r="AY157" s="211" t="s">
        <v>153</v>
      </c>
      <c r="BK157" s="213">
        <f>SUM(BK158:BK195)</f>
        <v>0</v>
      </c>
    </row>
    <row r="158" s="2" customFormat="1" ht="24.15" customHeight="1">
      <c r="A158" s="36"/>
      <c r="B158" s="37"/>
      <c r="C158" s="216" t="s">
        <v>182</v>
      </c>
      <c r="D158" s="216" t="s">
        <v>156</v>
      </c>
      <c r="E158" s="217" t="s">
        <v>236</v>
      </c>
      <c r="F158" s="218" t="s">
        <v>237</v>
      </c>
      <c r="G158" s="219" t="s">
        <v>171</v>
      </c>
      <c r="H158" s="220">
        <v>1</v>
      </c>
      <c r="I158" s="221"/>
      <c r="J158" s="222">
        <f>ROUND(I158*H158,2)</f>
        <v>0</v>
      </c>
      <c r="K158" s="218" t="s">
        <v>160</v>
      </c>
      <c r="L158" s="42"/>
      <c r="M158" s="223" t="s">
        <v>1</v>
      </c>
      <c r="N158" s="224" t="s">
        <v>42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238</v>
      </c>
      <c r="AT158" s="227" t="s">
        <v>156</v>
      </c>
      <c r="AU158" s="227" t="s">
        <v>87</v>
      </c>
      <c r="AY158" s="15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5" t="s">
        <v>85</v>
      </c>
      <c r="BK158" s="228">
        <f>ROUND(I158*H158,2)</f>
        <v>0</v>
      </c>
      <c r="BL158" s="15" t="s">
        <v>238</v>
      </c>
      <c r="BM158" s="227" t="s">
        <v>239</v>
      </c>
    </row>
    <row r="159" s="2" customFormat="1">
      <c r="A159" s="36"/>
      <c r="B159" s="37"/>
      <c r="C159" s="38"/>
      <c r="D159" s="229" t="s">
        <v>163</v>
      </c>
      <c r="E159" s="38"/>
      <c r="F159" s="230" t="s">
        <v>240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163</v>
      </c>
      <c r="AU159" s="15" t="s">
        <v>87</v>
      </c>
    </row>
    <row r="160" s="2" customFormat="1">
      <c r="A160" s="36"/>
      <c r="B160" s="37"/>
      <c r="C160" s="38"/>
      <c r="D160" s="234" t="s">
        <v>165</v>
      </c>
      <c r="E160" s="38"/>
      <c r="F160" s="235" t="s">
        <v>241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165</v>
      </c>
      <c r="AU160" s="15" t="s">
        <v>87</v>
      </c>
    </row>
    <row r="161" s="13" customFormat="1">
      <c r="A161" s="13"/>
      <c r="B161" s="236"/>
      <c r="C161" s="237"/>
      <c r="D161" s="229" t="s">
        <v>167</v>
      </c>
      <c r="E161" s="238" t="s">
        <v>1</v>
      </c>
      <c r="F161" s="239" t="s">
        <v>85</v>
      </c>
      <c r="G161" s="237"/>
      <c r="H161" s="240">
        <v>1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167</v>
      </c>
      <c r="AU161" s="246" t="s">
        <v>87</v>
      </c>
      <c r="AV161" s="13" t="s">
        <v>87</v>
      </c>
      <c r="AW161" s="13" t="s">
        <v>34</v>
      </c>
      <c r="AX161" s="13" t="s">
        <v>85</v>
      </c>
      <c r="AY161" s="246" t="s">
        <v>153</v>
      </c>
    </row>
    <row r="162" s="2" customFormat="1" ht="37.8" customHeight="1">
      <c r="A162" s="36"/>
      <c r="B162" s="37"/>
      <c r="C162" s="247" t="s">
        <v>225</v>
      </c>
      <c r="D162" s="247" t="s">
        <v>175</v>
      </c>
      <c r="E162" s="248" t="s">
        <v>242</v>
      </c>
      <c r="F162" s="249" t="s">
        <v>466</v>
      </c>
      <c r="G162" s="250" t="s">
        <v>171</v>
      </c>
      <c r="H162" s="251">
        <v>1</v>
      </c>
      <c r="I162" s="252"/>
      <c r="J162" s="253">
        <f>ROUND(I162*H162,2)</f>
        <v>0</v>
      </c>
      <c r="K162" s="249" t="s">
        <v>160</v>
      </c>
      <c r="L162" s="254"/>
      <c r="M162" s="255" t="s">
        <v>1</v>
      </c>
      <c r="N162" s="256" t="s">
        <v>42</v>
      </c>
      <c r="O162" s="89"/>
      <c r="P162" s="225">
        <f>O162*H162</f>
        <v>0</v>
      </c>
      <c r="Q162" s="225">
        <v>0.072480000000000003</v>
      </c>
      <c r="R162" s="225">
        <f>Q162*H162</f>
        <v>0.072480000000000003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244</v>
      </c>
      <c r="AT162" s="227" t="s">
        <v>175</v>
      </c>
      <c r="AU162" s="227" t="s">
        <v>87</v>
      </c>
      <c r="AY162" s="15" t="s">
        <v>153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85</v>
      </c>
      <c r="BK162" s="228">
        <f>ROUND(I162*H162,2)</f>
        <v>0</v>
      </c>
      <c r="BL162" s="15" t="s">
        <v>238</v>
      </c>
      <c r="BM162" s="227" t="s">
        <v>245</v>
      </c>
    </row>
    <row r="163" s="2" customFormat="1">
      <c r="A163" s="36"/>
      <c r="B163" s="37"/>
      <c r="C163" s="38"/>
      <c r="D163" s="229" t="s">
        <v>163</v>
      </c>
      <c r="E163" s="38"/>
      <c r="F163" s="230" t="s">
        <v>466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163</v>
      </c>
      <c r="AU163" s="15" t="s">
        <v>87</v>
      </c>
    </row>
    <row r="164" s="2" customFormat="1">
      <c r="A164" s="36"/>
      <c r="B164" s="37"/>
      <c r="C164" s="38"/>
      <c r="D164" s="229" t="s">
        <v>180</v>
      </c>
      <c r="E164" s="38"/>
      <c r="F164" s="257" t="s">
        <v>246</v>
      </c>
      <c r="G164" s="38"/>
      <c r="H164" s="38"/>
      <c r="I164" s="231"/>
      <c r="J164" s="38"/>
      <c r="K164" s="38"/>
      <c r="L164" s="42"/>
      <c r="M164" s="232"/>
      <c r="N164" s="233"/>
      <c r="O164" s="89"/>
      <c r="P164" s="89"/>
      <c r="Q164" s="89"/>
      <c r="R164" s="89"/>
      <c r="S164" s="89"/>
      <c r="T164" s="90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180</v>
      </c>
      <c r="AU164" s="15" t="s">
        <v>87</v>
      </c>
    </row>
    <row r="165" s="2" customFormat="1" ht="16.5" customHeight="1">
      <c r="A165" s="36"/>
      <c r="B165" s="37"/>
      <c r="C165" s="216" t="s">
        <v>235</v>
      </c>
      <c r="D165" s="216" t="s">
        <v>156</v>
      </c>
      <c r="E165" s="217" t="s">
        <v>248</v>
      </c>
      <c r="F165" s="218" t="s">
        <v>249</v>
      </c>
      <c r="G165" s="219" t="s">
        <v>171</v>
      </c>
      <c r="H165" s="220">
        <v>2</v>
      </c>
      <c r="I165" s="221"/>
      <c r="J165" s="222">
        <f>ROUND(I165*H165,2)</f>
        <v>0</v>
      </c>
      <c r="K165" s="218" t="s">
        <v>160</v>
      </c>
      <c r="L165" s="42"/>
      <c r="M165" s="223" t="s">
        <v>1</v>
      </c>
      <c r="N165" s="224" t="s">
        <v>42</v>
      </c>
      <c r="O165" s="89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7" t="s">
        <v>238</v>
      </c>
      <c r="AT165" s="227" t="s">
        <v>156</v>
      </c>
      <c r="AU165" s="227" t="s">
        <v>87</v>
      </c>
      <c r="AY165" s="15" t="s">
        <v>153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15" t="s">
        <v>85</v>
      </c>
      <c r="BK165" s="228">
        <f>ROUND(I165*H165,2)</f>
        <v>0</v>
      </c>
      <c r="BL165" s="15" t="s">
        <v>238</v>
      </c>
      <c r="BM165" s="227" t="s">
        <v>250</v>
      </c>
    </row>
    <row r="166" s="2" customFormat="1">
      <c r="A166" s="36"/>
      <c r="B166" s="37"/>
      <c r="C166" s="38"/>
      <c r="D166" s="229" t="s">
        <v>163</v>
      </c>
      <c r="E166" s="38"/>
      <c r="F166" s="230" t="s">
        <v>251</v>
      </c>
      <c r="G166" s="38"/>
      <c r="H166" s="38"/>
      <c r="I166" s="231"/>
      <c r="J166" s="38"/>
      <c r="K166" s="38"/>
      <c r="L166" s="42"/>
      <c r="M166" s="232"/>
      <c r="N166" s="233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163</v>
      </c>
      <c r="AU166" s="15" t="s">
        <v>87</v>
      </c>
    </row>
    <row r="167" s="2" customFormat="1">
      <c r="A167" s="36"/>
      <c r="B167" s="37"/>
      <c r="C167" s="38"/>
      <c r="D167" s="234" t="s">
        <v>165</v>
      </c>
      <c r="E167" s="38"/>
      <c r="F167" s="235" t="s">
        <v>252</v>
      </c>
      <c r="G167" s="38"/>
      <c r="H167" s="38"/>
      <c r="I167" s="231"/>
      <c r="J167" s="38"/>
      <c r="K167" s="38"/>
      <c r="L167" s="42"/>
      <c r="M167" s="232"/>
      <c r="N167" s="233"/>
      <c r="O167" s="89"/>
      <c r="P167" s="89"/>
      <c r="Q167" s="89"/>
      <c r="R167" s="89"/>
      <c r="S167" s="89"/>
      <c r="T167" s="90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165</v>
      </c>
      <c r="AU167" s="15" t="s">
        <v>87</v>
      </c>
    </row>
    <row r="168" s="2" customFormat="1" ht="16.5" customHeight="1">
      <c r="A168" s="36"/>
      <c r="B168" s="37"/>
      <c r="C168" s="247" t="s">
        <v>8</v>
      </c>
      <c r="D168" s="247" t="s">
        <v>175</v>
      </c>
      <c r="E168" s="248" t="s">
        <v>254</v>
      </c>
      <c r="F168" s="249" t="s">
        <v>255</v>
      </c>
      <c r="G168" s="250" t="s">
        <v>171</v>
      </c>
      <c r="H168" s="251">
        <v>1</v>
      </c>
      <c r="I168" s="252"/>
      <c r="J168" s="253">
        <f>ROUND(I168*H168,2)</f>
        <v>0</v>
      </c>
      <c r="K168" s="249" t="s">
        <v>160</v>
      </c>
      <c r="L168" s="254"/>
      <c r="M168" s="255" t="s">
        <v>1</v>
      </c>
      <c r="N168" s="256" t="s">
        <v>42</v>
      </c>
      <c r="O168" s="89"/>
      <c r="P168" s="225">
        <f>O168*H168</f>
        <v>0</v>
      </c>
      <c r="Q168" s="225">
        <v>0.00059999999999999995</v>
      </c>
      <c r="R168" s="225">
        <f>Q168*H168</f>
        <v>0.00059999999999999995</v>
      </c>
      <c r="S168" s="225">
        <v>0</v>
      </c>
      <c r="T168" s="22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7" t="s">
        <v>244</v>
      </c>
      <c r="AT168" s="227" t="s">
        <v>175</v>
      </c>
      <c r="AU168" s="227" t="s">
        <v>87</v>
      </c>
      <c r="AY168" s="15" t="s">
        <v>153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15" t="s">
        <v>85</v>
      </c>
      <c r="BK168" s="228">
        <f>ROUND(I168*H168,2)</f>
        <v>0</v>
      </c>
      <c r="BL168" s="15" t="s">
        <v>238</v>
      </c>
      <c r="BM168" s="227" t="s">
        <v>256</v>
      </c>
    </row>
    <row r="169" s="2" customFormat="1">
      <c r="A169" s="36"/>
      <c r="B169" s="37"/>
      <c r="C169" s="38"/>
      <c r="D169" s="229" t="s">
        <v>163</v>
      </c>
      <c r="E169" s="38"/>
      <c r="F169" s="230" t="s">
        <v>255</v>
      </c>
      <c r="G169" s="38"/>
      <c r="H169" s="38"/>
      <c r="I169" s="231"/>
      <c r="J169" s="38"/>
      <c r="K169" s="38"/>
      <c r="L169" s="42"/>
      <c r="M169" s="232"/>
      <c r="N169" s="233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163</v>
      </c>
      <c r="AU169" s="15" t="s">
        <v>87</v>
      </c>
    </row>
    <row r="170" s="2" customFormat="1" ht="16.5" customHeight="1">
      <c r="A170" s="36"/>
      <c r="B170" s="37"/>
      <c r="C170" s="247" t="s">
        <v>247</v>
      </c>
      <c r="D170" s="247" t="s">
        <v>175</v>
      </c>
      <c r="E170" s="248" t="s">
        <v>467</v>
      </c>
      <c r="F170" s="249" t="s">
        <v>468</v>
      </c>
      <c r="G170" s="250" t="s">
        <v>171</v>
      </c>
      <c r="H170" s="251">
        <v>1</v>
      </c>
      <c r="I170" s="252"/>
      <c r="J170" s="253">
        <f>ROUND(I170*H170,2)</f>
        <v>0</v>
      </c>
      <c r="K170" s="249" t="s">
        <v>160</v>
      </c>
      <c r="L170" s="254"/>
      <c r="M170" s="255" t="s">
        <v>1</v>
      </c>
      <c r="N170" s="256" t="s">
        <v>42</v>
      </c>
      <c r="O170" s="89"/>
      <c r="P170" s="225">
        <f>O170*H170</f>
        <v>0</v>
      </c>
      <c r="Q170" s="225">
        <v>0.00050000000000000001</v>
      </c>
      <c r="R170" s="225">
        <f>Q170*H170</f>
        <v>0.00050000000000000001</v>
      </c>
      <c r="S170" s="225">
        <v>0</v>
      </c>
      <c r="T170" s="22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7" t="s">
        <v>244</v>
      </c>
      <c r="AT170" s="227" t="s">
        <v>175</v>
      </c>
      <c r="AU170" s="227" t="s">
        <v>87</v>
      </c>
      <c r="AY170" s="15" t="s">
        <v>153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5" t="s">
        <v>85</v>
      </c>
      <c r="BK170" s="228">
        <f>ROUND(I170*H170,2)</f>
        <v>0</v>
      </c>
      <c r="BL170" s="15" t="s">
        <v>238</v>
      </c>
      <c r="BM170" s="227" t="s">
        <v>469</v>
      </c>
    </row>
    <row r="171" s="2" customFormat="1">
      <c r="A171" s="36"/>
      <c r="B171" s="37"/>
      <c r="C171" s="38"/>
      <c r="D171" s="229" t="s">
        <v>163</v>
      </c>
      <c r="E171" s="38"/>
      <c r="F171" s="230" t="s">
        <v>468</v>
      </c>
      <c r="G171" s="38"/>
      <c r="H171" s="38"/>
      <c r="I171" s="231"/>
      <c r="J171" s="38"/>
      <c r="K171" s="38"/>
      <c r="L171" s="42"/>
      <c r="M171" s="232"/>
      <c r="N171" s="233"/>
      <c r="O171" s="89"/>
      <c r="P171" s="89"/>
      <c r="Q171" s="89"/>
      <c r="R171" s="89"/>
      <c r="S171" s="89"/>
      <c r="T171" s="90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163</v>
      </c>
      <c r="AU171" s="15" t="s">
        <v>87</v>
      </c>
    </row>
    <row r="172" s="2" customFormat="1" ht="24.15" customHeight="1">
      <c r="A172" s="36"/>
      <c r="B172" s="37"/>
      <c r="C172" s="216" t="s">
        <v>253</v>
      </c>
      <c r="D172" s="216" t="s">
        <v>156</v>
      </c>
      <c r="E172" s="217" t="s">
        <v>261</v>
      </c>
      <c r="F172" s="218" t="s">
        <v>262</v>
      </c>
      <c r="G172" s="219" t="s">
        <v>171</v>
      </c>
      <c r="H172" s="220">
        <v>2</v>
      </c>
      <c r="I172" s="221"/>
      <c r="J172" s="222">
        <f>ROUND(I172*H172,2)</f>
        <v>0</v>
      </c>
      <c r="K172" s="218" t="s">
        <v>160</v>
      </c>
      <c r="L172" s="42"/>
      <c r="M172" s="223" t="s">
        <v>1</v>
      </c>
      <c r="N172" s="224" t="s">
        <v>42</v>
      </c>
      <c r="O172" s="89"/>
      <c r="P172" s="225">
        <f>O172*H172</f>
        <v>0</v>
      </c>
      <c r="Q172" s="225">
        <v>0</v>
      </c>
      <c r="R172" s="225">
        <f>Q172*H172</f>
        <v>0</v>
      </c>
      <c r="S172" s="225">
        <v>0</v>
      </c>
      <c r="T172" s="22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7" t="s">
        <v>238</v>
      </c>
      <c r="AT172" s="227" t="s">
        <v>156</v>
      </c>
      <c r="AU172" s="227" t="s">
        <v>87</v>
      </c>
      <c r="AY172" s="15" t="s">
        <v>153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15" t="s">
        <v>85</v>
      </c>
      <c r="BK172" s="228">
        <f>ROUND(I172*H172,2)</f>
        <v>0</v>
      </c>
      <c r="BL172" s="15" t="s">
        <v>238</v>
      </c>
      <c r="BM172" s="227" t="s">
        <v>263</v>
      </c>
    </row>
    <row r="173" s="2" customFormat="1">
      <c r="A173" s="36"/>
      <c r="B173" s="37"/>
      <c r="C173" s="38"/>
      <c r="D173" s="229" t="s">
        <v>163</v>
      </c>
      <c r="E173" s="38"/>
      <c r="F173" s="230" t="s">
        <v>264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163</v>
      </c>
      <c r="AU173" s="15" t="s">
        <v>87</v>
      </c>
    </row>
    <row r="174" s="2" customFormat="1">
      <c r="A174" s="36"/>
      <c r="B174" s="37"/>
      <c r="C174" s="38"/>
      <c r="D174" s="234" t="s">
        <v>165</v>
      </c>
      <c r="E174" s="38"/>
      <c r="F174" s="235" t="s">
        <v>265</v>
      </c>
      <c r="G174" s="38"/>
      <c r="H174" s="38"/>
      <c r="I174" s="231"/>
      <c r="J174" s="38"/>
      <c r="K174" s="38"/>
      <c r="L174" s="42"/>
      <c r="M174" s="232"/>
      <c r="N174" s="233"/>
      <c r="O174" s="89"/>
      <c r="P174" s="89"/>
      <c r="Q174" s="89"/>
      <c r="R174" s="89"/>
      <c r="S174" s="89"/>
      <c r="T174" s="90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165</v>
      </c>
      <c r="AU174" s="15" t="s">
        <v>87</v>
      </c>
    </row>
    <row r="175" s="2" customFormat="1" ht="16.5" customHeight="1">
      <c r="A175" s="36"/>
      <c r="B175" s="37"/>
      <c r="C175" s="247" t="s">
        <v>257</v>
      </c>
      <c r="D175" s="247" t="s">
        <v>175</v>
      </c>
      <c r="E175" s="248" t="s">
        <v>267</v>
      </c>
      <c r="F175" s="249" t="s">
        <v>268</v>
      </c>
      <c r="G175" s="250" t="s">
        <v>171</v>
      </c>
      <c r="H175" s="251">
        <v>2</v>
      </c>
      <c r="I175" s="252"/>
      <c r="J175" s="253">
        <f>ROUND(I175*H175,2)</f>
        <v>0</v>
      </c>
      <c r="K175" s="249" t="s">
        <v>160</v>
      </c>
      <c r="L175" s="254"/>
      <c r="M175" s="255" t="s">
        <v>1</v>
      </c>
      <c r="N175" s="256" t="s">
        <v>42</v>
      </c>
      <c r="O175" s="89"/>
      <c r="P175" s="225">
        <f>O175*H175</f>
        <v>0</v>
      </c>
      <c r="Q175" s="225">
        <v>0.0023999999999999998</v>
      </c>
      <c r="R175" s="225">
        <f>Q175*H175</f>
        <v>0.0047999999999999996</v>
      </c>
      <c r="S175" s="225">
        <v>0</v>
      </c>
      <c r="T175" s="22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7" t="s">
        <v>244</v>
      </c>
      <c r="AT175" s="227" t="s">
        <v>175</v>
      </c>
      <c r="AU175" s="227" t="s">
        <v>87</v>
      </c>
      <c r="AY175" s="15" t="s">
        <v>153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15" t="s">
        <v>85</v>
      </c>
      <c r="BK175" s="228">
        <f>ROUND(I175*H175,2)</f>
        <v>0</v>
      </c>
      <c r="BL175" s="15" t="s">
        <v>238</v>
      </c>
      <c r="BM175" s="227" t="s">
        <v>269</v>
      </c>
    </row>
    <row r="176" s="2" customFormat="1">
      <c r="A176" s="36"/>
      <c r="B176" s="37"/>
      <c r="C176" s="38"/>
      <c r="D176" s="229" t="s">
        <v>163</v>
      </c>
      <c r="E176" s="38"/>
      <c r="F176" s="230" t="s">
        <v>268</v>
      </c>
      <c r="G176" s="38"/>
      <c r="H176" s="38"/>
      <c r="I176" s="231"/>
      <c r="J176" s="38"/>
      <c r="K176" s="38"/>
      <c r="L176" s="42"/>
      <c r="M176" s="232"/>
      <c r="N176" s="233"/>
      <c r="O176" s="89"/>
      <c r="P176" s="89"/>
      <c r="Q176" s="89"/>
      <c r="R176" s="89"/>
      <c r="S176" s="89"/>
      <c r="T176" s="90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163</v>
      </c>
      <c r="AU176" s="15" t="s">
        <v>87</v>
      </c>
    </row>
    <row r="177" s="2" customFormat="1" ht="24.15" customHeight="1">
      <c r="A177" s="36"/>
      <c r="B177" s="37"/>
      <c r="C177" s="216" t="s">
        <v>238</v>
      </c>
      <c r="D177" s="216" t="s">
        <v>156</v>
      </c>
      <c r="E177" s="217" t="s">
        <v>271</v>
      </c>
      <c r="F177" s="218" t="s">
        <v>272</v>
      </c>
      <c r="G177" s="219" t="s">
        <v>171</v>
      </c>
      <c r="H177" s="220">
        <v>2</v>
      </c>
      <c r="I177" s="221"/>
      <c r="J177" s="222">
        <f>ROUND(I177*H177,2)</f>
        <v>0</v>
      </c>
      <c r="K177" s="218" t="s">
        <v>1</v>
      </c>
      <c r="L177" s="42"/>
      <c r="M177" s="223" t="s">
        <v>1</v>
      </c>
      <c r="N177" s="224" t="s">
        <v>42</v>
      </c>
      <c r="O177" s="89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238</v>
      </c>
      <c r="AT177" s="227" t="s">
        <v>156</v>
      </c>
      <c r="AU177" s="227" t="s">
        <v>87</v>
      </c>
      <c r="AY177" s="15" t="s">
        <v>153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5" t="s">
        <v>85</v>
      </c>
      <c r="BK177" s="228">
        <f>ROUND(I177*H177,2)</f>
        <v>0</v>
      </c>
      <c r="BL177" s="15" t="s">
        <v>238</v>
      </c>
      <c r="BM177" s="227" t="s">
        <v>273</v>
      </c>
    </row>
    <row r="178" s="2" customFormat="1">
      <c r="A178" s="36"/>
      <c r="B178" s="37"/>
      <c r="C178" s="38"/>
      <c r="D178" s="229" t="s">
        <v>163</v>
      </c>
      <c r="E178" s="38"/>
      <c r="F178" s="230" t="s">
        <v>274</v>
      </c>
      <c r="G178" s="38"/>
      <c r="H178" s="38"/>
      <c r="I178" s="231"/>
      <c r="J178" s="38"/>
      <c r="K178" s="38"/>
      <c r="L178" s="42"/>
      <c r="M178" s="232"/>
      <c r="N178" s="233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163</v>
      </c>
      <c r="AU178" s="15" t="s">
        <v>87</v>
      </c>
    </row>
    <row r="179" s="2" customFormat="1" ht="16.5" customHeight="1">
      <c r="A179" s="36"/>
      <c r="B179" s="37"/>
      <c r="C179" s="247" t="s">
        <v>266</v>
      </c>
      <c r="D179" s="247" t="s">
        <v>175</v>
      </c>
      <c r="E179" s="248" t="s">
        <v>276</v>
      </c>
      <c r="F179" s="249" t="s">
        <v>277</v>
      </c>
      <c r="G179" s="250" t="s">
        <v>171</v>
      </c>
      <c r="H179" s="251">
        <v>1</v>
      </c>
      <c r="I179" s="252"/>
      <c r="J179" s="253">
        <f>ROUND(I179*H179,2)</f>
        <v>0</v>
      </c>
      <c r="K179" s="249" t="s">
        <v>1</v>
      </c>
      <c r="L179" s="254"/>
      <c r="M179" s="255" t="s">
        <v>1</v>
      </c>
      <c r="N179" s="256" t="s">
        <v>42</v>
      </c>
      <c r="O179" s="89"/>
      <c r="P179" s="225">
        <f>O179*H179</f>
        <v>0</v>
      </c>
      <c r="Q179" s="225">
        <v>0.01</v>
      </c>
      <c r="R179" s="225">
        <f>Q179*H179</f>
        <v>0.01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244</v>
      </c>
      <c r="AT179" s="227" t="s">
        <v>175</v>
      </c>
      <c r="AU179" s="227" t="s">
        <v>87</v>
      </c>
      <c r="AY179" s="15" t="s">
        <v>153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85</v>
      </c>
      <c r="BK179" s="228">
        <f>ROUND(I179*H179,2)</f>
        <v>0</v>
      </c>
      <c r="BL179" s="15" t="s">
        <v>238</v>
      </c>
      <c r="BM179" s="227" t="s">
        <v>278</v>
      </c>
    </row>
    <row r="180" s="2" customFormat="1">
      <c r="A180" s="36"/>
      <c r="B180" s="37"/>
      <c r="C180" s="38"/>
      <c r="D180" s="229" t="s">
        <v>163</v>
      </c>
      <c r="E180" s="38"/>
      <c r="F180" s="230" t="s">
        <v>277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163</v>
      </c>
      <c r="AU180" s="15" t="s">
        <v>87</v>
      </c>
    </row>
    <row r="181" s="2" customFormat="1">
      <c r="A181" s="36"/>
      <c r="B181" s="37"/>
      <c r="C181" s="38"/>
      <c r="D181" s="229" t="s">
        <v>180</v>
      </c>
      <c r="E181" s="38"/>
      <c r="F181" s="257" t="s">
        <v>279</v>
      </c>
      <c r="G181" s="38"/>
      <c r="H181" s="38"/>
      <c r="I181" s="231"/>
      <c r="J181" s="38"/>
      <c r="K181" s="38"/>
      <c r="L181" s="42"/>
      <c r="M181" s="232"/>
      <c r="N181" s="233"/>
      <c r="O181" s="89"/>
      <c r="P181" s="89"/>
      <c r="Q181" s="89"/>
      <c r="R181" s="89"/>
      <c r="S181" s="89"/>
      <c r="T181" s="90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5" t="s">
        <v>180</v>
      </c>
      <c r="AU181" s="15" t="s">
        <v>87</v>
      </c>
    </row>
    <row r="182" s="2" customFormat="1" ht="24.15" customHeight="1">
      <c r="A182" s="36"/>
      <c r="B182" s="37"/>
      <c r="C182" s="216" t="s">
        <v>270</v>
      </c>
      <c r="D182" s="216" t="s">
        <v>156</v>
      </c>
      <c r="E182" s="217" t="s">
        <v>281</v>
      </c>
      <c r="F182" s="218" t="s">
        <v>282</v>
      </c>
      <c r="G182" s="219" t="s">
        <v>171</v>
      </c>
      <c r="H182" s="220">
        <v>1</v>
      </c>
      <c r="I182" s="221"/>
      <c r="J182" s="222">
        <f>ROUND(I182*H182,2)</f>
        <v>0</v>
      </c>
      <c r="K182" s="218" t="s">
        <v>1</v>
      </c>
      <c r="L182" s="42"/>
      <c r="M182" s="223" t="s">
        <v>1</v>
      </c>
      <c r="N182" s="224" t="s">
        <v>42</v>
      </c>
      <c r="O182" s="89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7" t="s">
        <v>238</v>
      </c>
      <c r="AT182" s="227" t="s">
        <v>156</v>
      </c>
      <c r="AU182" s="227" t="s">
        <v>87</v>
      </c>
      <c r="AY182" s="15" t="s">
        <v>153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5" t="s">
        <v>85</v>
      </c>
      <c r="BK182" s="228">
        <f>ROUND(I182*H182,2)</f>
        <v>0</v>
      </c>
      <c r="BL182" s="15" t="s">
        <v>238</v>
      </c>
      <c r="BM182" s="227" t="s">
        <v>283</v>
      </c>
    </row>
    <row r="183" s="2" customFormat="1">
      <c r="A183" s="36"/>
      <c r="B183" s="37"/>
      <c r="C183" s="38"/>
      <c r="D183" s="229" t="s">
        <v>163</v>
      </c>
      <c r="E183" s="38"/>
      <c r="F183" s="230" t="s">
        <v>284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163</v>
      </c>
      <c r="AU183" s="15" t="s">
        <v>87</v>
      </c>
    </row>
    <row r="184" s="2" customFormat="1" ht="16.5" customHeight="1">
      <c r="A184" s="36"/>
      <c r="B184" s="37"/>
      <c r="C184" s="247" t="s">
        <v>275</v>
      </c>
      <c r="D184" s="247" t="s">
        <v>175</v>
      </c>
      <c r="E184" s="248" t="s">
        <v>285</v>
      </c>
      <c r="F184" s="249" t="s">
        <v>286</v>
      </c>
      <c r="G184" s="250" t="s">
        <v>171</v>
      </c>
      <c r="H184" s="251">
        <v>1</v>
      </c>
      <c r="I184" s="252"/>
      <c r="J184" s="253">
        <f>ROUND(I184*H184,2)</f>
        <v>0</v>
      </c>
      <c r="K184" s="249" t="s">
        <v>1</v>
      </c>
      <c r="L184" s="254"/>
      <c r="M184" s="255" t="s">
        <v>1</v>
      </c>
      <c r="N184" s="256" t="s">
        <v>42</v>
      </c>
      <c r="O184" s="89"/>
      <c r="P184" s="225">
        <f>O184*H184</f>
        <v>0</v>
      </c>
      <c r="Q184" s="225">
        <v>0.0022000000000000001</v>
      </c>
      <c r="R184" s="225">
        <f>Q184*H184</f>
        <v>0.0022000000000000001</v>
      </c>
      <c r="S184" s="225">
        <v>0</v>
      </c>
      <c r="T184" s="22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244</v>
      </c>
      <c r="AT184" s="227" t="s">
        <v>175</v>
      </c>
      <c r="AU184" s="227" t="s">
        <v>87</v>
      </c>
      <c r="AY184" s="15" t="s">
        <v>153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5" t="s">
        <v>85</v>
      </c>
      <c r="BK184" s="228">
        <f>ROUND(I184*H184,2)</f>
        <v>0</v>
      </c>
      <c r="BL184" s="15" t="s">
        <v>238</v>
      </c>
      <c r="BM184" s="227" t="s">
        <v>287</v>
      </c>
    </row>
    <row r="185" s="2" customFormat="1">
      <c r="A185" s="36"/>
      <c r="B185" s="37"/>
      <c r="C185" s="38"/>
      <c r="D185" s="229" t="s">
        <v>163</v>
      </c>
      <c r="E185" s="38"/>
      <c r="F185" s="230" t="s">
        <v>286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163</v>
      </c>
      <c r="AU185" s="15" t="s">
        <v>87</v>
      </c>
    </row>
    <row r="186" s="2" customFormat="1">
      <c r="A186" s="36"/>
      <c r="B186" s="37"/>
      <c r="C186" s="38"/>
      <c r="D186" s="229" t="s">
        <v>180</v>
      </c>
      <c r="E186" s="38"/>
      <c r="F186" s="257" t="s">
        <v>288</v>
      </c>
      <c r="G186" s="38"/>
      <c r="H186" s="38"/>
      <c r="I186" s="231"/>
      <c r="J186" s="38"/>
      <c r="K186" s="38"/>
      <c r="L186" s="42"/>
      <c r="M186" s="232"/>
      <c r="N186" s="233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180</v>
      </c>
      <c r="AU186" s="15" t="s">
        <v>87</v>
      </c>
    </row>
    <row r="187" s="2" customFormat="1" ht="24.15" customHeight="1">
      <c r="A187" s="36"/>
      <c r="B187" s="37"/>
      <c r="C187" s="216" t="s">
        <v>280</v>
      </c>
      <c r="D187" s="216" t="s">
        <v>156</v>
      </c>
      <c r="E187" s="217" t="s">
        <v>290</v>
      </c>
      <c r="F187" s="218" t="s">
        <v>291</v>
      </c>
      <c r="G187" s="219" t="s">
        <v>171</v>
      </c>
      <c r="H187" s="220">
        <v>1</v>
      </c>
      <c r="I187" s="221"/>
      <c r="J187" s="222">
        <f>ROUND(I187*H187,2)</f>
        <v>0</v>
      </c>
      <c r="K187" s="218" t="s">
        <v>160</v>
      </c>
      <c r="L187" s="42"/>
      <c r="M187" s="223" t="s">
        <v>1</v>
      </c>
      <c r="N187" s="224" t="s">
        <v>42</v>
      </c>
      <c r="O187" s="89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7" t="s">
        <v>238</v>
      </c>
      <c r="AT187" s="227" t="s">
        <v>156</v>
      </c>
      <c r="AU187" s="227" t="s">
        <v>87</v>
      </c>
      <c r="AY187" s="15" t="s">
        <v>153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15" t="s">
        <v>85</v>
      </c>
      <c r="BK187" s="228">
        <f>ROUND(I187*H187,2)</f>
        <v>0</v>
      </c>
      <c r="BL187" s="15" t="s">
        <v>238</v>
      </c>
      <c r="BM187" s="227" t="s">
        <v>292</v>
      </c>
    </row>
    <row r="188" s="2" customFormat="1">
      <c r="A188" s="36"/>
      <c r="B188" s="37"/>
      <c r="C188" s="38"/>
      <c r="D188" s="229" t="s">
        <v>163</v>
      </c>
      <c r="E188" s="38"/>
      <c r="F188" s="230" t="s">
        <v>291</v>
      </c>
      <c r="G188" s="38"/>
      <c r="H188" s="38"/>
      <c r="I188" s="231"/>
      <c r="J188" s="38"/>
      <c r="K188" s="38"/>
      <c r="L188" s="42"/>
      <c r="M188" s="232"/>
      <c r="N188" s="233"/>
      <c r="O188" s="89"/>
      <c r="P188" s="89"/>
      <c r="Q188" s="89"/>
      <c r="R188" s="89"/>
      <c r="S188" s="89"/>
      <c r="T188" s="90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163</v>
      </c>
      <c r="AU188" s="15" t="s">
        <v>87</v>
      </c>
    </row>
    <row r="189" s="2" customFormat="1">
      <c r="A189" s="36"/>
      <c r="B189" s="37"/>
      <c r="C189" s="38"/>
      <c r="D189" s="234" t="s">
        <v>165</v>
      </c>
      <c r="E189" s="38"/>
      <c r="F189" s="235" t="s">
        <v>293</v>
      </c>
      <c r="G189" s="38"/>
      <c r="H189" s="38"/>
      <c r="I189" s="231"/>
      <c r="J189" s="38"/>
      <c r="K189" s="38"/>
      <c r="L189" s="42"/>
      <c r="M189" s="232"/>
      <c r="N189" s="233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165</v>
      </c>
      <c r="AU189" s="15" t="s">
        <v>87</v>
      </c>
    </row>
    <row r="190" s="2" customFormat="1" ht="16.5" customHeight="1">
      <c r="A190" s="36"/>
      <c r="B190" s="37"/>
      <c r="C190" s="247" t="s">
        <v>7</v>
      </c>
      <c r="D190" s="247" t="s">
        <v>175</v>
      </c>
      <c r="E190" s="248" t="s">
        <v>295</v>
      </c>
      <c r="F190" s="249" t="s">
        <v>296</v>
      </c>
      <c r="G190" s="250" t="s">
        <v>171</v>
      </c>
      <c r="H190" s="251">
        <v>1</v>
      </c>
      <c r="I190" s="252"/>
      <c r="J190" s="253">
        <f>ROUND(I190*H190,2)</f>
        <v>0</v>
      </c>
      <c r="K190" s="249" t="s">
        <v>160</v>
      </c>
      <c r="L190" s="254"/>
      <c r="M190" s="255" t="s">
        <v>1</v>
      </c>
      <c r="N190" s="256" t="s">
        <v>42</v>
      </c>
      <c r="O190" s="89"/>
      <c r="P190" s="225">
        <f>O190*H190</f>
        <v>0</v>
      </c>
      <c r="Q190" s="225">
        <v>0.00069999999999999999</v>
      </c>
      <c r="R190" s="225">
        <f>Q190*H190</f>
        <v>0.00069999999999999999</v>
      </c>
      <c r="S190" s="225">
        <v>0</v>
      </c>
      <c r="T190" s="22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7" t="s">
        <v>244</v>
      </c>
      <c r="AT190" s="227" t="s">
        <v>175</v>
      </c>
      <c r="AU190" s="227" t="s">
        <v>87</v>
      </c>
      <c r="AY190" s="15" t="s">
        <v>153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5" t="s">
        <v>85</v>
      </c>
      <c r="BK190" s="228">
        <f>ROUND(I190*H190,2)</f>
        <v>0</v>
      </c>
      <c r="BL190" s="15" t="s">
        <v>238</v>
      </c>
      <c r="BM190" s="227" t="s">
        <v>297</v>
      </c>
    </row>
    <row r="191" s="2" customFormat="1">
      <c r="A191" s="36"/>
      <c r="B191" s="37"/>
      <c r="C191" s="38"/>
      <c r="D191" s="229" t="s">
        <v>163</v>
      </c>
      <c r="E191" s="38"/>
      <c r="F191" s="230" t="s">
        <v>296</v>
      </c>
      <c r="G191" s="38"/>
      <c r="H191" s="38"/>
      <c r="I191" s="231"/>
      <c r="J191" s="38"/>
      <c r="K191" s="38"/>
      <c r="L191" s="42"/>
      <c r="M191" s="232"/>
      <c r="N191" s="233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163</v>
      </c>
      <c r="AU191" s="15" t="s">
        <v>87</v>
      </c>
    </row>
    <row r="192" s="2" customFormat="1">
      <c r="A192" s="36"/>
      <c r="B192" s="37"/>
      <c r="C192" s="38"/>
      <c r="D192" s="229" t="s">
        <v>180</v>
      </c>
      <c r="E192" s="38"/>
      <c r="F192" s="257" t="s">
        <v>298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180</v>
      </c>
      <c r="AU192" s="15" t="s">
        <v>87</v>
      </c>
    </row>
    <row r="193" s="2" customFormat="1" ht="24.15" customHeight="1">
      <c r="A193" s="36"/>
      <c r="B193" s="37"/>
      <c r="C193" s="216" t="s">
        <v>289</v>
      </c>
      <c r="D193" s="216" t="s">
        <v>156</v>
      </c>
      <c r="E193" s="217" t="s">
        <v>300</v>
      </c>
      <c r="F193" s="218" t="s">
        <v>301</v>
      </c>
      <c r="G193" s="219" t="s">
        <v>196</v>
      </c>
      <c r="H193" s="220">
        <v>0.090999999999999998</v>
      </c>
      <c r="I193" s="221"/>
      <c r="J193" s="222">
        <f>ROUND(I193*H193,2)</f>
        <v>0</v>
      </c>
      <c r="K193" s="218" t="s">
        <v>160</v>
      </c>
      <c r="L193" s="42"/>
      <c r="M193" s="223" t="s">
        <v>1</v>
      </c>
      <c r="N193" s="224" t="s">
        <v>42</v>
      </c>
      <c r="O193" s="89"/>
      <c r="P193" s="225">
        <f>O193*H193</f>
        <v>0</v>
      </c>
      <c r="Q193" s="225">
        <v>0</v>
      </c>
      <c r="R193" s="225">
        <f>Q193*H193</f>
        <v>0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238</v>
      </c>
      <c r="AT193" s="227" t="s">
        <v>156</v>
      </c>
      <c r="AU193" s="227" t="s">
        <v>87</v>
      </c>
      <c r="AY193" s="15" t="s">
        <v>153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85</v>
      </c>
      <c r="BK193" s="228">
        <f>ROUND(I193*H193,2)</f>
        <v>0</v>
      </c>
      <c r="BL193" s="15" t="s">
        <v>238</v>
      </c>
      <c r="BM193" s="227" t="s">
        <v>302</v>
      </c>
    </row>
    <row r="194" s="2" customFormat="1">
      <c r="A194" s="36"/>
      <c r="B194" s="37"/>
      <c r="C194" s="38"/>
      <c r="D194" s="229" t="s">
        <v>163</v>
      </c>
      <c r="E194" s="38"/>
      <c r="F194" s="230" t="s">
        <v>303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163</v>
      </c>
      <c r="AU194" s="15" t="s">
        <v>87</v>
      </c>
    </row>
    <row r="195" s="2" customFormat="1">
      <c r="A195" s="36"/>
      <c r="B195" s="37"/>
      <c r="C195" s="38"/>
      <c r="D195" s="234" t="s">
        <v>165</v>
      </c>
      <c r="E195" s="38"/>
      <c r="F195" s="235" t="s">
        <v>304</v>
      </c>
      <c r="G195" s="38"/>
      <c r="H195" s="38"/>
      <c r="I195" s="231"/>
      <c r="J195" s="38"/>
      <c r="K195" s="38"/>
      <c r="L195" s="42"/>
      <c r="M195" s="232"/>
      <c r="N195" s="233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165</v>
      </c>
      <c r="AU195" s="15" t="s">
        <v>87</v>
      </c>
    </row>
    <row r="196" s="12" customFormat="1" ht="22.8" customHeight="1">
      <c r="A196" s="12"/>
      <c r="B196" s="200"/>
      <c r="C196" s="201"/>
      <c r="D196" s="202" t="s">
        <v>76</v>
      </c>
      <c r="E196" s="214" t="s">
        <v>312</v>
      </c>
      <c r="F196" s="214" t="s">
        <v>313</v>
      </c>
      <c r="G196" s="201"/>
      <c r="H196" s="201"/>
      <c r="I196" s="204"/>
      <c r="J196" s="215">
        <f>BK196</f>
        <v>0</v>
      </c>
      <c r="K196" s="201"/>
      <c r="L196" s="206"/>
      <c r="M196" s="207"/>
      <c r="N196" s="208"/>
      <c r="O196" s="208"/>
      <c r="P196" s="209">
        <f>SUM(P197:P238)</f>
        <v>0</v>
      </c>
      <c r="Q196" s="208"/>
      <c r="R196" s="209">
        <f>SUM(R197:R238)</f>
        <v>0.015620600000000002</v>
      </c>
      <c r="S196" s="208"/>
      <c r="T196" s="210">
        <f>SUM(T197:T238)</f>
        <v>0.0011460000000000001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1" t="s">
        <v>87</v>
      </c>
      <c r="AT196" s="212" t="s">
        <v>76</v>
      </c>
      <c r="AU196" s="212" t="s">
        <v>85</v>
      </c>
      <c r="AY196" s="211" t="s">
        <v>153</v>
      </c>
      <c r="BK196" s="213">
        <f>SUM(BK197:BK238)</f>
        <v>0</v>
      </c>
    </row>
    <row r="197" s="2" customFormat="1" ht="16.5" customHeight="1">
      <c r="A197" s="36"/>
      <c r="B197" s="37"/>
      <c r="C197" s="216" t="s">
        <v>294</v>
      </c>
      <c r="D197" s="216" t="s">
        <v>156</v>
      </c>
      <c r="E197" s="217" t="s">
        <v>315</v>
      </c>
      <c r="F197" s="218" t="s">
        <v>316</v>
      </c>
      <c r="G197" s="219" t="s">
        <v>186</v>
      </c>
      <c r="H197" s="220">
        <v>3</v>
      </c>
      <c r="I197" s="221"/>
      <c r="J197" s="222">
        <f>ROUND(I197*H197,2)</f>
        <v>0</v>
      </c>
      <c r="K197" s="218" t="s">
        <v>160</v>
      </c>
      <c r="L197" s="42"/>
      <c r="M197" s="223" t="s">
        <v>1</v>
      </c>
      <c r="N197" s="224" t="s">
        <v>42</v>
      </c>
      <c r="O197" s="89"/>
      <c r="P197" s="225">
        <f>O197*H197</f>
        <v>0</v>
      </c>
      <c r="Q197" s="225">
        <v>0.001</v>
      </c>
      <c r="R197" s="225">
        <f>Q197*H197</f>
        <v>0.0030000000000000001</v>
      </c>
      <c r="S197" s="225">
        <v>0.00031</v>
      </c>
      <c r="T197" s="226">
        <f>S197*H197</f>
        <v>0.00093000000000000005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7" t="s">
        <v>238</v>
      </c>
      <c r="AT197" s="227" t="s">
        <v>156</v>
      </c>
      <c r="AU197" s="227" t="s">
        <v>87</v>
      </c>
      <c r="AY197" s="15" t="s">
        <v>153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5" t="s">
        <v>85</v>
      </c>
      <c r="BK197" s="228">
        <f>ROUND(I197*H197,2)</f>
        <v>0</v>
      </c>
      <c r="BL197" s="15" t="s">
        <v>238</v>
      </c>
      <c r="BM197" s="227" t="s">
        <v>317</v>
      </c>
    </row>
    <row r="198" s="2" customFormat="1">
      <c r="A198" s="36"/>
      <c r="B198" s="37"/>
      <c r="C198" s="38"/>
      <c r="D198" s="229" t="s">
        <v>163</v>
      </c>
      <c r="E198" s="38"/>
      <c r="F198" s="230" t="s">
        <v>318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163</v>
      </c>
      <c r="AU198" s="15" t="s">
        <v>87</v>
      </c>
    </row>
    <row r="199" s="2" customFormat="1">
      <c r="A199" s="36"/>
      <c r="B199" s="37"/>
      <c r="C199" s="38"/>
      <c r="D199" s="234" t="s">
        <v>165</v>
      </c>
      <c r="E199" s="38"/>
      <c r="F199" s="235" t="s">
        <v>319</v>
      </c>
      <c r="G199" s="38"/>
      <c r="H199" s="38"/>
      <c r="I199" s="231"/>
      <c r="J199" s="38"/>
      <c r="K199" s="38"/>
      <c r="L199" s="42"/>
      <c r="M199" s="232"/>
      <c r="N199" s="233"/>
      <c r="O199" s="89"/>
      <c r="P199" s="89"/>
      <c r="Q199" s="89"/>
      <c r="R199" s="89"/>
      <c r="S199" s="89"/>
      <c r="T199" s="90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5" t="s">
        <v>165</v>
      </c>
      <c r="AU199" s="15" t="s">
        <v>87</v>
      </c>
    </row>
    <row r="200" s="2" customFormat="1">
      <c r="A200" s="36"/>
      <c r="B200" s="37"/>
      <c r="C200" s="38"/>
      <c r="D200" s="229" t="s">
        <v>180</v>
      </c>
      <c r="E200" s="38"/>
      <c r="F200" s="257" t="s">
        <v>320</v>
      </c>
      <c r="G200" s="38"/>
      <c r="H200" s="38"/>
      <c r="I200" s="231"/>
      <c r="J200" s="38"/>
      <c r="K200" s="38"/>
      <c r="L200" s="42"/>
      <c r="M200" s="232"/>
      <c r="N200" s="233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180</v>
      </c>
      <c r="AU200" s="15" t="s">
        <v>87</v>
      </c>
    </row>
    <row r="201" s="13" customFormat="1">
      <c r="A201" s="13"/>
      <c r="B201" s="236"/>
      <c r="C201" s="237"/>
      <c r="D201" s="229" t="s">
        <v>167</v>
      </c>
      <c r="E201" s="238" t="s">
        <v>1</v>
      </c>
      <c r="F201" s="239" t="s">
        <v>470</v>
      </c>
      <c r="G201" s="237"/>
      <c r="H201" s="240">
        <v>3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167</v>
      </c>
      <c r="AU201" s="246" t="s">
        <v>87</v>
      </c>
      <c r="AV201" s="13" t="s">
        <v>87</v>
      </c>
      <c r="AW201" s="13" t="s">
        <v>34</v>
      </c>
      <c r="AX201" s="13" t="s">
        <v>85</v>
      </c>
      <c r="AY201" s="246" t="s">
        <v>153</v>
      </c>
    </row>
    <row r="202" s="2" customFormat="1" ht="24.15" customHeight="1">
      <c r="A202" s="36"/>
      <c r="B202" s="37"/>
      <c r="C202" s="216" t="s">
        <v>299</v>
      </c>
      <c r="D202" s="216" t="s">
        <v>156</v>
      </c>
      <c r="E202" s="217" t="s">
        <v>323</v>
      </c>
      <c r="F202" s="218" t="s">
        <v>324</v>
      </c>
      <c r="G202" s="219" t="s">
        <v>186</v>
      </c>
      <c r="H202" s="220">
        <v>3</v>
      </c>
      <c r="I202" s="221"/>
      <c r="J202" s="222">
        <f>ROUND(I202*H202,2)</f>
        <v>0</v>
      </c>
      <c r="K202" s="218" t="s">
        <v>160</v>
      </c>
      <c r="L202" s="42"/>
      <c r="M202" s="223" t="s">
        <v>1</v>
      </c>
      <c r="N202" s="224" t="s">
        <v>42</v>
      </c>
      <c r="O202" s="89"/>
      <c r="P202" s="225">
        <f>O202*H202</f>
        <v>0</v>
      </c>
      <c r="Q202" s="225">
        <v>0.0031800000000000001</v>
      </c>
      <c r="R202" s="225">
        <f>Q202*H202</f>
        <v>0.0095399999999999999</v>
      </c>
      <c r="S202" s="225">
        <v>0</v>
      </c>
      <c r="T202" s="22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238</v>
      </c>
      <c r="AT202" s="227" t="s">
        <v>156</v>
      </c>
      <c r="AU202" s="227" t="s">
        <v>87</v>
      </c>
      <c r="AY202" s="15" t="s">
        <v>153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5" t="s">
        <v>85</v>
      </c>
      <c r="BK202" s="228">
        <f>ROUND(I202*H202,2)</f>
        <v>0</v>
      </c>
      <c r="BL202" s="15" t="s">
        <v>238</v>
      </c>
      <c r="BM202" s="227" t="s">
        <v>325</v>
      </c>
    </row>
    <row r="203" s="2" customFormat="1">
      <c r="A203" s="36"/>
      <c r="B203" s="37"/>
      <c r="C203" s="38"/>
      <c r="D203" s="229" t="s">
        <v>163</v>
      </c>
      <c r="E203" s="38"/>
      <c r="F203" s="230" t="s">
        <v>326</v>
      </c>
      <c r="G203" s="38"/>
      <c r="H203" s="38"/>
      <c r="I203" s="231"/>
      <c r="J203" s="38"/>
      <c r="K203" s="38"/>
      <c r="L203" s="42"/>
      <c r="M203" s="232"/>
      <c r="N203" s="233"/>
      <c r="O203" s="89"/>
      <c r="P203" s="89"/>
      <c r="Q203" s="89"/>
      <c r="R203" s="89"/>
      <c r="S203" s="89"/>
      <c r="T203" s="90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5" t="s">
        <v>163</v>
      </c>
      <c r="AU203" s="15" t="s">
        <v>87</v>
      </c>
    </row>
    <row r="204" s="2" customFormat="1">
      <c r="A204" s="36"/>
      <c r="B204" s="37"/>
      <c r="C204" s="38"/>
      <c r="D204" s="234" t="s">
        <v>165</v>
      </c>
      <c r="E204" s="38"/>
      <c r="F204" s="235" t="s">
        <v>327</v>
      </c>
      <c r="G204" s="38"/>
      <c r="H204" s="38"/>
      <c r="I204" s="231"/>
      <c r="J204" s="38"/>
      <c r="K204" s="38"/>
      <c r="L204" s="42"/>
      <c r="M204" s="232"/>
      <c r="N204" s="233"/>
      <c r="O204" s="89"/>
      <c r="P204" s="89"/>
      <c r="Q204" s="89"/>
      <c r="R204" s="89"/>
      <c r="S204" s="89"/>
      <c r="T204" s="90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165</v>
      </c>
      <c r="AU204" s="15" t="s">
        <v>87</v>
      </c>
    </row>
    <row r="205" s="2" customFormat="1" ht="24.15" customHeight="1">
      <c r="A205" s="36"/>
      <c r="B205" s="37"/>
      <c r="C205" s="216" t="s">
        <v>307</v>
      </c>
      <c r="D205" s="216" t="s">
        <v>156</v>
      </c>
      <c r="E205" s="217" t="s">
        <v>329</v>
      </c>
      <c r="F205" s="218" t="s">
        <v>330</v>
      </c>
      <c r="G205" s="219" t="s">
        <v>159</v>
      </c>
      <c r="H205" s="220">
        <v>12</v>
      </c>
      <c r="I205" s="221"/>
      <c r="J205" s="222">
        <f>ROUND(I205*H205,2)</f>
        <v>0</v>
      </c>
      <c r="K205" s="218" t="s">
        <v>160</v>
      </c>
      <c r="L205" s="42"/>
      <c r="M205" s="223" t="s">
        <v>1</v>
      </c>
      <c r="N205" s="224" t="s">
        <v>42</v>
      </c>
      <c r="O205" s="89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7" t="s">
        <v>238</v>
      </c>
      <c r="AT205" s="227" t="s">
        <v>156</v>
      </c>
      <c r="AU205" s="227" t="s">
        <v>87</v>
      </c>
      <c r="AY205" s="15" t="s">
        <v>153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5" t="s">
        <v>85</v>
      </c>
      <c r="BK205" s="228">
        <f>ROUND(I205*H205,2)</f>
        <v>0</v>
      </c>
      <c r="BL205" s="15" t="s">
        <v>238</v>
      </c>
      <c r="BM205" s="227" t="s">
        <v>331</v>
      </c>
    </row>
    <row r="206" s="2" customFormat="1">
      <c r="A206" s="36"/>
      <c r="B206" s="37"/>
      <c r="C206" s="38"/>
      <c r="D206" s="229" t="s">
        <v>163</v>
      </c>
      <c r="E206" s="38"/>
      <c r="F206" s="230" t="s">
        <v>332</v>
      </c>
      <c r="G206" s="38"/>
      <c r="H206" s="38"/>
      <c r="I206" s="231"/>
      <c r="J206" s="38"/>
      <c r="K206" s="38"/>
      <c r="L206" s="42"/>
      <c r="M206" s="232"/>
      <c r="N206" s="233"/>
      <c r="O206" s="89"/>
      <c r="P206" s="89"/>
      <c r="Q206" s="89"/>
      <c r="R206" s="89"/>
      <c r="S206" s="89"/>
      <c r="T206" s="90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5" t="s">
        <v>163</v>
      </c>
      <c r="AU206" s="15" t="s">
        <v>87</v>
      </c>
    </row>
    <row r="207" s="2" customFormat="1">
      <c r="A207" s="36"/>
      <c r="B207" s="37"/>
      <c r="C207" s="38"/>
      <c r="D207" s="234" t="s">
        <v>165</v>
      </c>
      <c r="E207" s="38"/>
      <c r="F207" s="235" t="s">
        <v>333</v>
      </c>
      <c r="G207" s="38"/>
      <c r="H207" s="38"/>
      <c r="I207" s="231"/>
      <c r="J207" s="38"/>
      <c r="K207" s="38"/>
      <c r="L207" s="42"/>
      <c r="M207" s="232"/>
      <c r="N207" s="233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165</v>
      </c>
      <c r="AU207" s="15" t="s">
        <v>87</v>
      </c>
    </row>
    <row r="208" s="2" customFormat="1" ht="24.15" customHeight="1">
      <c r="A208" s="36"/>
      <c r="B208" s="37"/>
      <c r="C208" s="247" t="s">
        <v>314</v>
      </c>
      <c r="D208" s="247" t="s">
        <v>175</v>
      </c>
      <c r="E208" s="248" t="s">
        <v>335</v>
      </c>
      <c r="F208" s="249" t="s">
        <v>336</v>
      </c>
      <c r="G208" s="250" t="s">
        <v>159</v>
      </c>
      <c r="H208" s="251">
        <v>12.6</v>
      </c>
      <c r="I208" s="252"/>
      <c r="J208" s="253">
        <f>ROUND(I208*H208,2)</f>
        <v>0</v>
      </c>
      <c r="K208" s="249" t="s">
        <v>1</v>
      </c>
      <c r="L208" s="254"/>
      <c r="M208" s="255" t="s">
        <v>1</v>
      </c>
      <c r="N208" s="256" t="s">
        <v>42</v>
      </c>
      <c r="O208" s="89"/>
      <c r="P208" s="225">
        <f>O208*H208</f>
        <v>0</v>
      </c>
      <c r="Q208" s="225">
        <v>0</v>
      </c>
      <c r="R208" s="225">
        <f>Q208*H208</f>
        <v>0</v>
      </c>
      <c r="S208" s="225">
        <v>0</v>
      </c>
      <c r="T208" s="22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7" t="s">
        <v>244</v>
      </c>
      <c r="AT208" s="227" t="s">
        <v>175</v>
      </c>
      <c r="AU208" s="227" t="s">
        <v>87</v>
      </c>
      <c r="AY208" s="15" t="s">
        <v>153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15" t="s">
        <v>85</v>
      </c>
      <c r="BK208" s="228">
        <f>ROUND(I208*H208,2)</f>
        <v>0</v>
      </c>
      <c r="BL208" s="15" t="s">
        <v>238</v>
      </c>
      <c r="BM208" s="227" t="s">
        <v>337</v>
      </c>
    </row>
    <row r="209" s="2" customFormat="1">
      <c r="A209" s="36"/>
      <c r="B209" s="37"/>
      <c r="C209" s="38"/>
      <c r="D209" s="229" t="s">
        <v>163</v>
      </c>
      <c r="E209" s="38"/>
      <c r="F209" s="230" t="s">
        <v>336</v>
      </c>
      <c r="G209" s="38"/>
      <c r="H209" s="38"/>
      <c r="I209" s="231"/>
      <c r="J209" s="38"/>
      <c r="K209" s="38"/>
      <c r="L209" s="42"/>
      <c r="M209" s="232"/>
      <c r="N209" s="233"/>
      <c r="O209" s="89"/>
      <c r="P209" s="89"/>
      <c r="Q209" s="89"/>
      <c r="R209" s="89"/>
      <c r="S209" s="89"/>
      <c r="T209" s="90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5" t="s">
        <v>163</v>
      </c>
      <c r="AU209" s="15" t="s">
        <v>87</v>
      </c>
    </row>
    <row r="210" s="13" customFormat="1">
      <c r="A210" s="13"/>
      <c r="B210" s="236"/>
      <c r="C210" s="237"/>
      <c r="D210" s="229" t="s">
        <v>167</v>
      </c>
      <c r="E210" s="237"/>
      <c r="F210" s="239" t="s">
        <v>471</v>
      </c>
      <c r="G210" s="237"/>
      <c r="H210" s="240">
        <v>12.6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167</v>
      </c>
      <c r="AU210" s="246" t="s">
        <v>87</v>
      </c>
      <c r="AV210" s="13" t="s">
        <v>87</v>
      </c>
      <c r="AW210" s="13" t="s">
        <v>4</v>
      </c>
      <c r="AX210" s="13" t="s">
        <v>85</v>
      </c>
      <c r="AY210" s="246" t="s">
        <v>153</v>
      </c>
    </row>
    <row r="211" s="2" customFormat="1" ht="16.5" customHeight="1">
      <c r="A211" s="36"/>
      <c r="B211" s="37"/>
      <c r="C211" s="216" t="s">
        <v>322</v>
      </c>
      <c r="D211" s="216" t="s">
        <v>156</v>
      </c>
      <c r="E211" s="217" t="s">
        <v>340</v>
      </c>
      <c r="F211" s="218" t="s">
        <v>341</v>
      </c>
      <c r="G211" s="219" t="s">
        <v>186</v>
      </c>
      <c r="H211" s="220">
        <v>7.2000000000000002</v>
      </c>
      <c r="I211" s="221"/>
      <c r="J211" s="222">
        <f>ROUND(I211*H211,2)</f>
        <v>0</v>
      </c>
      <c r="K211" s="218" t="s">
        <v>160</v>
      </c>
      <c r="L211" s="42"/>
      <c r="M211" s="223" t="s">
        <v>1</v>
      </c>
      <c r="N211" s="224" t="s">
        <v>42</v>
      </c>
      <c r="O211" s="89"/>
      <c r="P211" s="225">
        <f>O211*H211</f>
        <v>0</v>
      </c>
      <c r="Q211" s="225">
        <v>0</v>
      </c>
      <c r="R211" s="225">
        <f>Q211*H211</f>
        <v>0</v>
      </c>
      <c r="S211" s="225">
        <v>3.0000000000000001E-05</v>
      </c>
      <c r="T211" s="226">
        <f>S211*H211</f>
        <v>0.00021600000000000002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7" t="s">
        <v>238</v>
      </c>
      <c r="AT211" s="227" t="s">
        <v>156</v>
      </c>
      <c r="AU211" s="227" t="s">
        <v>87</v>
      </c>
      <c r="AY211" s="15" t="s">
        <v>153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15" t="s">
        <v>85</v>
      </c>
      <c r="BK211" s="228">
        <f>ROUND(I211*H211,2)</f>
        <v>0</v>
      </c>
      <c r="BL211" s="15" t="s">
        <v>238</v>
      </c>
      <c r="BM211" s="227" t="s">
        <v>342</v>
      </c>
    </row>
    <row r="212" s="2" customFormat="1">
      <c r="A212" s="36"/>
      <c r="B212" s="37"/>
      <c r="C212" s="38"/>
      <c r="D212" s="229" t="s">
        <v>163</v>
      </c>
      <c r="E212" s="38"/>
      <c r="F212" s="230" t="s">
        <v>343</v>
      </c>
      <c r="G212" s="38"/>
      <c r="H212" s="38"/>
      <c r="I212" s="231"/>
      <c r="J212" s="38"/>
      <c r="K212" s="38"/>
      <c r="L212" s="42"/>
      <c r="M212" s="232"/>
      <c r="N212" s="233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163</v>
      </c>
      <c r="AU212" s="15" t="s">
        <v>87</v>
      </c>
    </row>
    <row r="213" s="2" customFormat="1">
      <c r="A213" s="36"/>
      <c r="B213" s="37"/>
      <c r="C213" s="38"/>
      <c r="D213" s="234" t="s">
        <v>165</v>
      </c>
      <c r="E213" s="38"/>
      <c r="F213" s="235" t="s">
        <v>344</v>
      </c>
      <c r="G213" s="38"/>
      <c r="H213" s="38"/>
      <c r="I213" s="231"/>
      <c r="J213" s="38"/>
      <c r="K213" s="38"/>
      <c r="L213" s="42"/>
      <c r="M213" s="232"/>
      <c r="N213" s="233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165</v>
      </c>
      <c r="AU213" s="15" t="s">
        <v>87</v>
      </c>
    </row>
    <row r="214" s="13" customFormat="1">
      <c r="A214" s="13"/>
      <c r="B214" s="236"/>
      <c r="C214" s="237"/>
      <c r="D214" s="229" t="s">
        <v>167</v>
      </c>
      <c r="E214" s="238" t="s">
        <v>1</v>
      </c>
      <c r="F214" s="239" t="s">
        <v>472</v>
      </c>
      <c r="G214" s="237"/>
      <c r="H214" s="240">
        <v>7.2000000000000002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167</v>
      </c>
      <c r="AU214" s="246" t="s">
        <v>87</v>
      </c>
      <c r="AV214" s="13" t="s">
        <v>87</v>
      </c>
      <c r="AW214" s="13" t="s">
        <v>34</v>
      </c>
      <c r="AX214" s="13" t="s">
        <v>85</v>
      </c>
      <c r="AY214" s="246" t="s">
        <v>153</v>
      </c>
    </row>
    <row r="215" s="2" customFormat="1" ht="24.15" customHeight="1">
      <c r="A215" s="36"/>
      <c r="B215" s="37"/>
      <c r="C215" s="247" t="s">
        <v>328</v>
      </c>
      <c r="D215" s="247" t="s">
        <v>175</v>
      </c>
      <c r="E215" s="248" t="s">
        <v>347</v>
      </c>
      <c r="F215" s="249" t="s">
        <v>348</v>
      </c>
      <c r="G215" s="250" t="s">
        <v>171</v>
      </c>
      <c r="H215" s="251">
        <v>1</v>
      </c>
      <c r="I215" s="252"/>
      <c r="J215" s="253">
        <f>ROUND(I215*H215,2)</f>
        <v>0</v>
      </c>
      <c r="K215" s="249" t="s">
        <v>1</v>
      </c>
      <c r="L215" s="254"/>
      <c r="M215" s="255" t="s">
        <v>1</v>
      </c>
      <c r="N215" s="256" t="s">
        <v>42</v>
      </c>
      <c r="O215" s="89"/>
      <c r="P215" s="225">
        <f>O215*H215</f>
        <v>0</v>
      </c>
      <c r="Q215" s="225">
        <v>0.00080000000000000004</v>
      </c>
      <c r="R215" s="225">
        <f>Q215*H215</f>
        <v>0.00080000000000000004</v>
      </c>
      <c r="S215" s="225">
        <v>0</v>
      </c>
      <c r="T215" s="22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244</v>
      </c>
      <c r="AT215" s="227" t="s">
        <v>175</v>
      </c>
      <c r="AU215" s="227" t="s">
        <v>87</v>
      </c>
      <c r="AY215" s="15" t="s">
        <v>153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5" t="s">
        <v>85</v>
      </c>
      <c r="BK215" s="228">
        <f>ROUND(I215*H215,2)</f>
        <v>0</v>
      </c>
      <c r="BL215" s="15" t="s">
        <v>238</v>
      </c>
      <c r="BM215" s="227" t="s">
        <v>349</v>
      </c>
    </row>
    <row r="216" s="2" customFormat="1">
      <c r="A216" s="36"/>
      <c r="B216" s="37"/>
      <c r="C216" s="38"/>
      <c r="D216" s="229" t="s">
        <v>163</v>
      </c>
      <c r="E216" s="38"/>
      <c r="F216" s="230" t="s">
        <v>348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163</v>
      </c>
      <c r="AU216" s="15" t="s">
        <v>87</v>
      </c>
    </row>
    <row r="217" s="2" customFormat="1" ht="24.15" customHeight="1">
      <c r="A217" s="36"/>
      <c r="B217" s="37"/>
      <c r="C217" s="216" t="s">
        <v>334</v>
      </c>
      <c r="D217" s="216" t="s">
        <v>156</v>
      </c>
      <c r="E217" s="217" t="s">
        <v>350</v>
      </c>
      <c r="F217" s="218" t="s">
        <v>351</v>
      </c>
      <c r="G217" s="219" t="s">
        <v>186</v>
      </c>
      <c r="H217" s="220">
        <v>3</v>
      </c>
      <c r="I217" s="221"/>
      <c r="J217" s="222">
        <f>ROUND(I217*H217,2)</f>
        <v>0</v>
      </c>
      <c r="K217" s="218" t="s">
        <v>160</v>
      </c>
      <c r="L217" s="42"/>
      <c r="M217" s="223" t="s">
        <v>1</v>
      </c>
      <c r="N217" s="224" t="s">
        <v>42</v>
      </c>
      <c r="O217" s="89"/>
      <c r="P217" s="225">
        <f>O217*H217</f>
        <v>0</v>
      </c>
      <c r="Q217" s="225">
        <v>0.00021000000000000001</v>
      </c>
      <c r="R217" s="225">
        <f>Q217*H217</f>
        <v>0.00063000000000000003</v>
      </c>
      <c r="S217" s="225">
        <v>0</v>
      </c>
      <c r="T217" s="22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27" t="s">
        <v>238</v>
      </c>
      <c r="AT217" s="227" t="s">
        <v>156</v>
      </c>
      <c r="AU217" s="227" t="s">
        <v>87</v>
      </c>
      <c r="AY217" s="15" t="s">
        <v>153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15" t="s">
        <v>85</v>
      </c>
      <c r="BK217" s="228">
        <f>ROUND(I217*H217,2)</f>
        <v>0</v>
      </c>
      <c r="BL217" s="15" t="s">
        <v>238</v>
      </c>
      <c r="BM217" s="227" t="s">
        <v>352</v>
      </c>
    </row>
    <row r="218" s="2" customFormat="1">
      <c r="A218" s="36"/>
      <c r="B218" s="37"/>
      <c r="C218" s="38"/>
      <c r="D218" s="229" t="s">
        <v>163</v>
      </c>
      <c r="E218" s="38"/>
      <c r="F218" s="230" t="s">
        <v>353</v>
      </c>
      <c r="G218" s="38"/>
      <c r="H218" s="38"/>
      <c r="I218" s="231"/>
      <c r="J218" s="38"/>
      <c r="K218" s="38"/>
      <c r="L218" s="42"/>
      <c r="M218" s="232"/>
      <c r="N218" s="233"/>
      <c r="O218" s="89"/>
      <c r="P218" s="89"/>
      <c r="Q218" s="89"/>
      <c r="R218" s="89"/>
      <c r="S218" s="89"/>
      <c r="T218" s="90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163</v>
      </c>
      <c r="AU218" s="15" t="s">
        <v>87</v>
      </c>
    </row>
    <row r="219" s="2" customFormat="1">
      <c r="A219" s="36"/>
      <c r="B219" s="37"/>
      <c r="C219" s="38"/>
      <c r="D219" s="234" t="s">
        <v>165</v>
      </c>
      <c r="E219" s="38"/>
      <c r="F219" s="235" t="s">
        <v>354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165</v>
      </c>
      <c r="AU219" s="15" t="s">
        <v>87</v>
      </c>
    </row>
    <row r="220" s="2" customFormat="1" ht="24.15" customHeight="1">
      <c r="A220" s="36"/>
      <c r="B220" s="37"/>
      <c r="C220" s="216" t="s">
        <v>339</v>
      </c>
      <c r="D220" s="216" t="s">
        <v>156</v>
      </c>
      <c r="E220" s="217" t="s">
        <v>356</v>
      </c>
      <c r="F220" s="218" t="s">
        <v>357</v>
      </c>
      <c r="G220" s="219" t="s">
        <v>186</v>
      </c>
      <c r="H220" s="220">
        <v>3</v>
      </c>
      <c r="I220" s="221"/>
      <c r="J220" s="222">
        <f>ROUND(I220*H220,2)</f>
        <v>0</v>
      </c>
      <c r="K220" s="218" t="s">
        <v>160</v>
      </c>
      <c r="L220" s="42"/>
      <c r="M220" s="223" t="s">
        <v>1</v>
      </c>
      <c r="N220" s="224" t="s">
        <v>42</v>
      </c>
      <c r="O220" s="89"/>
      <c r="P220" s="225">
        <f>O220*H220</f>
        <v>0</v>
      </c>
      <c r="Q220" s="225">
        <v>0.00021000000000000001</v>
      </c>
      <c r="R220" s="225">
        <f>Q220*H220</f>
        <v>0.00063000000000000003</v>
      </c>
      <c r="S220" s="225">
        <v>0</v>
      </c>
      <c r="T220" s="22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7" t="s">
        <v>238</v>
      </c>
      <c r="AT220" s="227" t="s">
        <v>156</v>
      </c>
      <c r="AU220" s="227" t="s">
        <v>87</v>
      </c>
      <c r="AY220" s="15" t="s">
        <v>153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15" t="s">
        <v>85</v>
      </c>
      <c r="BK220" s="228">
        <f>ROUND(I220*H220,2)</f>
        <v>0</v>
      </c>
      <c r="BL220" s="15" t="s">
        <v>238</v>
      </c>
      <c r="BM220" s="227" t="s">
        <v>358</v>
      </c>
    </row>
    <row r="221" s="2" customFormat="1">
      <c r="A221" s="36"/>
      <c r="B221" s="37"/>
      <c r="C221" s="38"/>
      <c r="D221" s="229" t="s">
        <v>163</v>
      </c>
      <c r="E221" s="38"/>
      <c r="F221" s="230" t="s">
        <v>359</v>
      </c>
      <c r="G221" s="38"/>
      <c r="H221" s="38"/>
      <c r="I221" s="231"/>
      <c r="J221" s="38"/>
      <c r="K221" s="38"/>
      <c r="L221" s="42"/>
      <c r="M221" s="232"/>
      <c r="N221" s="233"/>
      <c r="O221" s="89"/>
      <c r="P221" s="89"/>
      <c r="Q221" s="89"/>
      <c r="R221" s="89"/>
      <c r="S221" s="89"/>
      <c r="T221" s="90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5" t="s">
        <v>163</v>
      </c>
      <c r="AU221" s="15" t="s">
        <v>87</v>
      </c>
    </row>
    <row r="222" s="2" customFormat="1">
      <c r="A222" s="36"/>
      <c r="B222" s="37"/>
      <c r="C222" s="38"/>
      <c r="D222" s="234" t="s">
        <v>165</v>
      </c>
      <c r="E222" s="38"/>
      <c r="F222" s="235" t="s">
        <v>360</v>
      </c>
      <c r="G222" s="38"/>
      <c r="H222" s="38"/>
      <c r="I222" s="231"/>
      <c r="J222" s="38"/>
      <c r="K222" s="38"/>
      <c r="L222" s="42"/>
      <c r="M222" s="232"/>
      <c r="N222" s="233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165</v>
      </c>
      <c r="AU222" s="15" t="s">
        <v>87</v>
      </c>
    </row>
    <row r="223" s="2" customFormat="1" ht="24.15" customHeight="1">
      <c r="A223" s="36"/>
      <c r="B223" s="37"/>
      <c r="C223" s="216" t="s">
        <v>346</v>
      </c>
      <c r="D223" s="216" t="s">
        <v>156</v>
      </c>
      <c r="E223" s="217" t="s">
        <v>362</v>
      </c>
      <c r="F223" s="218" t="s">
        <v>363</v>
      </c>
      <c r="G223" s="219" t="s">
        <v>186</v>
      </c>
      <c r="H223" s="220">
        <v>7.5599999999999996</v>
      </c>
      <c r="I223" s="221"/>
      <c r="J223" s="222">
        <f>ROUND(I223*H223,2)</f>
        <v>0</v>
      </c>
      <c r="K223" s="218" t="s">
        <v>160</v>
      </c>
      <c r="L223" s="42"/>
      <c r="M223" s="223" t="s">
        <v>1</v>
      </c>
      <c r="N223" s="224" t="s">
        <v>42</v>
      </c>
      <c r="O223" s="89"/>
      <c r="P223" s="225">
        <f>O223*H223</f>
        <v>0</v>
      </c>
      <c r="Q223" s="225">
        <v>1.0000000000000001E-05</v>
      </c>
      <c r="R223" s="225">
        <f>Q223*H223</f>
        <v>7.5600000000000008E-05</v>
      </c>
      <c r="S223" s="225">
        <v>0</v>
      </c>
      <c r="T223" s="22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27" t="s">
        <v>238</v>
      </c>
      <c r="AT223" s="227" t="s">
        <v>156</v>
      </c>
      <c r="AU223" s="227" t="s">
        <v>87</v>
      </c>
      <c r="AY223" s="15" t="s">
        <v>153</v>
      </c>
      <c r="BE223" s="228">
        <f>IF(N223="základní",J223,0)</f>
        <v>0</v>
      </c>
      <c r="BF223" s="228">
        <f>IF(N223="snížená",J223,0)</f>
        <v>0</v>
      </c>
      <c r="BG223" s="228">
        <f>IF(N223="zákl. přenesená",J223,0)</f>
        <v>0</v>
      </c>
      <c r="BH223" s="228">
        <f>IF(N223="sníž. přenesená",J223,0)</f>
        <v>0</v>
      </c>
      <c r="BI223" s="228">
        <f>IF(N223="nulová",J223,0)</f>
        <v>0</v>
      </c>
      <c r="BJ223" s="15" t="s">
        <v>85</v>
      </c>
      <c r="BK223" s="228">
        <f>ROUND(I223*H223,2)</f>
        <v>0</v>
      </c>
      <c r="BL223" s="15" t="s">
        <v>238</v>
      </c>
      <c r="BM223" s="227" t="s">
        <v>364</v>
      </c>
    </row>
    <row r="224" s="2" customFormat="1">
      <c r="A224" s="36"/>
      <c r="B224" s="37"/>
      <c r="C224" s="38"/>
      <c r="D224" s="229" t="s">
        <v>163</v>
      </c>
      <c r="E224" s="38"/>
      <c r="F224" s="230" t="s">
        <v>365</v>
      </c>
      <c r="G224" s="38"/>
      <c r="H224" s="38"/>
      <c r="I224" s="231"/>
      <c r="J224" s="38"/>
      <c r="K224" s="38"/>
      <c r="L224" s="42"/>
      <c r="M224" s="232"/>
      <c r="N224" s="233"/>
      <c r="O224" s="89"/>
      <c r="P224" s="89"/>
      <c r="Q224" s="89"/>
      <c r="R224" s="89"/>
      <c r="S224" s="89"/>
      <c r="T224" s="90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5" t="s">
        <v>163</v>
      </c>
      <c r="AU224" s="15" t="s">
        <v>87</v>
      </c>
    </row>
    <row r="225" s="2" customFormat="1">
      <c r="A225" s="36"/>
      <c r="B225" s="37"/>
      <c r="C225" s="38"/>
      <c r="D225" s="234" t="s">
        <v>165</v>
      </c>
      <c r="E225" s="38"/>
      <c r="F225" s="235" t="s">
        <v>366</v>
      </c>
      <c r="G225" s="38"/>
      <c r="H225" s="38"/>
      <c r="I225" s="231"/>
      <c r="J225" s="38"/>
      <c r="K225" s="38"/>
      <c r="L225" s="42"/>
      <c r="M225" s="232"/>
      <c r="N225" s="233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165</v>
      </c>
      <c r="AU225" s="15" t="s">
        <v>87</v>
      </c>
    </row>
    <row r="226" s="13" customFormat="1">
      <c r="A226" s="13"/>
      <c r="B226" s="236"/>
      <c r="C226" s="237"/>
      <c r="D226" s="229" t="s">
        <v>167</v>
      </c>
      <c r="E226" s="238" t="s">
        <v>1</v>
      </c>
      <c r="F226" s="239" t="s">
        <v>473</v>
      </c>
      <c r="G226" s="237"/>
      <c r="H226" s="240">
        <v>7.5599999999999996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6" t="s">
        <v>167</v>
      </c>
      <c r="AU226" s="246" t="s">
        <v>87</v>
      </c>
      <c r="AV226" s="13" t="s">
        <v>87</v>
      </c>
      <c r="AW226" s="13" t="s">
        <v>34</v>
      </c>
      <c r="AX226" s="13" t="s">
        <v>85</v>
      </c>
      <c r="AY226" s="246" t="s">
        <v>153</v>
      </c>
    </row>
    <row r="227" s="2" customFormat="1" ht="24.15" customHeight="1">
      <c r="A227" s="36"/>
      <c r="B227" s="37"/>
      <c r="C227" s="216" t="s">
        <v>244</v>
      </c>
      <c r="D227" s="216" t="s">
        <v>156</v>
      </c>
      <c r="E227" s="217" t="s">
        <v>369</v>
      </c>
      <c r="F227" s="218" t="s">
        <v>370</v>
      </c>
      <c r="G227" s="219" t="s">
        <v>186</v>
      </c>
      <c r="H227" s="220">
        <v>7.5</v>
      </c>
      <c r="I227" s="221"/>
      <c r="J227" s="222">
        <f>ROUND(I227*H227,2)</f>
        <v>0</v>
      </c>
      <c r="K227" s="218" t="s">
        <v>160</v>
      </c>
      <c r="L227" s="42"/>
      <c r="M227" s="223" t="s">
        <v>1</v>
      </c>
      <c r="N227" s="224" t="s">
        <v>42</v>
      </c>
      <c r="O227" s="89"/>
      <c r="P227" s="225">
        <f>O227*H227</f>
        <v>0</v>
      </c>
      <c r="Q227" s="225">
        <v>1.0000000000000001E-05</v>
      </c>
      <c r="R227" s="225">
        <f>Q227*H227</f>
        <v>7.5000000000000007E-05</v>
      </c>
      <c r="S227" s="225">
        <v>0</v>
      </c>
      <c r="T227" s="22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27" t="s">
        <v>238</v>
      </c>
      <c r="AT227" s="227" t="s">
        <v>156</v>
      </c>
      <c r="AU227" s="227" t="s">
        <v>87</v>
      </c>
      <c r="AY227" s="15" t="s">
        <v>153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5" t="s">
        <v>85</v>
      </c>
      <c r="BK227" s="228">
        <f>ROUND(I227*H227,2)</f>
        <v>0</v>
      </c>
      <c r="BL227" s="15" t="s">
        <v>238</v>
      </c>
      <c r="BM227" s="227" t="s">
        <v>371</v>
      </c>
    </row>
    <row r="228" s="2" customFormat="1">
      <c r="A228" s="36"/>
      <c r="B228" s="37"/>
      <c r="C228" s="38"/>
      <c r="D228" s="229" t="s">
        <v>163</v>
      </c>
      <c r="E228" s="38"/>
      <c r="F228" s="230" t="s">
        <v>372</v>
      </c>
      <c r="G228" s="38"/>
      <c r="H228" s="38"/>
      <c r="I228" s="231"/>
      <c r="J228" s="38"/>
      <c r="K228" s="38"/>
      <c r="L228" s="42"/>
      <c r="M228" s="232"/>
      <c r="N228" s="233"/>
      <c r="O228" s="89"/>
      <c r="P228" s="89"/>
      <c r="Q228" s="89"/>
      <c r="R228" s="89"/>
      <c r="S228" s="89"/>
      <c r="T228" s="90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5" t="s">
        <v>163</v>
      </c>
      <c r="AU228" s="15" t="s">
        <v>87</v>
      </c>
    </row>
    <row r="229" s="2" customFormat="1">
      <c r="A229" s="36"/>
      <c r="B229" s="37"/>
      <c r="C229" s="38"/>
      <c r="D229" s="234" t="s">
        <v>165</v>
      </c>
      <c r="E229" s="38"/>
      <c r="F229" s="235" t="s">
        <v>373</v>
      </c>
      <c r="G229" s="38"/>
      <c r="H229" s="38"/>
      <c r="I229" s="231"/>
      <c r="J229" s="38"/>
      <c r="K229" s="38"/>
      <c r="L229" s="42"/>
      <c r="M229" s="232"/>
      <c r="N229" s="233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165</v>
      </c>
      <c r="AU229" s="15" t="s">
        <v>87</v>
      </c>
    </row>
    <row r="230" s="2" customFormat="1" ht="33" customHeight="1">
      <c r="A230" s="36"/>
      <c r="B230" s="37"/>
      <c r="C230" s="216" t="s">
        <v>355</v>
      </c>
      <c r="D230" s="216" t="s">
        <v>156</v>
      </c>
      <c r="E230" s="217" t="s">
        <v>375</v>
      </c>
      <c r="F230" s="218" t="s">
        <v>376</v>
      </c>
      <c r="G230" s="219" t="s">
        <v>186</v>
      </c>
      <c r="H230" s="220">
        <v>3</v>
      </c>
      <c r="I230" s="221"/>
      <c r="J230" s="222">
        <f>ROUND(I230*H230,2)</f>
        <v>0</v>
      </c>
      <c r="K230" s="218" t="s">
        <v>160</v>
      </c>
      <c r="L230" s="42"/>
      <c r="M230" s="223" t="s">
        <v>1</v>
      </c>
      <c r="N230" s="224" t="s">
        <v>42</v>
      </c>
      <c r="O230" s="89"/>
      <c r="P230" s="225">
        <f>O230*H230</f>
        <v>0</v>
      </c>
      <c r="Q230" s="225">
        <v>0.00029</v>
      </c>
      <c r="R230" s="225">
        <f>Q230*H230</f>
        <v>0.00087000000000000001</v>
      </c>
      <c r="S230" s="225">
        <v>0</v>
      </c>
      <c r="T230" s="22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238</v>
      </c>
      <c r="AT230" s="227" t="s">
        <v>156</v>
      </c>
      <c r="AU230" s="227" t="s">
        <v>87</v>
      </c>
      <c r="AY230" s="15" t="s">
        <v>153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5" t="s">
        <v>85</v>
      </c>
      <c r="BK230" s="228">
        <f>ROUND(I230*H230,2)</f>
        <v>0</v>
      </c>
      <c r="BL230" s="15" t="s">
        <v>238</v>
      </c>
      <c r="BM230" s="227" t="s">
        <v>377</v>
      </c>
    </row>
    <row r="231" s="2" customFormat="1">
      <c r="A231" s="36"/>
      <c r="B231" s="37"/>
      <c r="C231" s="38"/>
      <c r="D231" s="229" t="s">
        <v>163</v>
      </c>
      <c r="E231" s="38"/>
      <c r="F231" s="230" t="s">
        <v>378</v>
      </c>
      <c r="G231" s="38"/>
      <c r="H231" s="38"/>
      <c r="I231" s="231"/>
      <c r="J231" s="38"/>
      <c r="K231" s="38"/>
      <c r="L231" s="42"/>
      <c r="M231" s="232"/>
      <c r="N231" s="233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163</v>
      </c>
      <c r="AU231" s="15" t="s">
        <v>87</v>
      </c>
    </row>
    <row r="232" s="2" customFormat="1">
      <c r="A232" s="36"/>
      <c r="B232" s="37"/>
      <c r="C232" s="38"/>
      <c r="D232" s="234" t="s">
        <v>165</v>
      </c>
      <c r="E232" s="38"/>
      <c r="F232" s="235" t="s">
        <v>379</v>
      </c>
      <c r="G232" s="38"/>
      <c r="H232" s="38"/>
      <c r="I232" s="231"/>
      <c r="J232" s="38"/>
      <c r="K232" s="38"/>
      <c r="L232" s="42"/>
      <c r="M232" s="232"/>
      <c r="N232" s="233"/>
      <c r="O232" s="89"/>
      <c r="P232" s="89"/>
      <c r="Q232" s="89"/>
      <c r="R232" s="89"/>
      <c r="S232" s="89"/>
      <c r="T232" s="90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165</v>
      </c>
      <c r="AU232" s="15" t="s">
        <v>87</v>
      </c>
    </row>
    <row r="233" s="2" customFormat="1" ht="24.15" customHeight="1">
      <c r="A233" s="36"/>
      <c r="B233" s="37"/>
      <c r="C233" s="216" t="s">
        <v>361</v>
      </c>
      <c r="D233" s="216" t="s">
        <v>156</v>
      </c>
      <c r="E233" s="217" t="s">
        <v>381</v>
      </c>
      <c r="F233" s="218" t="s">
        <v>382</v>
      </c>
      <c r="G233" s="219" t="s">
        <v>186</v>
      </c>
      <c r="H233" s="220">
        <v>3</v>
      </c>
      <c r="I233" s="221"/>
      <c r="J233" s="222">
        <f>ROUND(I233*H233,2)</f>
        <v>0</v>
      </c>
      <c r="K233" s="218" t="s">
        <v>160</v>
      </c>
      <c r="L233" s="42"/>
      <c r="M233" s="223" t="s">
        <v>1</v>
      </c>
      <c r="N233" s="224" t="s">
        <v>42</v>
      </c>
      <c r="O233" s="89"/>
      <c r="P233" s="225">
        <f>O233*H233</f>
        <v>0</v>
      </c>
      <c r="Q233" s="225">
        <v>0</v>
      </c>
      <c r="R233" s="225">
        <f>Q233*H233</f>
        <v>0</v>
      </c>
      <c r="S233" s="225">
        <v>0</v>
      </c>
      <c r="T233" s="22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7" t="s">
        <v>238</v>
      </c>
      <c r="AT233" s="227" t="s">
        <v>156</v>
      </c>
      <c r="AU233" s="227" t="s">
        <v>87</v>
      </c>
      <c r="AY233" s="15" t="s">
        <v>153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5" t="s">
        <v>85</v>
      </c>
      <c r="BK233" s="228">
        <f>ROUND(I233*H233,2)</f>
        <v>0</v>
      </c>
      <c r="BL233" s="15" t="s">
        <v>238</v>
      </c>
      <c r="BM233" s="227" t="s">
        <v>383</v>
      </c>
    </row>
    <row r="234" s="2" customFormat="1">
      <c r="A234" s="36"/>
      <c r="B234" s="37"/>
      <c r="C234" s="38"/>
      <c r="D234" s="229" t="s">
        <v>163</v>
      </c>
      <c r="E234" s="38"/>
      <c r="F234" s="230" t="s">
        <v>384</v>
      </c>
      <c r="G234" s="38"/>
      <c r="H234" s="38"/>
      <c r="I234" s="231"/>
      <c r="J234" s="38"/>
      <c r="K234" s="38"/>
      <c r="L234" s="42"/>
      <c r="M234" s="232"/>
      <c r="N234" s="233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163</v>
      </c>
      <c r="AU234" s="15" t="s">
        <v>87</v>
      </c>
    </row>
    <row r="235" s="2" customFormat="1">
      <c r="A235" s="36"/>
      <c r="B235" s="37"/>
      <c r="C235" s="38"/>
      <c r="D235" s="234" t="s">
        <v>165</v>
      </c>
      <c r="E235" s="38"/>
      <c r="F235" s="235" t="s">
        <v>385</v>
      </c>
      <c r="G235" s="38"/>
      <c r="H235" s="38"/>
      <c r="I235" s="231"/>
      <c r="J235" s="38"/>
      <c r="K235" s="38"/>
      <c r="L235" s="42"/>
      <c r="M235" s="232"/>
      <c r="N235" s="233"/>
      <c r="O235" s="89"/>
      <c r="P235" s="89"/>
      <c r="Q235" s="89"/>
      <c r="R235" s="89"/>
      <c r="S235" s="89"/>
      <c r="T235" s="90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165</v>
      </c>
      <c r="AU235" s="15" t="s">
        <v>87</v>
      </c>
    </row>
    <row r="236" s="2" customFormat="1" ht="33" customHeight="1">
      <c r="A236" s="36"/>
      <c r="B236" s="37"/>
      <c r="C236" s="216" t="s">
        <v>368</v>
      </c>
      <c r="D236" s="216" t="s">
        <v>156</v>
      </c>
      <c r="E236" s="217" t="s">
        <v>387</v>
      </c>
      <c r="F236" s="218" t="s">
        <v>388</v>
      </c>
      <c r="G236" s="219" t="s">
        <v>159</v>
      </c>
      <c r="H236" s="220">
        <v>12</v>
      </c>
      <c r="I236" s="221"/>
      <c r="J236" s="222">
        <f>ROUND(I236*H236,2)</f>
        <v>0</v>
      </c>
      <c r="K236" s="218" t="s">
        <v>160</v>
      </c>
      <c r="L236" s="42"/>
      <c r="M236" s="223" t="s">
        <v>1</v>
      </c>
      <c r="N236" s="224" t="s">
        <v>42</v>
      </c>
      <c r="O236" s="89"/>
      <c r="P236" s="225">
        <f>O236*H236</f>
        <v>0</v>
      </c>
      <c r="Q236" s="225">
        <v>0</v>
      </c>
      <c r="R236" s="225">
        <f>Q236*H236</f>
        <v>0</v>
      </c>
      <c r="S236" s="225">
        <v>0</v>
      </c>
      <c r="T236" s="22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7" t="s">
        <v>238</v>
      </c>
      <c r="AT236" s="227" t="s">
        <v>156</v>
      </c>
      <c r="AU236" s="227" t="s">
        <v>87</v>
      </c>
      <c r="AY236" s="15" t="s">
        <v>153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5" t="s">
        <v>85</v>
      </c>
      <c r="BK236" s="228">
        <f>ROUND(I236*H236,2)</f>
        <v>0</v>
      </c>
      <c r="BL236" s="15" t="s">
        <v>238</v>
      </c>
      <c r="BM236" s="227" t="s">
        <v>389</v>
      </c>
    </row>
    <row r="237" s="2" customFormat="1">
      <c r="A237" s="36"/>
      <c r="B237" s="37"/>
      <c r="C237" s="38"/>
      <c r="D237" s="229" t="s">
        <v>163</v>
      </c>
      <c r="E237" s="38"/>
      <c r="F237" s="230" t="s">
        <v>390</v>
      </c>
      <c r="G237" s="38"/>
      <c r="H237" s="38"/>
      <c r="I237" s="231"/>
      <c r="J237" s="38"/>
      <c r="K237" s="38"/>
      <c r="L237" s="42"/>
      <c r="M237" s="232"/>
      <c r="N237" s="233"/>
      <c r="O237" s="89"/>
      <c r="P237" s="89"/>
      <c r="Q237" s="89"/>
      <c r="R237" s="89"/>
      <c r="S237" s="89"/>
      <c r="T237" s="90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163</v>
      </c>
      <c r="AU237" s="15" t="s">
        <v>87</v>
      </c>
    </row>
    <row r="238" s="2" customFormat="1">
      <c r="A238" s="36"/>
      <c r="B238" s="37"/>
      <c r="C238" s="38"/>
      <c r="D238" s="234" t="s">
        <v>165</v>
      </c>
      <c r="E238" s="38"/>
      <c r="F238" s="235" t="s">
        <v>391</v>
      </c>
      <c r="G238" s="38"/>
      <c r="H238" s="38"/>
      <c r="I238" s="231"/>
      <c r="J238" s="38"/>
      <c r="K238" s="38"/>
      <c r="L238" s="42"/>
      <c r="M238" s="258"/>
      <c r="N238" s="259"/>
      <c r="O238" s="260"/>
      <c r="P238" s="260"/>
      <c r="Q238" s="260"/>
      <c r="R238" s="260"/>
      <c r="S238" s="260"/>
      <c r="T238" s="261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165</v>
      </c>
      <c r="AU238" s="15" t="s">
        <v>87</v>
      </c>
    </row>
    <row r="239" s="2" customFormat="1" ht="6.96" customHeight="1">
      <c r="A239" s="36"/>
      <c r="B239" s="64"/>
      <c r="C239" s="65"/>
      <c r="D239" s="65"/>
      <c r="E239" s="65"/>
      <c r="F239" s="65"/>
      <c r="G239" s="65"/>
      <c r="H239" s="65"/>
      <c r="I239" s="65"/>
      <c r="J239" s="65"/>
      <c r="K239" s="65"/>
      <c r="L239" s="42"/>
      <c r="M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</row>
  </sheetData>
  <sheetProtection sheet="1" autoFilter="0" formatColumns="0" formatRows="0" objects="1" scenarios="1" spinCount="100000" saltValue="aHoRViKx0qBGWb69cfAveC87158op7M4Ls78wq95lfa4mo2qfaTfd6q4CD2UiXRgWS/GqV/SOeZ689NlmXRM9g==" hashValue="y6iYJFJCuwNNrQikk3DAFfEBF2cUh8MT5uUdp/zNoo1K7onIjTc9hGHI1z3iJwQJojtrv0Ue9WpqryyIvl+2Cg==" algorithmName="SHA-512" password="CC35"/>
  <autoFilter ref="C122:K23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8" r:id="rId1" display="https://podminky.urs.cz/item/CS_URS_2025_02/619995001"/>
    <hyperlink ref="F132" r:id="rId2" display="https://podminky.urs.cz/item/CS_URS_2025_02/642944221"/>
    <hyperlink ref="F139" r:id="rId3" display="https://podminky.urs.cz/item/CS_URS_2025_02/998018002"/>
    <hyperlink ref="F144" r:id="rId4" display="https://podminky.urs.cz/item/CS_URS_2025_02/763111338"/>
    <hyperlink ref="F149" r:id="rId5" display="https://podminky.urs.cz/item/CS_URS_2025_02/763132631"/>
    <hyperlink ref="F156" r:id="rId6" display="https://podminky.urs.cz/item/CS_URS_2025_02/998763332"/>
    <hyperlink ref="F160" r:id="rId7" display="https://podminky.urs.cz/item/CS_URS_2025_02/766660031"/>
    <hyperlink ref="F167" r:id="rId8" display="https://podminky.urs.cz/item/CS_URS_2025_02/766660713"/>
    <hyperlink ref="F174" r:id="rId9" display="https://podminky.urs.cz/item/CS_URS_2025_02/766660717"/>
    <hyperlink ref="F189" r:id="rId10" display="https://podminky.urs.cz/item/CS_URS_2025_02/742210241"/>
    <hyperlink ref="F195" r:id="rId11" display="https://podminky.urs.cz/item/CS_URS_2025_02/998766122"/>
    <hyperlink ref="F199" r:id="rId12" display="https://podminky.urs.cz/item/CS_URS_2025_02/784121001"/>
    <hyperlink ref="F204" r:id="rId13" display="https://podminky.urs.cz/item/CS_URS_2025_02/784161401"/>
    <hyperlink ref="F207" r:id="rId14" display="https://podminky.urs.cz/item/CS_URS_2025_02/784171001"/>
    <hyperlink ref="F213" r:id="rId15" display="https://podminky.urs.cz/item/CS_URS_2025_02/784171101"/>
    <hyperlink ref="F219" r:id="rId16" display="https://podminky.urs.cz/item/CS_URS_2025_02/784181101"/>
    <hyperlink ref="F222" r:id="rId17" display="https://podminky.urs.cz/item/CS_URS_2025_02/784181111"/>
    <hyperlink ref="F225" r:id="rId18" display="https://podminky.urs.cz/item/CS_URS_2025_02/784191005"/>
    <hyperlink ref="F229" r:id="rId19" display="https://podminky.urs.cz/item/CS_URS_2025_02/784191007"/>
    <hyperlink ref="F232" r:id="rId20" display="https://podminky.urs.cz/item/CS_URS_2025_02/784211101"/>
    <hyperlink ref="F235" r:id="rId21" display="https://podminky.urs.cz/item/CS_URS_2025_02/784211141"/>
    <hyperlink ref="F238" r:id="rId22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102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474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ROUND(J125,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ROUND((SUM(BE125:BE251)),  2)</f>
        <v>0</v>
      </c>
      <c r="G33" s="36"/>
      <c r="H33" s="36"/>
      <c r="I33" s="153">
        <v>0.20999999999999999</v>
      </c>
      <c r="J33" s="152">
        <f>ROUND(((SUM(BE125:BE251))*I33),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ROUND((SUM(BF125:BF251)),  2)</f>
        <v>0</v>
      </c>
      <c r="G34" s="36"/>
      <c r="H34" s="36"/>
      <c r="I34" s="153">
        <v>0.12</v>
      </c>
      <c r="J34" s="152">
        <f>ROUND(((SUM(BF125:BF251))*I34),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ROUND((SUM(BG125:BG251)),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ROUND((SUM(BH125:BH251)),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ROUND((SUM(BI125:BI251)),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734-6 - Schodiště C - 3.NP rozcvičovna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J125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J126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J127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131</v>
      </c>
      <c r="E99" s="186"/>
      <c r="F99" s="186"/>
      <c r="G99" s="186"/>
      <c r="H99" s="186"/>
      <c r="I99" s="186"/>
      <c r="J99" s="187">
        <f>J138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132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133</v>
      </c>
      <c r="E101" s="186"/>
      <c r="F101" s="186"/>
      <c r="G101" s="186"/>
      <c r="H101" s="186"/>
      <c r="I101" s="186"/>
      <c r="J101" s="187">
        <f>J161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134</v>
      </c>
      <c r="E102" s="180"/>
      <c r="F102" s="180"/>
      <c r="G102" s="180"/>
      <c r="H102" s="180"/>
      <c r="I102" s="180"/>
      <c r="J102" s="181">
        <f>J165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135</v>
      </c>
      <c r="E103" s="186"/>
      <c r="F103" s="186"/>
      <c r="G103" s="186"/>
      <c r="H103" s="186"/>
      <c r="I103" s="186"/>
      <c r="J103" s="187">
        <f>J166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136</v>
      </c>
      <c r="E104" s="186"/>
      <c r="F104" s="186"/>
      <c r="G104" s="186"/>
      <c r="H104" s="186"/>
      <c r="I104" s="186"/>
      <c r="J104" s="187">
        <f>J205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137</v>
      </c>
      <c r="E105" s="186"/>
      <c r="F105" s="186"/>
      <c r="G105" s="186"/>
      <c r="H105" s="186"/>
      <c r="I105" s="186"/>
      <c r="J105" s="187">
        <f>J209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138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172" t="str">
        <f>E7</f>
        <v>Dodávka a montáž protipožárních uzávěrů</v>
      </c>
      <c r="F115" s="30"/>
      <c r="G115" s="30"/>
      <c r="H115" s="30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122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E9</f>
        <v>734-6 - Schodiště C - 3.NP rozcvičovna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F12</f>
        <v>Zimní stadión Ivana Hlinky</v>
      </c>
      <c r="G119" s="38"/>
      <c r="H119" s="38"/>
      <c r="I119" s="30" t="s">
        <v>22</v>
      </c>
      <c r="J119" s="77" t="str">
        <f>IF(J12="","",J12)</f>
        <v>13. 9. 2025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E15</f>
        <v xml:space="preserve">Město Litvínov, náměstí Míru 11, 43601 Litvínov - </v>
      </c>
      <c r="G121" s="38"/>
      <c r="H121" s="38"/>
      <c r="I121" s="30" t="s">
        <v>32</v>
      </c>
      <c r="J121" s="34" t="str">
        <f>E21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30</v>
      </c>
      <c r="D122" s="38"/>
      <c r="E122" s="38"/>
      <c r="F122" s="25" t="str">
        <f>IF(E18="","",E18)</f>
        <v>Vyplň údaj</v>
      </c>
      <c r="G122" s="38"/>
      <c r="H122" s="38"/>
      <c r="I122" s="30" t="s">
        <v>35</v>
      </c>
      <c r="J122" s="34" t="str">
        <f>E24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9"/>
      <c r="B124" s="190"/>
      <c r="C124" s="191" t="s">
        <v>139</v>
      </c>
      <c r="D124" s="192" t="s">
        <v>62</v>
      </c>
      <c r="E124" s="192" t="s">
        <v>58</v>
      </c>
      <c r="F124" s="192" t="s">
        <v>59</v>
      </c>
      <c r="G124" s="192" t="s">
        <v>140</v>
      </c>
      <c r="H124" s="192" t="s">
        <v>141</v>
      </c>
      <c r="I124" s="192" t="s">
        <v>142</v>
      </c>
      <c r="J124" s="192" t="s">
        <v>126</v>
      </c>
      <c r="K124" s="193" t="s">
        <v>143</v>
      </c>
      <c r="L124" s="194"/>
      <c r="M124" s="98" t="s">
        <v>1</v>
      </c>
      <c r="N124" s="99" t="s">
        <v>41</v>
      </c>
      <c r="O124" s="99" t="s">
        <v>144</v>
      </c>
      <c r="P124" s="99" t="s">
        <v>145</v>
      </c>
      <c r="Q124" s="99" t="s">
        <v>146</v>
      </c>
      <c r="R124" s="99" t="s">
        <v>147</v>
      </c>
      <c r="S124" s="99" t="s">
        <v>148</v>
      </c>
      <c r="T124" s="100" t="s">
        <v>149</v>
      </c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</row>
    <row r="125" s="2" customFormat="1" ht="22.8" customHeight="1">
      <c r="A125" s="36"/>
      <c r="B125" s="37"/>
      <c r="C125" s="105" t="s">
        <v>150</v>
      </c>
      <c r="D125" s="38"/>
      <c r="E125" s="38"/>
      <c r="F125" s="38"/>
      <c r="G125" s="38"/>
      <c r="H125" s="38"/>
      <c r="I125" s="38"/>
      <c r="J125" s="195">
        <f>BK125</f>
        <v>0</v>
      </c>
      <c r="K125" s="38"/>
      <c r="L125" s="42"/>
      <c r="M125" s="101"/>
      <c r="N125" s="196"/>
      <c r="O125" s="102"/>
      <c r="P125" s="197">
        <f>P126+P165</f>
        <v>0</v>
      </c>
      <c r="Q125" s="102"/>
      <c r="R125" s="197">
        <f>R126+R165</f>
        <v>0.23506060000000001</v>
      </c>
      <c r="S125" s="102"/>
      <c r="T125" s="198">
        <f>T126+T165</f>
        <v>0.37928600000000001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76</v>
      </c>
      <c r="AU125" s="15" t="s">
        <v>128</v>
      </c>
      <c r="BK125" s="199">
        <f>BK126+BK165</f>
        <v>0</v>
      </c>
    </row>
    <row r="126" s="12" customFormat="1" ht="25.92" customHeight="1">
      <c r="A126" s="12"/>
      <c r="B126" s="200"/>
      <c r="C126" s="201"/>
      <c r="D126" s="202" t="s">
        <v>76</v>
      </c>
      <c r="E126" s="203" t="s">
        <v>151</v>
      </c>
      <c r="F126" s="203" t="s">
        <v>152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P127+P138+P143+P161</f>
        <v>0</v>
      </c>
      <c r="Q126" s="208"/>
      <c r="R126" s="209">
        <f>R127+R138+R143+R161</f>
        <v>0.12816</v>
      </c>
      <c r="S126" s="208"/>
      <c r="T126" s="210">
        <f>T127+T138+T143+T161</f>
        <v>0.23813999999999999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77</v>
      </c>
      <c r="AY126" s="211" t="s">
        <v>153</v>
      </c>
      <c r="BK126" s="213">
        <f>BK127+BK138+BK143+BK161</f>
        <v>0</v>
      </c>
    </row>
    <row r="127" s="12" customFormat="1" ht="22.8" customHeight="1">
      <c r="A127" s="12"/>
      <c r="B127" s="200"/>
      <c r="C127" s="201"/>
      <c r="D127" s="202" t="s">
        <v>76</v>
      </c>
      <c r="E127" s="214" t="s">
        <v>154</v>
      </c>
      <c r="F127" s="214" t="s">
        <v>155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SUM(P128:P137)</f>
        <v>0</v>
      </c>
      <c r="Q127" s="208"/>
      <c r="R127" s="209">
        <f>SUM(R128:R137)</f>
        <v>0.12816</v>
      </c>
      <c r="S127" s="208"/>
      <c r="T127" s="210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85</v>
      </c>
      <c r="AT127" s="212" t="s">
        <v>76</v>
      </c>
      <c r="AU127" s="212" t="s">
        <v>85</v>
      </c>
      <c r="AY127" s="211" t="s">
        <v>153</v>
      </c>
      <c r="BK127" s="213">
        <f>SUM(BK128:BK137)</f>
        <v>0</v>
      </c>
    </row>
    <row r="128" s="2" customFormat="1" ht="24.15" customHeight="1">
      <c r="A128" s="36"/>
      <c r="B128" s="37"/>
      <c r="C128" s="216" t="s">
        <v>85</v>
      </c>
      <c r="D128" s="216" t="s">
        <v>156</v>
      </c>
      <c r="E128" s="217" t="s">
        <v>157</v>
      </c>
      <c r="F128" s="218" t="s">
        <v>158</v>
      </c>
      <c r="G128" s="219" t="s">
        <v>159</v>
      </c>
      <c r="H128" s="220">
        <v>12</v>
      </c>
      <c r="I128" s="221"/>
      <c r="J128" s="222">
        <f>ROUND(I128*H128,2)</f>
        <v>0</v>
      </c>
      <c r="K128" s="218" t="s">
        <v>160</v>
      </c>
      <c r="L128" s="42"/>
      <c r="M128" s="223" t="s">
        <v>1</v>
      </c>
      <c r="N128" s="224" t="s">
        <v>42</v>
      </c>
      <c r="O128" s="89"/>
      <c r="P128" s="225">
        <f>O128*H128</f>
        <v>0</v>
      </c>
      <c r="Q128" s="225">
        <v>0.0015</v>
      </c>
      <c r="R128" s="225">
        <f>Q128*H128</f>
        <v>0.018000000000000002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161</v>
      </c>
      <c r="AT128" s="227" t="s">
        <v>156</v>
      </c>
      <c r="AU128" s="227" t="s">
        <v>87</v>
      </c>
      <c r="AY128" s="15" t="s">
        <v>153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85</v>
      </c>
      <c r="BK128" s="228">
        <f>ROUND(I128*H128,2)</f>
        <v>0</v>
      </c>
      <c r="BL128" s="15" t="s">
        <v>161</v>
      </c>
      <c r="BM128" s="227" t="s">
        <v>162</v>
      </c>
    </row>
    <row r="129" s="2" customFormat="1">
      <c r="A129" s="36"/>
      <c r="B129" s="37"/>
      <c r="C129" s="38"/>
      <c r="D129" s="229" t="s">
        <v>163</v>
      </c>
      <c r="E129" s="38"/>
      <c r="F129" s="230" t="s">
        <v>164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163</v>
      </c>
      <c r="AU129" s="15" t="s">
        <v>87</v>
      </c>
    </row>
    <row r="130" s="2" customFormat="1">
      <c r="A130" s="36"/>
      <c r="B130" s="37"/>
      <c r="C130" s="38"/>
      <c r="D130" s="234" t="s">
        <v>165</v>
      </c>
      <c r="E130" s="38"/>
      <c r="F130" s="235" t="s">
        <v>166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165</v>
      </c>
      <c r="AU130" s="15" t="s">
        <v>87</v>
      </c>
    </row>
    <row r="131" s="13" customFormat="1">
      <c r="A131" s="13"/>
      <c r="B131" s="236"/>
      <c r="C131" s="237"/>
      <c r="D131" s="229" t="s">
        <v>167</v>
      </c>
      <c r="E131" s="238" t="s">
        <v>1</v>
      </c>
      <c r="F131" s="239" t="s">
        <v>438</v>
      </c>
      <c r="G131" s="237"/>
      <c r="H131" s="240">
        <v>12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167</v>
      </c>
      <c r="AU131" s="246" t="s">
        <v>87</v>
      </c>
      <c r="AV131" s="13" t="s">
        <v>87</v>
      </c>
      <c r="AW131" s="13" t="s">
        <v>34</v>
      </c>
      <c r="AX131" s="13" t="s">
        <v>85</v>
      </c>
      <c r="AY131" s="246" t="s">
        <v>153</v>
      </c>
    </row>
    <row r="132" s="2" customFormat="1" ht="37.8" customHeight="1">
      <c r="A132" s="36"/>
      <c r="B132" s="37"/>
      <c r="C132" s="216" t="s">
        <v>87</v>
      </c>
      <c r="D132" s="216" t="s">
        <v>156</v>
      </c>
      <c r="E132" s="217" t="s">
        <v>169</v>
      </c>
      <c r="F132" s="218" t="s">
        <v>170</v>
      </c>
      <c r="G132" s="219" t="s">
        <v>171</v>
      </c>
      <c r="H132" s="220">
        <v>1</v>
      </c>
      <c r="I132" s="221"/>
      <c r="J132" s="222">
        <f>ROUND(I132*H132,2)</f>
        <v>0</v>
      </c>
      <c r="K132" s="218" t="s">
        <v>160</v>
      </c>
      <c r="L132" s="42"/>
      <c r="M132" s="223" t="s">
        <v>1</v>
      </c>
      <c r="N132" s="224" t="s">
        <v>42</v>
      </c>
      <c r="O132" s="89"/>
      <c r="P132" s="225">
        <f>O132*H132</f>
        <v>0</v>
      </c>
      <c r="Q132" s="225">
        <v>0.090660000000000004</v>
      </c>
      <c r="R132" s="225">
        <f>Q132*H132</f>
        <v>0.090660000000000004</v>
      </c>
      <c r="S132" s="225">
        <v>0</v>
      </c>
      <c r="T132" s="22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161</v>
      </c>
      <c r="AT132" s="227" t="s">
        <v>156</v>
      </c>
      <c r="AU132" s="227" t="s">
        <v>87</v>
      </c>
      <c r="AY132" s="15" t="s">
        <v>153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5" t="s">
        <v>85</v>
      </c>
      <c r="BK132" s="228">
        <f>ROUND(I132*H132,2)</f>
        <v>0</v>
      </c>
      <c r="BL132" s="15" t="s">
        <v>161</v>
      </c>
      <c r="BM132" s="227" t="s">
        <v>172</v>
      </c>
    </row>
    <row r="133" s="2" customFormat="1">
      <c r="A133" s="36"/>
      <c r="B133" s="37"/>
      <c r="C133" s="38"/>
      <c r="D133" s="229" t="s">
        <v>163</v>
      </c>
      <c r="E133" s="38"/>
      <c r="F133" s="230" t="s">
        <v>170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163</v>
      </c>
      <c r="AU133" s="15" t="s">
        <v>87</v>
      </c>
    </row>
    <row r="134" s="2" customFormat="1">
      <c r="A134" s="36"/>
      <c r="B134" s="37"/>
      <c r="C134" s="38"/>
      <c r="D134" s="234" t="s">
        <v>165</v>
      </c>
      <c r="E134" s="38"/>
      <c r="F134" s="235" t="s">
        <v>173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165</v>
      </c>
      <c r="AU134" s="15" t="s">
        <v>87</v>
      </c>
    </row>
    <row r="135" s="2" customFormat="1" ht="37.8" customHeight="1">
      <c r="A135" s="36"/>
      <c r="B135" s="37"/>
      <c r="C135" s="247" t="s">
        <v>174</v>
      </c>
      <c r="D135" s="247" t="s">
        <v>175</v>
      </c>
      <c r="E135" s="248" t="s">
        <v>439</v>
      </c>
      <c r="F135" s="249" t="s">
        <v>440</v>
      </c>
      <c r="G135" s="250" t="s">
        <v>171</v>
      </c>
      <c r="H135" s="251">
        <v>1</v>
      </c>
      <c r="I135" s="252"/>
      <c r="J135" s="253">
        <f>ROUND(I135*H135,2)</f>
        <v>0</v>
      </c>
      <c r="K135" s="249" t="s">
        <v>1</v>
      </c>
      <c r="L135" s="254"/>
      <c r="M135" s="255" t="s">
        <v>1</v>
      </c>
      <c r="N135" s="256" t="s">
        <v>42</v>
      </c>
      <c r="O135" s="89"/>
      <c r="P135" s="225">
        <f>O135*H135</f>
        <v>0</v>
      </c>
      <c r="Q135" s="225">
        <v>0.0195</v>
      </c>
      <c r="R135" s="225">
        <f>Q135*H135</f>
        <v>0.0195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178</v>
      </c>
      <c r="AT135" s="227" t="s">
        <v>175</v>
      </c>
      <c r="AU135" s="227" t="s">
        <v>87</v>
      </c>
      <c r="AY135" s="15" t="s">
        <v>153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5" t="s">
        <v>85</v>
      </c>
      <c r="BK135" s="228">
        <f>ROUND(I135*H135,2)</f>
        <v>0</v>
      </c>
      <c r="BL135" s="15" t="s">
        <v>161</v>
      </c>
      <c r="BM135" s="227" t="s">
        <v>179</v>
      </c>
    </row>
    <row r="136" s="2" customFormat="1">
      <c r="A136" s="36"/>
      <c r="B136" s="37"/>
      <c r="C136" s="38"/>
      <c r="D136" s="229" t="s">
        <v>163</v>
      </c>
      <c r="E136" s="38"/>
      <c r="F136" s="230" t="s">
        <v>440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163</v>
      </c>
      <c r="AU136" s="15" t="s">
        <v>87</v>
      </c>
    </row>
    <row r="137" s="2" customFormat="1">
      <c r="A137" s="36"/>
      <c r="B137" s="37"/>
      <c r="C137" s="38"/>
      <c r="D137" s="229" t="s">
        <v>180</v>
      </c>
      <c r="E137" s="38"/>
      <c r="F137" s="257" t="s">
        <v>441</v>
      </c>
      <c r="G137" s="38"/>
      <c r="H137" s="38"/>
      <c r="I137" s="231"/>
      <c r="J137" s="38"/>
      <c r="K137" s="38"/>
      <c r="L137" s="42"/>
      <c r="M137" s="232"/>
      <c r="N137" s="233"/>
      <c r="O137" s="89"/>
      <c r="P137" s="89"/>
      <c r="Q137" s="89"/>
      <c r="R137" s="89"/>
      <c r="S137" s="89"/>
      <c r="T137" s="90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180</v>
      </c>
      <c r="AU137" s="15" t="s">
        <v>87</v>
      </c>
    </row>
    <row r="138" s="12" customFormat="1" ht="22.8" customHeight="1">
      <c r="A138" s="12"/>
      <c r="B138" s="200"/>
      <c r="C138" s="201"/>
      <c r="D138" s="202" t="s">
        <v>76</v>
      </c>
      <c r="E138" s="214" t="s">
        <v>182</v>
      </c>
      <c r="F138" s="214" t="s">
        <v>183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SUM(P139:P142)</f>
        <v>0</v>
      </c>
      <c r="Q138" s="208"/>
      <c r="R138" s="209">
        <f>SUM(R139:R142)</f>
        <v>0</v>
      </c>
      <c r="S138" s="208"/>
      <c r="T138" s="210">
        <f>SUM(T139:T142)</f>
        <v>0.23813999999999999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85</v>
      </c>
      <c r="AT138" s="212" t="s">
        <v>76</v>
      </c>
      <c r="AU138" s="212" t="s">
        <v>85</v>
      </c>
      <c r="AY138" s="211" t="s">
        <v>153</v>
      </c>
      <c r="BK138" s="213">
        <f>SUM(BK139:BK142)</f>
        <v>0</v>
      </c>
    </row>
    <row r="139" s="2" customFormat="1" ht="21.75" customHeight="1">
      <c r="A139" s="36"/>
      <c r="B139" s="37"/>
      <c r="C139" s="216" t="s">
        <v>161</v>
      </c>
      <c r="D139" s="216" t="s">
        <v>156</v>
      </c>
      <c r="E139" s="217" t="s">
        <v>184</v>
      </c>
      <c r="F139" s="218" t="s">
        <v>185</v>
      </c>
      <c r="G139" s="219" t="s">
        <v>186</v>
      </c>
      <c r="H139" s="220">
        <v>3.7799999999999998</v>
      </c>
      <c r="I139" s="221"/>
      <c r="J139" s="222">
        <f>ROUND(I139*H139,2)</f>
        <v>0</v>
      </c>
      <c r="K139" s="218" t="s">
        <v>160</v>
      </c>
      <c r="L139" s="42"/>
      <c r="M139" s="223" t="s">
        <v>1</v>
      </c>
      <c r="N139" s="224" t="s">
        <v>42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0.063</v>
      </c>
      <c r="T139" s="226">
        <f>S139*H139</f>
        <v>0.23813999999999999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161</v>
      </c>
      <c r="AT139" s="227" t="s">
        <v>156</v>
      </c>
      <c r="AU139" s="227" t="s">
        <v>87</v>
      </c>
      <c r="AY139" s="15" t="s">
        <v>153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5" t="s">
        <v>85</v>
      </c>
      <c r="BK139" s="228">
        <f>ROUND(I139*H139,2)</f>
        <v>0</v>
      </c>
      <c r="BL139" s="15" t="s">
        <v>161</v>
      </c>
      <c r="BM139" s="227" t="s">
        <v>187</v>
      </c>
    </row>
    <row r="140" s="2" customFormat="1">
      <c r="A140" s="36"/>
      <c r="B140" s="37"/>
      <c r="C140" s="38"/>
      <c r="D140" s="229" t="s">
        <v>163</v>
      </c>
      <c r="E140" s="38"/>
      <c r="F140" s="230" t="s">
        <v>188</v>
      </c>
      <c r="G140" s="38"/>
      <c r="H140" s="38"/>
      <c r="I140" s="231"/>
      <c r="J140" s="38"/>
      <c r="K140" s="38"/>
      <c r="L140" s="42"/>
      <c r="M140" s="232"/>
      <c r="N140" s="233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163</v>
      </c>
      <c r="AU140" s="15" t="s">
        <v>87</v>
      </c>
    </row>
    <row r="141" s="2" customFormat="1">
      <c r="A141" s="36"/>
      <c r="B141" s="37"/>
      <c r="C141" s="38"/>
      <c r="D141" s="234" t="s">
        <v>165</v>
      </c>
      <c r="E141" s="38"/>
      <c r="F141" s="235" t="s">
        <v>189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165</v>
      </c>
      <c r="AU141" s="15" t="s">
        <v>87</v>
      </c>
    </row>
    <row r="142" s="13" customFormat="1">
      <c r="A142" s="13"/>
      <c r="B142" s="236"/>
      <c r="C142" s="237"/>
      <c r="D142" s="229" t="s">
        <v>167</v>
      </c>
      <c r="E142" s="238" t="s">
        <v>1</v>
      </c>
      <c r="F142" s="239" t="s">
        <v>475</v>
      </c>
      <c r="G142" s="237"/>
      <c r="H142" s="240">
        <v>3.7799999999999998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167</v>
      </c>
      <c r="AU142" s="246" t="s">
        <v>87</v>
      </c>
      <c r="AV142" s="13" t="s">
        <v>87</v>
      </c>
      <c r="AW142" s="13" t="s">
        <v>34</v>
      </c>
      <c r="AX142" s="13" t="s">
        <v>85</v>
      </c>
      <c r="AY142" s="246" t="s">
        <v>153</v>
      </c>
    </row>
    <row r="143" s="12" customFormat="1" ht="22.8" customHeight="1">
      <c r="A143" s="12"/>
      <c r="B143" s="200"/>
      <c r="C143" s="201"/>
      <c r="D143" s="202" t="s">
        <v>76</v>
      </c>
      <c r="E143" s="214" t="s">
        <v>191</v>
      </c>
      <c r="F143" s="214" t="s">
        <v>192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SUM(P144:P160)</f>
        <v>0</v>
      </c>
      <c r="Q143" s="208"/>
      <c r="R143" s="209">
        <f>SUM(R144:R160)</f>
        <v>0</v>
      </c>
      <c r="S143" s="208"/>
      <c r="T143" s="210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85</v>
      </c>
      <c r="AT143" s="212" t="s">
        <v>76</v>
      </c>
      <c r="AU143" s="212" t="s">
        <v>85</v>
      </c>
      <c r="AY143" s="211" t="s">
        <v>153</v>
      </c>
      <c r="BK143" s="213">
        <f>SUM(BK144:BK160)</f>
        <v>0</v>
      </c>
    </row>
    <row r="144" s="2" customFormat="1" ht="24.15" customHeight="1">
      <c r="A144" s="36"/>
      <c r="B144" s="37"/>
      <c r="C144" s="216" t="s">
        <v>193</v>
      </c>
      <c r="D144" s="216" t="s">
        <v>156</v>
      </c>
      <c r="E144" s="217" t="s">
        <v>194</v>
      </c>
      <c r="F144" s="218" t="s">
        <v>195</v>
      </c>
      <c r="G144" s="219" t="s">
        <v>196</v>
      </c>
      <c r="H144" s="220">
        <v>0.379</v>
      </c>
      <c r="I144" s="221"/>
      <c r="J144" s="222">
        <f>ROUND(I144*H144,2)</f>
        <v>0</v>
      </c>
      <c r="K144" s="218" t="s">
        <v>160</v>
      </c>
      <c r="L144" s="42"/>
      <c r="M144" s="223" t="s">
        <v>1</v>
      </c>
      <c r="N144" s="224" t="s">
        <v>42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161</v>
      </c>
      <c r="AT144" s="227" t="s">
        <v>156</v>
      </c>
      <c r="AU144" s="227" t="s">
        <v>87</v>
      </c>
      <c r="AY144" s="15" t="s">
        <v>153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85</v>
      </c>
      <c r="BK144" s="228">
        <f>ROUND(I144*H144,2)</f>
        <v>0</v>
      </c>
      <c r="BL144" s="15" t="s">
        <v>161</v>
      </c>
      <c r="BM144" s="227" t="s">
        <v>197</v>
      </c>
    </row>
    <row r="145" s="2" customFormat="1">
      <c r="A145" s="36"/>
      <c r="B145" s="37"/>
      <c r="C145" s="38"/>
      <c r="D145" s="229" t="s">
        <v>163</v>
      </c>
      <c r="E145" s="38"/>
      <c r="F145" s="230" t="s">
        <v>198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163</v>
      </c>
      <c r="AU145" s="15" t="s">
        <v>87</v>
      </c>
    </row>
    <row r="146" s="2" customFormat="1">
      <c r="A146" s="36"/>
      <c r="B146" s="37"/>
      <c r="C146" s="38"/>
      <c r="D146" s="234" t="s">
        <v>165</v>
      </c>
      <c r="E146" s="38"/>
      <c r="F146" s="235" t="s">
        <v>199</v>
      </c>
      <c r="G146" s="38"/>
      <c r="H146" s="38"/>
      <c r="I146" s="231"/>
      <c r="J146" s="38"/>
      <c r="K146" s="38"/>
      <c r="L146" s="42"/>
      <c r="M146" s="232"/>
      <c r="N146" s="233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165</v>
      </c>
      <c r="AU146" s="15" t="s">
        <v>87</v>
      </c>
    </row>
    <row r="147" s="2" customFormat="1" ht="33" customHeight="1">
      <c r="A147" s="36"/>
      <c r="B147" s="37"/>
      <c r="C147" s="216" t="s">
        <v>154</v>
      </c>
      <c r="D147" s="216" t="s">
        <v>156</v>
      </c>
      <c r="E147" s="217" t="s">
        <v>200</v>
      </c>
      <c r="F147" s="218" t="s">
        <v>201</v>
      </c>
      <c r="G147" s="219" t="s">
        <v>196</v>
      </c>
      <c r="H147" s="220">
        <v>0.75800000000000001</v>
      </c>
      <c r="I147" s="221"/>
      <c r="J147" s="222">
        <f>ROUND(I147*H147,2)</f>
        <v>0</v>
      </c>
      <c r="K147" s="218" t="s">
        <v>160</v>
      </c>
      <c r="L147" s="42"/>
      <c r="M147" s="223" t="s">
        <v>1</v>
      </c>
      <c r="N147" s="224" t="s">
        <v>42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161</v>
      </c>
      <c r="AT147" s="227" t="s">
        <v>156</v>
      </c>
      <c r="AU147" s="227" t="s">
        <v>87</v>
      </c>
      <c r="AY147" s="15" t="s">
        <v>153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85</v>
      </c>
      <c r="BK147" s="228">
        <f>ROUND(I147*H147,2)</f>
        <v>0</v>
      </c>
      <c r="BL147" s="15" t="s">
        <v>161</v>
      </c>
      <c r="BM147" s="227" t="s">
        <v>202</v>
      </c>
    </row>
    <row r="148" s="2" customFormat="1">
      <c r="A148" s="36"/>
      <c r="B148" s="37"/>
      <c r="C148" s="38"/>
      <c r="D148" s="229" t="s">
        <v>163</v>
      </c>
      <c r="E148" s="38"/>
      <c r="F148" s="230" t="s">
        <v>203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163</v>
      </c>
      <c r="AU148" s="15" t="s">
        <v>87</v>
      </c>
    </row>
    <row r="149" s="2" customFormat="1">
      <c r="A149" s="36"/>
      <c r="B149" s="37"/>
      <c r="C149" s="38"/>
      <c r="D149" s="234" t="s">
        <v>165</v>
      </c>
      <c r="E149" s="38"/>
      <c r="F149" s="235" t="s">
        <v>204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165</v>
      </c>
      <c r="AU149" s="15" t="s">
        <v>87</v>
      </c>
    </row>
    <row r="150" s="13" customFormat="1">
      <c r="A150" s="13"/>
      <c r="B150" s="236"/>
      <c r="C150" s="237"/>
      <c r="D150" s="229" t="s">
        <v>167</v>
      </c>
      <c r="E150" s="237"/>
      <c r="F150" s="239" t="s">
        <v>476</v>
      </c>
      <c r="G150" s="237"/>
      <c r="H150" s="240">
        <v>0.75800000000000001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167</v>
      </c>
      <c r="AU150" s="246" t="s">
        <v>87</v>
      </c>
      <c r="AV150" s="13" t="s">
        <v>87</v>
      </c>
      <c r="AW150" s="13" t="s">
        <v>4</v>
      </c>
      <c r="AX150" s="13" t="s">
        <v>85</v>
      </c>
      <c r="AY150" s="246" t="s">
        <v>153</v>
      </c>
    </row>
    <row r="151" s="2" customFormat="1" ht="24.15" customHeight="1">
      <c r="A151" s="36"/>
      <c r="B151" s="37"/>
      <c r="C151" s="216" t="s">
        <v>206</v>
      </c>
      <c r="D151" s="216" t="s">
        <v>156</v>
      </c>
      <c r="E151" s="217" t="s">
        <v>207</v>
      </c>
      <c r="F151" s="218" t="s">
        <v>208</v>
      </c>
      <c r="G151" s="219" t="s">
        <v>196</v>
      </c>
      <c r="H151" s="220">
        <v>0.379</v>
      </c>
      <c r="I151" s="221"/>
      <c r="J151" s="222">
        <f>ROUND(I151*H151,2)</f>
        <v>0</v>
      </c>
      <c r="K151" s="218" t="s">
        <v>160</v>
      </c>
      <c r="L151" s="42"/>
      <c r="M151" s="223" t="s">
        <v>1</v>
      </c>
      <c r="N151" s="224" t="s">
        <v>42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161</v>
      </c>
      <c r="AT151" s="227" t="s">
        <v>156</v>
      </c>
      <c r="AU151" s="227" t="s">
        <v>87</v>
      </c>
      <c r="AY151" s="15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85</v>
      </c>
      <c r="BK151" s="228">
        <f>ROUND(I151*H151,2)</f>
        <v>0</v>
      </c>
      <c r="BL151" s="15" t="s">
        <v>161</v>
      </c>
      <c r="BM151" s="227" t="s">
        <v>209</v>
      </c>
    </row>
    <row r="152" s="2" customFormat="1">
      <c r="A152" s="36"/>
      <c r="B152" s="37"/>
      <c r="C152" s="38"/>
      <c r="D152" s="229" t="s">
        <v>163</v>
      </c>
      <c r="E152" s="38"/>
      <c r="F152" s="230" t="s">
        <v>210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163</v>
      </c>
      <c r="AU152" s="15" t="s">
        <v>87</v>
      </c>
    </row>
    <row r="153" s="2" customFormat="1">
      <c r="A153" s="36"/>
      <c r="B153" s="37"/>
      <c r="C153" s="38"/>
      <c r="D153" s="234" t="s">
        <v>165</v>
      </c>
      <c r="E153" s="38"/>
      <c r="F153" s="235" t="s">
        <v>211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165</v>
      </c>
      <c r="AU153" s="15" t="s">
        <v>87</v>
      </c>
    </row>
    <row r="154" s="2" customFormat="1" ht="24.15" customHeight="1">
      <c r="A154" s="36"/>
      <c r="B154" s="37"/>
      <c r="C154" s="216" t="s">
        <v>178</v>
      </c>
      <c r="D154" s="216" t="s">
        <v>156</v>
      </c>
      <c r="E154" s="217" t="s">
        <v>212</v>
      </c>
      <c r="F154" s="218" t="s">
        <v>213</v>
      </c>
      <c r="G154" s="219" t="s">
        <v>196</v>
      </c>
      <c r="H154" s="220">
        <v>5.6849999999999996</v>
      </c>
      <c r="I154" s="221"/>
      <c r="J154" s="222">
        <f>ROUND(I154*H154,2)</f>
        <v>0</v>
      </c>
      <c r="K154" s="218" t="s">
        <v>160</v>
      </c>
      <c r="L154" s="42"/>
      <c r="M154" s="223" t="s">
        <v>1</v>
      </c>
      <c r="N154" s="224" t="s">
        <v>42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161</v>
      </c>
      <c r="AT154" s="227" t="s">
        <v>156</v>
      </c>
      <c r="AU154" s="227" t="s">
        <v>87</v>
      </c>
      <c r="AY154" s="15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85</v>
      </c>
      <c r="BK154" s="228">
        <f>ROUND(I154*H154,2)</f>
        <v>0</v>
      </c>
      <c r="BL154" s="15" t="s">
        <v>161</v>
      </c>
      <c r="BM154" s="227" t="s">
        <v>214</v>
      </c>
    </row>
    <row r="155" s="2" customFormat="1">
      <c r="A155" s="36"/>
      <c r="B155" s="37"/>
      <c r="C155" s="38"/>
      <c r="D155" s="229" t="s">
        <v>163</v>
      </c>
      <c r="E155" s="38"/>
      <c r="F155" s="230" t="s">
        <v>215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163</v>
      </c>
      <c r="AU155" s="15" t="s">
        <v>87</v>
      </c>
    </row>
    <row r="156" s="2" customFormat="1">
      <c r="A156" s="36"/>
      <c r="B156" s="37"/>
      <c r="C156" s="38"/>
      <c r="D156" s="234" t="s">
        <v>165</v>
      </c>
      <c r="E156" s="38"/>
      <c r="F156" s="235" t="s">
        <v>216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165</v>
      </c>
      <c r="AU156" s="15" t="s">
        <v>87</v>
      </c>
    </row>
    <row r="157" s="13" customFormat="1">
      <c r="A157" s="13"/>
      <c r="B157" s="236"/>
      <c r="C157" s="237"/>
      <c r="D157" s="229" t="s">
        <v>167</v>
      </c>
      <c r="E157" s="237"/>
      <c r="F157" s="239" t="s">
        <v>477</v>
      </c>
      <c r="G157" s="237"/>
      <c r="H157" s="240">
        <v>5.6849999999999996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167</v>
      </c>
      <c r="AU157" s="246" t="s">
        <v>87</v>
      </c>
      <c r="AV157" s="13" t="s">
        <v>87</v>
      </c>
      <c r="AW157" s="13" t="s">
        <v>4</v>
      </c>
      <c r="AX157" s="13" t="s">
        <v>85</v>
      </c>
      <c r="AY157" s="246" t="s">
        <v>153</v>
      </c>
    </row>
    <row r="158" s="2" customFormat="1" ht="33" customHeight="1">
      <c r="A158" s="36"/>
      <c r="B158" s="37"/>
      <c r="C158" s="216" t="s">
        <v>182</v>
      </c>
      <c r="D158" s="216" t="s">
        <v>156</v>
      </c>
      <c r="E158" s="217" t="s">
        <v>218</v>
      </c>
      <c r="F158" s="218" t="s">
        <v>219</v>
      </c>
      <c r="G158" s="219" t="s">
        <v>196</v>
      </c>
      <c r="H158" s="220">
        <v>0.379</v>
      </c>
      <c r="I158" s="221"/>
      <c r="J158" s="222">
        <f>ROUND(I158*H158,2)</f>
        <v>0</v>
      </c>
      <c r="K158" s="218" t="s">
        <v>160</v>
      </c>
      <c r="L158" s="42"/>
      <c r="M158" s="223" t="s">
        <v>1</v>
      </c>
      <c r="N158" s="224" t="s">
        <v>42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161</v>
      </c>
      <c r="AT158" s="227" t="s">
        <v>156</v>
      </c>
      <c r="AU158" s="227" t="s">
        <v>87</v>
      </c>
      <c r="AY158" s="15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5" t="s">
        <v>85</v>
      </c>
      <c r="BK158" s="228">
        <f>ROUND(I158*H158,2)</f>
        <v>0</v>
      </c>
      <c r="BL158" s="15" t="s">
        <v>161</v>
      </c>
      <c r="BM158" s="227" t="s">
        <v>220</v>
      </c>
    </row>
    <row r="159" s="2" customFormat="1">
      <c r="A159" s="36"/>
      <c r="B159" s="37"/>
      <c r="C159" s="38"/>
      <c r="D159" s="229" t="s">
        <v>163</v>
      </c>
      <c r="E159" s="38"/>
      <c r="F159" s="230" t="s">
        <v>221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163</v>
      </c>
      <c r="AU159" s="15" t="s">
        <v>87</v>
      </c>
    </row>
    <row r="160" s="2" customFormat="1">
      <c r="A160" s="36"/>
      <c r="B160" s="37"/>
      <c r="C160" s="38"/>
      <c r="D160" s="234" t="s">
        <v>165</v>
      </c>
      <c r="E160" s="38"/>
      <c r="F160" s="235" t="s">
        <v>222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165</v>
      </c>
      <c r="AU160" s="15" t="s">
        <v>87</v>
      </c>
    </row>
    <row r="161" s="12" customFormat="1" ht="22.8" customHeight="1">
      <c r="A161" s="12"/>
      <c r="B161" s="200"/>
      <c r="C161" s="201"/>
      <c r="D161" s="202" t="s">
        <v>76</v>
      </c>
      <c r="E161" s="214" t="s">
        <v>223</v>
      </c>
      <c r="F161" s="214" t="s">
        <v>224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SUM(P162:P164)</f>
        <v>0</v>
      </c>
      <c r="Q161" s="208"/>
      <c r="R161" s="209">
        <f>SUM(R162:R164)</f>
        <v>0</v>
      </c>
      <c r="S161" s="208"/>
      <c r="T161" s="210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85</v>
      </c>
      <c r="AT161" s="212" t="s">
        <v>76</v>
      </c>
      <c r="AU161" s="212" t="s">
        <v>85</v>
      </c>
      <c r="AY161" s="211" t="s">
        <v>153</v>
      </c>
      <c r="BK161" s="213">
        <f>SUM(BK162:BK164)</f>
        <v>0</v>
      </c>
    </row>
    <row r="162" s="2" customFormat="1" ht="24.15" customHeight="1">
      <c r="A162" s="36"/>
      <c r="B162" s="37"/>
      <c r="C162" s="216" t="s">
        <v>225</v>
      </c>
      <c r="D162" s="216" t="s">
        <v>156</v>
      </c>
      <c r="E162" s="217" t="s">
        <v>226</v>
      </c>
      <c r="F162" s="218" t="s">
        <v>227</v>
      </c>
      <c r="G162" s="219" t="s">
        <v>196</v>
      </c>
      <c r="H162" s="220">
        <v>0.128</v>
      </c>
      <c r="I162" s="221"/>
      <c r="J162" s="222">
        <f>ROUND(I162*H162,2)</f>
        <v>0</v>
      </c>
      <c r="K162" s="218" t="s">
        <v>160</v>
      </c>
      <c r="L162" s="42"/>
      <c r="M162" s="223" t="s">
        <v>1</v>
      </c>
      <c r="N162" s="224" t="s">
        <v>42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161</v>
      </c>
      <c r="AT162" s="227" t="s">
        <v>156</v>
      </c>
      <c r="AU162" s="227" t="s">
        <v>87</v>
      </c>
      <c r="AY162" s="15" t="s">
        <v>153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85</v>
      </c>
      <c r="BK162" s="228">
        <f>ROUND(I162*H162,2)</f>
        <v>0</v>
      </c>
      <c r="BL162" s="15" t="s">
        <v>161</v>
      </c>
      <c r="BM162" s="227" t="s">
        <v>228</v>
      </c>
    </row>
    <row r="163" s="2" customFormat="1">
      <c r="A163" s="36"/>
      <c r="B163" s="37"/>
      <c r="C163" s="38"/>
      <c r="D163" s="229" t="s">
        <v>163</v>
      </c>
      <c r="E163" s="38"/>
      <c r="F163" s="230" t="s">
        <v>229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163</v>
      </c>
      <c r="AU163" s="15" t="s">
        <v>87</v>
      </c>
    </row>
    <row r="164" s="2" customFormat="1">
      <c r="A164" s="36"/>
      <c r="B164" s="37"/>
      <c r="C164" s="38"/>
      <c r="D164" s="234" t="s">
        <v>165</v>
      </c>
      <c r="E164" s="38"/>
      <c r="F164" s="235" t="s">
        <v>230</v>
      </c>
      <c r="G164" s="38"/>
      <c r="H164" s="38"/>
      <c r="I164" s="231"/>
      <c r="J164" s="38"/>
      <c r="K164" s="38"/>
      <c r="L164" s="42"/>
      <c r="M164" s="232"/>
      <c r="N164" s="233"/>
      <c r="O164" s="89"/>
      <c r="P164" s="89"/>
      <c r="Q164" s="89"/>
      <c r="R164" s="89"/>
      <c r="S164" s="89"/>
      <c r="T164" s="90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165</v>
      </c>
      <c r="AU164" s="15" t="s">
        <v>87</v>
      </c>
    </row>
    <row r="165" s="12" customFormat="1" ht="25.92" customHeight="1">
      <c r="A165" s="12"/>
      <c r="B165" s="200"/>
      <c r="C165" s="201"/>
      <c r="D165" s="202" t="s">
        <v>76</v>
      </c>
      <c r="E165" s="203" t="s">
        <v>231</v>
      </c>
      <c r="F165" s="203" t="s">
        <v>232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P166+P205+P209</f>
        <v>0</v>
      </c>
      <c r="Q165" s="208"/>
      <c r="R165" s="209">
        <f>R166+R205+R209</f>
        <v>0.1069006</v>
      </c>
      <c r="S165" s="208"/>
      <c r="T165" s="210">
        <f>T166+T205+T209</f>
        <v>0.14114600000000002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87</v>
      </c>
      <c r="AT165" s="212" t="s">
        <v>76</v>
      </c>
      <c r="AU165" s="212" t="s">
        <v>77</v>
      </c>
      <c r="AY165" s="211" t="s">
        <v>153</v>
      </c>
      <c r="BK165" s="213">
        <f>BK166+BK205+BK209</f>
        <v>0</v>
      </c>
    </row>
    <row r="166" s="12" customFormat="1" ht="22.8" customHeight="1">
      <c r="A166" s="12"/>
      <c r="B166" s="200"/>
      <c r="C166" s="201"/>
      <c r="D166" s="202" t="s">
        <v>76</v>
      </c>
      <c r="E166" s="214" t="s">
        <v>233</v>
      </c>
      <c r="F166" s="214" t="s">
        <v>234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SUM(P167:P204)</f>
        <v>0</v>
      </c>
      <c r="Q166" s="208"/>
      <c r="R166" s="209">
        <f>SUM(R167:R204)</f>
        <v>0.09128</v>
      </c>
      <c r="S166" s="208"/>
      <c r="T166" s="210">
        <f>SUM(T167:T204)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87</v>
      </c>
      <c r="AT166" s="212" t="s">
        <v>76</v>
      </c>
      <c r="AU166" s="212" t="s">
        <v>85</v>
      </c>
      <c r="AY166" s="211" t="s">
        <v>153</v>
      </c>
      <c r="BK166" s="213">
        <f>SUM(BK167:BK204)</f>
        <v>0</v>
      </c>
    </row>
    <row r="167" s="2" customFormat="1" ht="24.15" customHeight="1">
      <c r="A167" s="36"/>
      <c r="B167" s="37"/>
      <c r="C167" s="216" t="s">
        <v>235</v>
      </c>
      <c r="D167" s="216" t="s">
        <v>156</v>
      </c>
      <c r="E167" s="217" t="s">
        <v>236</v>
      </c>
      <c r="F167" s="218" t="s">
        <v>237</v>
      </c>
      <c r="G167" s="219" t="s">
        <v>171</v>
      </c>
      <c r="H167" s="220">
        <v>1</v>
      </c>
      <c r="I167" s="221"/>
      <c r="J167" s="222">
        <f>ROUND(I167*H167,2)</f>
        <v>0</v>
      </c>
      <c r="K167" s="218" t="s">
        <v>160</v>
      </c>
      <c r="L167" s="42"/>
      <c r="M167" s="223" t="s">
        <v>1</v>
      </c>
      <c r="N167" s="224" t="s">
        <v>42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238</v>
      </c>
      <c r="AT167" s="227" t="s">
        <v>156</v>
      </c>
      <c r="AU167" s="227" t="s">
        <v>87</v>
      </c>
      <c r="AY167" s="15" t="s">
        <v>153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5" t="s">
        <v>85</v>
      </c>
      <c r="BK167" s="228">
        <f>ROUND(I167*H167,2)</f>
        <v>0</v>
      </c>
      <c r="BL167" s="15" t="s">
        <v>238</v>
      </c>
      <c r="BM167" s="227" t="s">
        <v>239</v>
      </c>
    </row>
    <row r="168" s="2" customFormat="1">
      <c r="A168" s="36"/>
      <c r="B168" s="37"/>
      <c r="C168" s="38"/>
      <c r="D168" s="229" t="s">
        <v>163</v>
      </c>
      <c r="E168" s="38"/>
      <c r="F168" s="230" t="s">
        <v>240</v>
      </c>
      <c r="G168" s="38"/>
      <c r="H168" s="38"/>
      <c r="I168" s="231"/>
      <c r="J168" s="38"/>
      <c r="K168" s="38"/>
      <c r="L168" s="42"/>
      <c r="M168" s="232"/>
      <c r="N168" s="233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163</v>
      </c>
      <c r="AU168" s="15" t="s">
        <v>87</v>
      </c>
    </row>
    <row r="169" s="2" customFormat="1">
      <c r="A169" s="36"/>
      <c r="B169" s="37"/>
      <c r="C169" s="38"/>
      <c r="D169" s="234" t="s">
        <v>165</v>
      </c>
      <c r="E169" s="38"/>
      <c r="F169" s="235" t="s">
        <v>241</v>
      </c>
      <c r="G169" s="38"/>
      <c r="H169" s="38"/>
      <c r="I169" s="231"/>
      <c r="J169" s="38"/>
      <c r="K169" s="38"/>
      <c r="L169" s="42"/>
      <c r="M169" s="232"/>
      <c r="N169" s="233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165</v>
      </c>
      <c r="AU169" s="15" t="s">
        <v>87</v>
      </c>
    </row>
    <row r="170" s="13" customFormat="1">
      <c r="A170" s="13"/>
      <c r="B170" s="236"/>
      <c r="C170" s="237"/>
      <c r="D170" s="229" t="s">
        <v>167</v>
      </c>
      <c r="E170" s="238" t="s">
        <v>1</v>
      </c>
      <c r="F170" s="239" t="s">
        <v>85</v>
      </c>
      <c r="G170" s="237"/>
      <c r="H170" s="240">
        <v>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167</v>
      </c>
      <c r="AU170" s="246" t="s">
        <v>87</v>
      </c>
      <c r="AV170" s="13" t="s">
        <v>87</v>
      </c>
      <c r="AW170" s="13" t="s">
        <v>34</v>
      </c>
      <c r="AX170" s="13" t="s">
        <v>85</v>
      </c>
      <c r="AY170" s="246" t="s">
        <v>153</v>
      </c>
    </row>
    <row r="171" s="2" customFormat="1" ht="37.8" customHeight="1">
      <c r="A171" s="36"/>
      <c r="B171" s="37"/>
      <c r="C171" s="247" t="s">
        <v>8</v>
      </c>
      <c r="D171" s="247" t="s">
        <v>175</v>
      </c>
      <c r="E171" s="248" t="s">
        <v>242</v>
      </c>
      <c r="F171" s="249" t="s">
        <v>466</v>
      </c>
      <c r="G171" s="250" t="s">
        <v>171</v>
      </c>
      <c r="H171" s="251">
        <v>1</v>
      </c>
      <c r="I171" s="252"/>
      <c r="J171" s="253">
        <f>ROUND(I171*H171,2)</f>
        <v>0</v>
      </c>
      <c r="K171" s="249" t="s">
        <v>160</v>
      </c>
      <c r="L171" s="254"/>
      <c r="M171" s="255" t="s">
        <v>1</v>
      </c>
      <c r="N171" s="256" t="s">
        <v>42</v>
      </c>
      <c r="O171" s="89"/>
      <c r="P171" s="225">
        <f>O171*H171</f>
        <v>0</v>
      </c>
      <c r="Q171" s="225">
        <v>0.072480000000000003</v>
      </c>
      <c r="R171" s="225">
        <f>Q171*H171</f>
        <v>0.072480000000000003</v>
      </c>
      <c r="S171" s="225">
        <v>0</v>
      </c>
      <c r="T171" s="22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244</v>
      </c>
      <c r="AT171" s="227" t="s">
        <v>175</v>
      </c>
      <c r="AU171" s="227" t="s">
        <v>87</v>
      </c>
      <c r="AY171" s="15" t="s">
        <v>153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5" t="s">
        <v>85</v>
      </c>
      <c r="BK171" s="228">
        <f>ROUND(I171*H171,2)</f>
        <v>0</v>
      </c>
      <c r="BL171" s="15" t="s">
        <v>238</v>
      </c>
      <c r="BM171" s="227" t="s">
        <v>245</v>
      </c>
    </row>
    <row r="172" s="2" customFormat="1">
      <c r="A172" s="36"/>
      <c r="B172" s="37"/>
      <c r="C172" s="38"/>
      <c r="D172" s="229" t="s">
        <v>163</v>
      </c>
      <c r="E172" s="38"/>
      <c r="F172" s="230" t="s">
        <v>466</v>
      </c>
      <c r="G172" s="38"/>
      <c r="H172" s="38"/>
      <c r="I172" s="231"/>
      <c r="J172" s="38"/>
      <c r="K172" s="38"/>
      <c r="L172" s="42"/>
      <c r="M172" s="232"/>
      <c r="N172" s="233"/>
      <c r="O172" s="89"/>
      <c r="P172" s="89"/>
      <c r="Q172" s="89"/>
      <c r="R172" s="89"/>
      <c r="S172" s="89"/>
      <c r="T172" s="90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163</v>
      </c>
      <c r="AU172" s="15" t="s">
        <v>87</v>
      </c>
    </row>
    <row r="173" s="2" customFormat="1">
      <c r="A173" s="36"/>
      <c r="B173" s="37"/>
      <c r="C173" s="38"/>
      <c r="D173" s="229" t="s">
        <v>180</v>
      </c>
      <c r="E173" s="38"/>
      <c r="F173" s="257" t="s">
        <v>246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180</v>
      </c>
      <c r="AU173" s="15" t="s">
        <v>87</v>
      </c>
    </row>
    <row r="174" s="2" customFormat="1" ht="16.5" customHeight="1">
      <c r="A174" s="36"/>
      <c r="B174" s="37"/>
      <c r="C174" s="216" t="s">
        <v>247</v>
      </c>
      <c r="D174" s="216" t="s">
        <v>156</v>
      </c>
      <c r="E174" s="217" t="s">
        <v>248</v>
      </c>
      <c r="F174" s="218" t="s">
        <v>249</v>
      </c>
      <c r="G174" s="219" t="s">
        <v>171</v>
      </c>
      <c r="H174" s="220">
        <v>2</v>
      </c>
      <c r="I174" s="221"/>
      <c r="J174" s="222">
        <f>ROUND(I174*H174,2)</f>
        <v>0</v>
      </c>
      <c r="K174" s="218" t="s">
        <v>160</v>
      </c>
      <c r="L174" s="42"/>
      <c r="M174" s="223" t="s">
        <v>1</v>
      </c>
      <c r="N174" s="224" t="s">
        <v>42</v>
      </c>
      <c r="O174" s="89"/>
      <c r="P174" s="225">
        <f>O174*H174</f>
        <v>0</v>
      </c>
      <c r="Q174" s="225">
        <v>0</v>
      </c>
      <c r="R174" s="225">
        <f>Q174*H174</f>
        <v>0</v>
      </c>
      <c r="S174" s="225">
        <v>0</v>
      </c>
      <c r="T174" s="22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238</v>
      </c>
      <c r="AT174" s="227" t="s">
        <v>156</v>
      </c>
      <c r="AU174" s="227" t="s">
        <v>87</v>
      </c>
      <c r="AY174" s="15" t="s">
        <v>153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5" t="s">
        <v>85</v>
      </c>
      <c r="BK174" s="228">
        <f>ROUND(I174*H174,2)</f>
        <v>0</v>
      </c>
      <c r="BL174" s="15" t="s">
        <v>238</v>
      </c>
      <c r="BM174" s="227" t="s">
        <v>250</v>
      </c>
    </row>
    <row r="175" s="2" customFormat="1">
      <c r="A175" s="36"/>
      <c r="B175" s="37"/>
      <c r="C175" s="38"/>
      <c r="D175" s="229" t="s">
        <v>163</v>
      </c>
      <c r="E175" s="38"/>
      <c r="F175" s="230" t="s">
        <v>251</v>
      </c>
      <c r="G175" s="38"/>
      <c r="H175" s="38"/>
      <c r="I175" s="231"/>
      <c r="J175" s="38"/>
      <c r="K175" s="38"/>
      <c r="L175" s="42"/>
      <c r="M175" s="232"/>
      <c r="N175" s="233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163</v>
      </c>
      <c r="AU175" s="15" t="s">
        <v>87</v>
      </c>
    </row>
    <row r="176" s="2" customFormat="1">
      <c r="A176" s="36"/>
      <c r="B176" s="37"/>
      <c r="C176" s="38"/>
      <c r="D176" s="234" t="s">
        <v>165</v>
      </c>
      <c r="E176" s="38"/>
      <c r="F176" s="235" t="s">
        <v>252</v>
      </c>
      <c r="G176" s="38"/>
      <c r="H176" s="38"/>
      <c r="I176" s="231"/>
      <c r="J176" s="38"/>
      <c r="K176" s="38"/>
      <c r="L176" s="42"/>
      <c r="M176" s="232"/>
      <c r="N176" s="233"/>
      <c r="O176" s="89"/>
      <c r="P176" s="89"/>
      <c r="Q176" s="89"/>
      <c r="R176" s="89"/>
      <c r="S176" s="89"/>
      <c r="T176" s="90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165</v>
      </c>
      <c r="AU176" s="15" t="s">
        <v>87</v>
      </c>
    </row>
    <row r="177" s="2" customFormat="1" ht="16.5" customHeight="1">
      <c r="A177" s="36"/>
      <c r="B177" s="37"/>
      <c r="C177" s="247" t="s">
        <v>253</v>
      </c>
      <c r="D177" s="247" t="s">
        <v>175</v>
      </c>
      <c r="E177" s="248" t="s">
        <v>254</v>
      </c>
      <c r="F177" s="249" t="s">
        <v>255</v>
      </c>
      <c r="G177" s="250" t="s">
        <v>171</v>
      </c>
      <c r="H177" s="251">
        <v>1</v>
      </c>
      <c r="I177" s="252"/>
      <c r="J177" s="253">
        <f>ROUND(I177*H177,2)</f>
        <v>0</v>
      </c>
      <c r="K177" s="249" t="s">
        <v>160</v>
      </c>
      <c r="L177" s="254"/>
      <c r="M177" s="255" t="s">
        <v>1</v>
      </c>
      <c r="N177" s="256" t="s">
        <v>42</v>
      </c>
      <c r="O177" s="89"/>
      <c r="P177" s="225">
        <f>O177*H177</f>
        <v>0</v>
      </c>
      <c r="Q177" s="225">
        <v>0.00059999999999999995</v>
      </c>
      <c r="R177" s="225">
        <f>Q177*H177</f>
        <v>0.00059999999999999995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244</v>
      </c>
      <c r="AT177" s="227" t="s">
        <v>175</v>
      </c>
      <c r="AU177" s="227" t="s">
        <v>87</v>
      </c>
      <c r="AY177" s="15" t="s">
        <v>153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5" t="s">
        <v>85</v>
      </c>
      <c r="BK177" s="228">
        <f>ROUND(I177*H177,2)</f>
        <v>0</v>
      </c>
      <c r="BL177" s="15" t="s">
        <v>238</v>
      </c>
      <c r="BM177" s="227" t="s">
        <v>256</v>
      </c>
    </row>
    <row r="178" s="2" customFormat="1">
      <c r="A178" s="36"/>
      <c r="B178" s="37"/>
      <c r="C178" s="38"/>
      <c r="D178" s="229" t="s">
        <v>163</v>
      </c>
      <c r="E178" s="38"/>
      <c r="F178" s="230" t="s">
        <v>255</v>
      </c>
      <c r="G178" s="38"/>
      <c r="H178" s="38"/>
      <c r="I178" s="231"/>
      <c r="J178" s="38"/>
      <c r="K178" s="38"/>
      <c r="L178" s="42"/>
      <c r="M178" s="232"/>
      <c r="N178" s="233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163</v>
      </c>
      <c r="AU178" s="15" t="s">
        <v>87</v>
      </c>
    </row>
    <row r="179" s="2" customFormat="1" ht="16.5" customHeight="1">
      <c r="A179" s="36"/>
      <c r="B179" s="37"/>
      <c r="C179" s="247" t="s">
        <v>257</v>
      </c>
      <c r="D179" s="247" t="s">
        <v>175</v>
      </c>
      <c r="E179" s="248" t="s">
        <v>467</v>
      </c>
      <c r="F179" s="249" t="s">
        <v>468</v>
      </c>
      <c r="G179" s="250" t="s">
        <v>171</v>
      </c>
      <c r="H179" s="251">
        <v>1</v>
      </c>
      <c r="I179" s="252"/>
      <c r="J179" s="253">
        <f>ROUND(I179*H179,2)</f>
        <v>0</v>
      </c>
      <c r="K179" s="249" t="s">
        <v>160</v>
      </c>
      <c r="L179" s="254"/>
      <c r="M179" s="255" t="s">
        <v>1</v>
      </c>
      <c r="N179" s="256" t="s">
        <v>42</v>
      </c>
      <c r="O179" s="89"/>
      <c r="P179" s="225">
        <f>O179*H179</f>
        <v>0</v>
      </c>
      <c r="Q179" s="225">
        <v>0.00050000000000000001</v>
      </c>
      <c r="R179" s="225">
        <f>Q179*H179</f>
        <v>0.00050000000000000001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244</v>
      </c>
      <c r="AT179" s="227" t="s">
        <v>175</v>
      </c>
      <c r="AU179" s="227" t="s">
        <v>87</v>
      </c>
      <c r="AY179" s="15" t="s">
        <v>153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85</v>
      </c>
      <c r="BK179" s="228">
        <f>ROUND(I179*H179,2)</f>
        <v>0</v>
      </c>
      <c r="BL179" s="15" t="s">
        <v>238</v>
      </c>
      <c r="BM179" s="227" t="s">
        <v>469</v>
      </c>
    </row>
    <row r="180" s="2" customFormat="1">
      <c r="A180" s="36"/>
      <c r="B180" s="37"/>
      <c r="C180" s="38"/>
      <c r="D180" s="229" t="s">
        <v>163</v>
      </c>
      <c r="E180" s="38"/>
      <c r="F180" s="230" t="s">
        <v>468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163</v>
      </c>
      <c r="AU180" s="15" t="s">
        <v>87</v>
      </c>
    </row>
    <row r="181" s="2" customFormat="1" ht="24.15" customHeight="1">
      <c r="A181" s="36"/>
      <c r="B181" s="37"/>
      <c r="C181" s="216" t="s">
        <v>238</v>
      </c>
      <c r="D181" s="216" t="s">
        <v>156</v>
      </c>
      <c r="E181" s="217" t="s">
        <v>261</v>
      </c>
      <c r="F181" s="218" t="s">
        <v>262</v>
      </c>
      <c r="G181" s="219" t="s">
        <v>171</v>
      </c>
      <c r="H181" s="220">
        <v>2</v>
      </c>
      <c r="I181" s="221"/>
      <c r="J181" s="222">
        <f>ROUND(I181*H181,2)</f>
        <v>0</v>
      </c>
      <c r="K181" s="218" t="s">
        <v>160</v>
      </c>
      <c r="L181" s="42"/>
      <c r="M181" s="223" t="s">
        <v>1</v>
      </c>
      <c r="N181" s="224" t="s">
        <v>42</v>
      </c>
      <c r="O181" s="89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238</v>
      </c>
      <c r="AT181" s="227" t="s">
        <v>156</v>
      </c>
      <c r="AU181" s="227" t="s">
        <v>87</v>
      </c>
      <c r="AY181" s="15" t="s">
        <v>153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5" t="s">
        <v>85</v>
      </c>
      <c r="BK181" s="228">
        <f>ROUND(I181*H181,2)</f>
        <v>0</v>
      </c>
      <c r="BL181" s="15" t="s">
        <v>238</v>
      </c>
      <c r="BM181" s="227" t="s">
        <v>263</v>
      </c>
    </row>
    <row r="182" s="2" customFormat="1">
      <c r="A182" s="36"/>
      <c r="B182" s="37"/>
      <c r="C182" s="38"/>
      <c r="D182" s="229" t="s">
        <v>163</v>
      </c>
      <c r="E182" s="38"/>
      <c r="F182" s="230" t="s">
        <v>264</v>
      </c>
      <c r="G182" s="38"/>
      <c r="H182" s="38"/>
      <c r="I182" s="231"/>
      <c r="J182" s="38"/>
      <c r="K182" s="38"/>
      <c r="L182" s="42"/>
      <c r="M182" s="232"/>
      <c r="N182" s="233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163</v>
      </c>
      <c r="AU182" s="15" t="s">
        <v>87</v>
      </c>
    </row>
    <row r="183" s="2" customFormat="1">
      <c r="A183" s="36"/>
      <c r="B183" s="37"/>
      <c r="C183" s="38"/>
      <c r="D183" s="234" t="s">
        <v>165</v>
      </c>
      <c r="E183" s="38"/>
      <c r="F183" s="235" t="s">
        <v>265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165</v>
      </c>
      <c r="AU183" s="15" t="s">
        <v>87</v>
      </c>
    </row>
    <row r="184" s="2" customFormat="1" ht="16.5" customHeight="1">
      <c r="A184" s="36"/>
      <c r="B184" s="37"/>
      <c r="C184" s="247" t="s">
        <v>266</v>
      </c>
      <c r="D184" s="247" t="s">
        <v>175</v>
      </c>
      <c r="E184" s="248" t="s">
        <v>267</v>
      </c>
      <c r="F184" s="249" t="s">
        <v>268</v>
      </c>
      <c r="G184" s="250" t="s">
        <v>171</v>
      </c>
      <c r="H184" s="251">
        <v>2</v>
      </c>
      <c r="I184" s="252"/>
      <c r="J184" s="253">
        <f>ROUND(I184*H184,2)</f>
        <v>0</v>
      </c>
      <c r="K184" s="249" t="s">
        <v>160</v>
      </c>
      <c r="L184" s="254"/>
      <c r="M184" s="255" t="s">
        <v>1</v>
      </c>
      <c r="N184" s="256" t="s">
        <v>42</v>
      </c>
      <c r="O184" s="89"/>
      <c r="P184" s="225">
        <f>O184*H184</f>
        <v>0</v>
      </c>
      <c r="Q184" s="225">
        <v>0.0023999999999999998</v>
      </c>
      <c r="R184" s="225">
        <f>Q184*H184</f>
        <v>0.0047999999999999996</v>
      </c>
      <c r="S184" s="225">
        <v>0</v>
      </c>
      <c r="T184" s="22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244</v>
      </c>
      <c r="AT184" s="227" t="s">
        <v>175</v>
      </c>
      <c r="AU184" s="227" t="s">
        <v>87</v>
      </c>
      <c r="AY184" s="15" t="s">
        <v>153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5" t="s">
        <v>85</v>
      </c>
      <c r="BK184" s="228">
        <f>ROUND(I184*H184,2)</f>
        <v>0</v>
      </c>
      <c r="BL184" s="15" t="s">
        <v>238</v>
      </c>
      <c r="BM184" s="227" t="s">
        <v>269</v>
      </c>
    </row>
    <row r="185" s="2" customFormat="1">
      <c r="A185" s="36"/>
      <c r="B185" s="37"/>
      <c r="C185" s="38"/>
      <c r="D185" s="229" t="s">
        <v>163</v>
      </c>
      <c r="E185" s="38"/>
      <c r="F185" s="230" t="s">
        <v>268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163</v>
      </c>
      <c r="AU185" s="15" t="s">
        <v>87</v>
      </c>
    </row>
    <row r="186" s="2" customFormat="1" ht="24.15" customHeight="1">
      <c r="A186" s="36"/>
      <c r="B186" s="37"/>
      <c r="C186" s="216" t="s">
        <v>270</v>
      </c>
      <c r="D186" s="216" t="s">
        <v>156</v>
      </c>
      <c r="E186" s="217" t="s">
        <v>271</v>
      </c>
      <c r="F186" s="218" t="s">
        <v>272</v>
      </c>
      <c r="G186" s="219" t="s">
        <v>171</v>
      </c>
      <c r="H186" s="220">
        <v>2</v>
      </c>
      <c r="I186" s="221"/>
      <c r="J186" s="222">
        <f>ROUND(I186*H186,2)</f>
        <v>0</v>
      </c>
      <c r="K186" s="218" t="s">
        <v>1</v>
      </c>
      <c r="L186" s="42"/>
      <c r="M186" s="223" t="s">
        <v>1</v>
      </c>
      <c r="N186" s="224" t="s">
        <v>42</v>
      </c>
      <c r="O186" s="89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238</v>
      </c>
      <c r="AT186" s="227" t="s">
        <v>156</v>
      </c>
      <c r="AU186" s="227" t="s">
        <v>87</v>
      </c>
      <c r="AY186" s="15" t="s">
        <v>153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5" t="s">
        <v>85</v>
      </c>
      <c r="BK186" s="228">
        <f>ROUND(I186*H186,2)</f>
        <v>0</v>
      </c>
      <c r="BL186" s="15" t="s">
        <v>238</v>
      </c>
      <c r="BM186" s="227" t="s">
        <v>273</v>
      </c>
    </row>
    <row r="187" s="2" customFormat="1">
      <c r="A187" s="36"/>
      <c r="B187" s="37"/>
      <c r="C187" s="38"/>
      <c r="D187" s="229" t="s">
        <v>163</v>
      </c>
      <c r="E187" s="38"/>
      <c r="F187" s="230" t="s">
        <v>274</v>
      </c>
      <c r="G187" s="38"/>
      <c r="H187" s="38"/>
      <c r="I187" s="231"/>
      <c r="J187" s="38"/>
      <c r="K187" s="38"/>
      <c r="L187" s="42"/>
      <c r="M187" s="232"/>
      <c r="N187" s="233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163</v>
      </c>
      <c r="AU187" s="15" t="s">
        <v>87</v>
      </c>
    </row>
    <row r="188" s="2" customFormat="1" ht="16.5" customHeight="1">
      <c r="A188" s="36"/>
      <c r="B188" s="37"/>
      <c r="C188" s="247" t="s">
        <v>275</v>
      </c>
      <c r="D188" s="247" t="s">
        <v>175</v>
      </c>
      <c r="E188" s="248" t="s">
        <v>276</v>
      </c>
      <c r="F188" s="249" t="s">
        <v>277</v>
      </c>
      <c r="G188" s="250" t="s">
        <v>171</v>
      </c>
      <c r="H188" s="251">
        <v>1</v>
      </c>
      <c r="I188" s="252"/>
      <c r="J188" s="253">
        <f>ROUND(I188*H188,2)</f>
        <v>0</v>
      </c>
      <c r="K188" s="249" t="s">
        <v>1</v>
      </c>
      <c r="L188" s="254"/>
      <c r="M188" s="255" t="s">
        <v>1</v>
      </c>
      <c r="N188" s="256" t="s">
        <v>42</v>
      </c>
      <c r="O188" s="89"/>
      <c r="P188" s="225">
        <f>O188*H188</f>
        <v>0</v>
      </c>
      <c r="Q188" s="225">
        <v>0.01</v>
      </c>
      <c r="R188" s="225">
        <f>Q188*H188</f>
        <v>0.01</v>
      </c>
      <c r="S188" s="225">
        <v>0</v>
      </c>
      <c r="T188" s="22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7" t="s">
        <v>244</v>
      </c>
      <c r="AT188" s="227" t="s">
        <v>175</v>
      </c>
      <c r="AU188" s="227" t="s">
        <v>87</v>
      </c>
      <c r="AY188" s="15" t="s">
        <v>153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15" t="s">
        <v>85</v>
      </c>
      <c r="BK188" s="228">
        <f>ROUND(I188*H188,2)</f>
        <v>0</v>
      </c>
      <c r="BL188" s="15" t="s">
        <v>238</v>
      </c>
      <c r="BM188" s="227" t="s">
        <v>278</v>
      </c>
    </row>
    <row r="189" s="2" customFormat="1">
      <c r="A189" s="36"/>
      <c r="B189" s="37"/>
      <c r="C189" s="38"/>
      <c r="D189" s="229" t="s">
        <v>163</v>
      </c>
      <c r="E189" s="38"/>
      <c r="F189" s="230" t="s">
        <v>277</v>
      </c>
      <c r="G189" s="38"/>
      <c r="H189" s="38"/>
      <c r="I189" s="231"/>
      <c r="J189" s="38"/>
      <c r="K189" s="38"/>
      <c r="L189" s="42"/>
      <c r="M189" s="232"/>
      <c r="N189" s="233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163</v>
      </c>
      <c r="AU189" s="15" t="s">
        <v>87</v>
      </c>
    </row>
    <row r="190" s="2" customFormat="1">
      <c r="A190" s="36"/>
      <c r="B190" s="37"/>
      <c r="C190" s="38"/>
      <c r="D190" s="229" t="s">
        <v>180</v>
      </c>
      <c r="E190" s="38"/>
      <c r="F190" s="257" t="s">
        <v>279</v>
      </c>
      <c r="G190" s="38"/>
      <c r="H190" s="38"/>
      <c r="I190" s="231"/>
      <c r="J190" s="38"/>
      <c r="K190" s="38"/>
      <c r="L190" s="42"/>
      <c r="M190" s="232"/>
      <c r="N190" s="233"/>
      <c r="O190" s="89"/>
      <c r="P190" s="89"/>
      <c r="Q190" s="89"/>
      <c r="R190" s="89"/>
      <c r="S190" s="89"/>
      <c r="T190" s="90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5" t="s">
        <v>180</v>
      </c>
      <c r="AU190" s="15" t="s">
        <v>87</v>
      </c>
    </row>
    <row r="191" s="2" customFormat="1" ht="24.15" customHeight="1">
      <c r="A191" s="36"/>
      <c r="B191" s="37"/>
      <c r="C191" s="216" t="s">
        <v>280</v>
      </c>
      <c r="D191" s="216" t="s">
        <v>156</v>
      </c>
      <c r="E191" s="217" t="s">
        <v>281</v>
      </c>
      <c r="F191" s="218" t="s">
        <v>282</v>
      </c>
      <c r="G191" s="219" t="s">
        <v>171</v>
      </c>
      <c r="H191" s="220">
        <v>1</v>
      </c>
      <c r="I191" s="221"/>
      <c r="J191" s="222">
        <f>ROUND(I191*H191,2)</f>
        <v>0</v>
      </c>
      <c r="K191" s="218" t="s">
        <v>1</v>
      </c>
      <c r="L191" s="42"/>
      <c r="M191" s="223" t="s">
        <v>1</v>
      </c>
      <c r="N191" s="224" t="s">
        <v>42</v>
      </c>
      <c r="O191" s="89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238</v>
      </c>
      <c r="AT191" s="227" t="s">
        <v>156</v>
      </c>
      <c r="AU191" s="227" t="s">
        <v>87</v>
      </c>
      <c r="AY191" s="15" t="s">
        <v>153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5" t="s">
        <v>85</v>
      </c>
      <c r="BK191" s="228">
        <f>ROUND(I191*H191,2)</f>
        <v>0</v>
      </c>
      <c r="BL191" s="15" t="s">
        <v>238</v>
      </c>
      <c r="BM191" s="227" t="s">
        <v>283</v>
      </c>
    </row>
    <row r="192" s="2" customFormat="1">
      <c r="A192" s="36"/>
      <c r="B192" s="37"/>
      <c r="C192" s="38"/>
      <c r="D192" s="229" t="s">
        <v>163</v>
      </c>
      <c r="E192" s="38"/>
      <c r="F192" s="230" t="s">
        <v>284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163</v>
      </c>
      <c r="AU192" s="15" t="s">
        <v>87</v>
      </c>
    </row>
    <row r="193" s="2" customFormat="1" ht="16.5" customHeight="1">
      <c r="A193" s="36"/>
      <c r="B193" s="37"/>
      <c r="C193" s="247" t="s">
        <v>7</v>
      </c>
      <c r="D193" s="247" t="s">
        <v>175</v>
      </c>
      <c r="E193" s="248" t="s">
        <v>285</v>
      </c>
      <c r="F193" s="249" t="s">
        <v>286</v>
      </c>
      <c r="G193" s="250" t="s">
        <v>171</v>
      </c>
      <c r="H193" s="251">
        <v>1</v>
      </c>
      <c r="I193" s="252"/>
      <c r="J193" s="253">
        <f>ROUND(I193*H193,2)</f>
        <v>0</v>
      </c>
      <c r="K193" s="249" t="s">
        <v>1</v>
      </c>
      <c r="L193" s="254"/>
      <c r="M193" s="255" t="s">
        <v>1</v>
      </c>
      <c r="N193" s="256" t="s">
        <v>42</v>
      </c>
      <c r="O193" s="89"/>
      <c r="P193" s="225">
        <f>O193*H193</f>
        <v>0</v>
      </c>
      <c r="Q193" s="225">
        <v>0.0022000000000000001</v>
      </c>
      <c r="R193" s="225">
        <f>Q193*H193</f>
        <v>0.0022000000000000001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244</v>
      </c>
      <c r="AT193" s="227" t="s">
        <v>175</v>
      </c>
      <c r="AU193" s="227" t="s">
        <v>87</v>
      </c>
      <c r="AY193" s="15" t="s">
        <v>153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85</v>
      </c>
      <c r="BK193" s="228">
        <f>ROUND(I193*H193,2)</f>
        <v>0</v>
      </c>
      <c r="BL193" s="15" t="s">
        <v>238</v>
      </c>
      <c r="BM193" s="227" t="s">
        <v>287</v>
      </c>
    </row>
    <row r="194" s="2" customFormat="1">
      <c r="A194" s="36"/>
      <c r="B194" s="37"/>
      <c r="C194" s="38"/>
      <c r="D194" s="229" t="s">
        <v>163</v>
      </c>
      <c r="E194" s="38"/>
      <c r="F194" s="230" t="s">
        <v>286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163</v>
      </c>
      <c r="AU194" s="15" t="s">
        <v>87</v>
      </c>
    </row>
    <row r="195" s="2" customFormat="1">
      <c r="A195" s="36"/>
      <c r="B195" s="37"/>
      <c r="C195" s="38"/>
      <c r="D195" s="229" t="s">
        <v>180</v>
      </c>
      <c r="E195" s="38"/>
      <c r="F195" s="257" t="s">
        <v>288</v>
      </c>
      <c r="G195" s="38"/>
      <c r="H195" s="38"/>
      <c r="I195" s="231"/>
      <c r="J195" s="38"/>
      <c r="K195" s="38"/>
      <c r="L195" s="42"/>
      <c r="M195" s="232"/>
      <c r="N195" s="233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180</v>
      </c>
      <c r="AU195" s="15" t="s">
        <v>87</v>
      </c>
    </row>
    <row r="196" s="2" customFormat="1" ht="24.15" customHeight="1">
      <c r="A196" s="36"/>
      <c r="B196" s="37"/>
      <c r="C196" s="216" t="s">
        <v>289</v>
      </c>
      <c r="D196" s="216" t="s">
        <v>156</v>
      </c>
      <c r="E196" s="217" t="s">
        <v>290</v>
      </c>
      <c r="F196" s="218" t="s">
        <v>291</v>
      </c>
      <c r="G196" s="219" t="s">
        <v>171</v>
      </c>
      <c r="H196" s="220">
        <v>1</v>
      </c>
      <c r="I196" s="221"/>
      <c r="J196" s="222">
        <f>ROUND(I196*H196,2)</f>
        <v>0</v>
      </c>
      <c r="K196" s="218" t="s">
        <v>160</v>
      </c>
      <c r="L196" s="42"/>
      <c r="M196" s="223" t="s">
        <v>1</v>
      </c>
      <c r="N196" s="224" t="s">
        <v>42</v>
      </c>
      <c r="O196" s="89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238</v>
      </c>
      <c r="AT196" s="227" t="s">
        <v>156</v>
      </c>
      <c r="AU196" s="227" t="s">
        <v>87</v>
      </c>
      <c r="AY196" s="15" t="s">
        <v>153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5" t="s">
        <v>85</v>
      </c>
      <c r="BK196" s="228">
        <f>ROUND(I196*H196,2)</f>
        <v>0</v>
      </c>
      <c r="BL196" s="15" t="s">
        <v>238</v>
      </c>
      <c r="BM196" s="227" t="s">
        <v>292</v>
      </c>
    </row>
    <row r="197" s="2" customFormat="1">
      <c r="A197" s="36"/>
      <c r="B197" s="37"/>
      <c r="C197" s="38"/>
      <c r="D197" s="229" t="s">
        <v>163</v>
      </c>
      <c r="E197" s="38"/>
      <c r="F197" s="230" t="s">
        <v>291</v>
      </c>
      <c r="G197" s="38"/>
      <c r="H197" s="38"/>
      <c r="I197" s="231"/>
      <c r="J197" s="38"/>
      <c r="K197" s="38"/>
      <c r="L197" s="42"/>
      <c r="M197" s="232"/>
      <c r="N197" s="233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163</v>
      </c>
      <c r="AU197" s="15" t="s">
        <v>87</v>
      </c>
    </row>
    <row r="198" s="2" customFormat="1">
      <c r="A198" s="36"/>
      <c r="B198" s="37"/>
      <c r="C198" s="38"/>
      <c r="D198" s="234" t="s">
        <v>165</v>
      </c>
      <c r="E198" s="38"/>
      <c r="F198" s="235" t="s">
        <v>293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165</v>
      </c>
      <c r="AU198" s="15" t="s">
        <v>87</v>
      </c>
    </row>
    <row r="199" s="2" customFormat="1" ht="16.5" customHeight="1">
      <c r="A199" s="36"/>
      <c r="B199" s="37"/>
      <c r="C199" s="247" t="s">
        <v>294</v>
      </c>
      <c r="D199" s="247" t="s">
        <v>175</v>
      </c>
      <c r="E199" s="248" t="s">
        <v>295</v>
      </c>
      <c r="F199" s="249" t="s">
        <v>296</v>
      </c>
      <c r="G199" s="250" t="s">
        <v>171</v>
      </c>
      <c r="H199" s="251">
        <v>1</v>
      </c>
      <c r="I199" s="252"/>
      <c r="J199" s="253">
        <f>ROUND(I199*H199,2)</f>
        <v>0</v>
      </c>
      <c r="K199" s="249" t="s">
        <v>160</v>
      </c>
      <c r="L199" s="254"/>
      <c r="M199" s="255" t="s">
        <v>1</v>
      </c>
      <c r="N199" s="256" t="s">
        <v>42</v>
      </c>
      <c r="O199" s="89"/>
      <c r="P199" s="225">
        <f>O199*H199</f>
        <v>0</v>
      </c>
      <c r="Q199" s="225">
        <v>0.00069999999999999999</v>
      </c>
      <c r="R199" s="225">
        <f>Q199*H199</f>
        <v>0.00069999999999999999</v>
      </c>
      <c r="S199" s="225">
        <v>0</v>
      </c>
      <c r="T199" s="22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244</v>
      </c>
      <c r="AT199" s="227" t="s">
        <v>175</v>
      </c>
      <c r="AU199" s="227" t="s">
        <v>87</v>
      </c>
      <c r="AY199" s="15" t="s">
        <v>153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5" t="s">
        <v>85</v>
      </c>
      <c r="BK199" s="228">
        <f>ROUND(I199*H199,2)</f>
        <v>0</v>
      </c>
      <c r="BL199" s="15" t="s">
        <v>238</v>
      </c>
      <c r="BM199" s="227" t="s">
        <v>297</v>
      </c>
    </row>
    <row r="200" s="2" customFormat="1">
      <c r="A200" s="36"/>
      <c r="B200" s="37"/>
      <c r="C200" s="38"/>
      <c r="D200" s="229" t="s">
        <v>163</v>
      </c>
      <c r="E200" s="38"/>
      <c r="F200" s="230" t="s">
        <v>296</v>
      </c>
      <c r="G200" s="38"/>
      <c r="H200" s="38"/>
      <c r="I200" s="231"/>
      <c r="J200" s="38"/>
      <c r="K200" s="38"/>
      <c r="L200" s="42"/>
      <c r="M200" s="232"/>
      <c r="N200" s="233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163</v>
      </c>
      <c r="AU200" s="15" t="s">
        <v>87</v>
      </c>
    </row>
    <row r="201" s="2" customFormat="1">
      <c r="A201" s="36"/>
      <c r="B201" s="37"/>
      <c r="C201" s="38"/>
      <c r="D201" s="229" t="s">
        <v>180</v>
      </c>
      <c r="E201" s="38"/>
      <c r="F201" s="257" t="s">
        <v>298</v>
      </c>
      <c r="G201" s="38"/>
      <c r="H201" s="38"/>
      <c r="I201" s="231"/>
      <c r="J201" s="38"/>
      <c r="K201" s="38"/>
      <c r="L201" s="42"/>
      <c r="M201" s="232"/>
      <c r="N201" s="233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180</v>
      </c>
      <c r="AU201" s="15" t="s">
        <v>87</v>
      </c>
    </row>
    <row r="202" s="2" customFormat="1" ht="24.15" customHeight="1">
      <c r="A202" s="36"/>
      <c r="B202" s="37"/>
      <c r="C202" s="216" t="s">
        <v>299</v>
      </c>
      <c r="D202" s="216" t="s">
        <v>156</v>
      </c>
      <c r="E202" s="217" t="s">
        <v>300</v>
      </c>
      <c r="F202" s="218" t="s">
        <v>301</v>
      </c>
      <c r="G202" s="219" t="s">
        <v>196</v>
      </c>
      <c r="H202" s="220">
        <v>0.090999999999999998</v>
      </c>
      <c r="I202" s="221"/>
      <c r="J202" s="222">
        <f>ROUND(I202*H202,2)</f>
        <v>0</v>
      </c>
      <c r="K202" s="218" t="s">
        <v>160</v>
      </c>
      <c r="L202" s="42"/>
      <c r="M202" s="223" t="s">
        <v>1</v>
      </c>
      <c r="N202" s="224" t="s">
        <v>42</v>
      </c>
      <c r="O202" s="89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238</v>
      </c>
      <c r="AT202" s="227" t="s">
        <v>156</v>
      </c>
      <c r="AU202" s="227" t="s">
        <v>87</v>
      </c>
      <c r="AY202" s="15" t="s">
        <v>153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5" t="s">
        <v>85</v>
      </c>
      <c r="BK202" s="228">
        <f>ROUND(I202*H202,2)</f>
        <v>0</v>
      </c>
      <c r="BL202" s="15" t="s">
        <v>238</v>
      </c>
      <c r="BM202" s="227" t="s">
        <v>302</v>
      </c>
    </row>
    <row r="203" s="2" customFormat="1">
      <c r="A203" s="36"/>
      <c r="B203" s="37"/>
      <c r="C203" s="38"/>
      <c r="D203" s="229" t="s">
        <v>163</v>
      </c>
      <c r="E203" s="38"/>
      <c r="F203" s="230" t="s">
        <v>303</v>
      </c>
      <c r="G203" s="38"/>
      <c r="H203" s="38"/>
      <c r="I203" s="231"/>
      <c r="J203" s="38"/>
      <c r="K203" s="38"/>
      <c r="L203" s="42"/>
      <c r="M203" s="232"/>
      <c r="N203" s="233"/>
      <c r="O203" s="89"/>
      <c r="P203" s="89"/>
      <c r="Q203" s="89"/>
      <c r="R203" s="89"/>
      <c r="S203" s="89"/>
      <c r="T203" s="90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5" t="s">
        <v>163</v>
      </c>
      <c r="AU203" s="15" t="s">
        <v>87</v>
      </c>
    </row>
    <row r="204" s="2" customFormat="1">
      <c r="A204" s="36"/>
      <c r="B204" s="37"/>
      <c r="C204" s="38"/>
      <c r="D204" s="234" t="s">
        <v>165</v>
      </c>
      <c r="E204" s="38"/>
      <c r="F204" s="235" t="s">
        <v>304</v>
      </c>
      <c r="G204" s="38"/>
      <c r="H204" s="38"/>
      <c r="I204" s="231"/>
      <c r="J204" s="38"/>
      <c r="K204" s="38"/>
      <c r="L204" s="42"/>
      <c r="M204" s="232"/>
      <c r="N204" s="233"/>
      <c r="O204" s="89"/>
      <c r="P204" s="89"/>
      <c r="Q204" s="89"/>
      <c r="R204" s="89"/>
      <c r="S204" s="89"/>
      <c r="T204" s="90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165</v>
      </c>
      <c r="AU204" s="15" t="s">
        <v>87</v>
      </c>
    </row>
    <row r="205" s="12" customFormat="1" ht="22.8" customHeight="1">
      <c r="A205" s="12"/>
      <c r="B205" s="200"/>
      <c r="C205" s="201"/>
      <c r="D205" s="202" t="s">
        <v>76</v>
      </c>
      <c r="E205" s="214" t="s">
        <v>305</v>
      </c>
      <c r="F205" s="214" t="s">
        <v>306</v>
      </c>
      <c r="G205" s="201"/>
      <c r="H205" s="201"/>
      <c r="I205" s="204"/>
      <c r="J205" s="215">
        <f>BK205</f>
        <v>0</v>
      </c>
      <c r="K205" s="201"/>
      <c r="L205" s="206"/>
      <c r="M205" s="207"/>
      <c r="N205" s="208"/>
      <c r="O205" s="208"/>
      <c r="P205" s="209">
        <f>SUM(P206:P208)</f>
        <v>0</v>
      </c>
      <c r="Q205" s="208"/>
      <c r="R205" s="209">
        <f>SUM(R206:R208)</f>
        <v>0</v>
      </c>
      <c r="S205" s="208"/>
      <c r="T205" s="210">
        <f>SUM(T206:T208)</f>
        <v>0.14000000000000001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1" t="s">
        <v>87</v>
      </c>
      <c r="AT205" s="212" t="s">
        <v>76</v>
      </c>
      <c r="AU205" s="212" t="s">
        <v>85</v>
      </c>
      <c r="AY205" s="211" t="s">
        <v>153</v>
      </c>
      <c r="BK205" s="213">
        <f>SUM(BK206:BK208)</f>
        <v>0</v>
      </c>
    </row>
    <row r="206" s="2" customFormat="1" ht="24.15" customHeight="1">
      <c r="A206" s="36"/>
      <c r="B206" s="37"/>
      <c r="C206" s="216" t="s">
        <v>307</v>
      </c>
      <c r="D206" s="216" t="s">
        <v>156</v>
      </c>
      <c r="E206" s="217" t="s">
        <v>308</v>
      </c>
      <c r="F206" s="218" t="s">
        <v>309</v>
      </c>
      <c r="G206" s="219" t="s">
        <v>171</v>
      </c>
      <c r="H206" s="220">
        <v>2</v>
      </c>
      <c r="I206" s="221"/>
      <c r="J206" s="222">
        <f>ROUND(I206*H206,2)</f>
        <v>0</v>
      </c>
      <c r="K206" s="218" t="s">
        <v>160</v>
      </c>
      <c r="L206" s="42"/>
      <c r="M206" s="223" t="s">
        <v>1</v>
      </c>
      <c r="N206" s="224" t="s">
        <v>42</v>
      </c>
      <c r="O206" s="89"/>
      <c r="P206" s="225">
        <f>O206*H206</f>
        <v>0</v>
      </c>
      <c r="Q206" s="225">
        <v>0</v>
      </c>
      <c r="R206" s="225">
        <f>Q206*H206</f>
        <v>0</v>
      </c>
      <c r="S206" s="225">
        <v>0.070000000000000007</v>
      </c>
      <c r="T206" s="226">
        <f>S206*H206</f>
        <v>0.14000000000000001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238</v>
      </c>
      <c r="AT206" s="227" t="s">
        <v>156</v>
      </c>
      <c r="AU206" s="227" t="s">
        <v>87</v>
      </c>
      <c r="AY206" s="15" t="s">
        <v>153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15" t="s">
        <v>85</v>
      </c>
      <c r="BK206" s="228">
        <f>ROUND(I206*H206,2)</f>
        <v>0</v>
      </c>
      <c r="BL206" s="15" t="s">
        <v>238</v>
      </c>
      <c r="BM206" s="227" t="s">
        <v>310</v>
      </c>
    </row>
    <row r="207" s="2" customFormat="1">
      <c r="A207" s="36"/>
      <c r="B207" s="37"/>
      <c r="C207" s="38"/>
      <c r="D207" s="229" t="s">
        <v>163</v>
      </c>
      <c r="E207" s="38"/>
      <c r="F207" s="230" t="s">
        <v>309</v>
      </c>
      <c r="G207" s="38"/>
      <c r="H207" s="38"/>
      <c r="I207" s="231"/>
      <c r="J207" s="38"/>
      <c r="K207" s="38"/>
      <c r="L207" s="42"/>
      <c r="M207" s="232"/>
      <c r="N207" s="233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163</v>
      </c>
      <c r="AU207" s="15" t="s">
        <v>87</v>
      </c>
    </row>
    <row r="208" s="2" customFormat="1">
      <c r="A208" s="36"/>
      <c r="B208" s="37"/>
      <c r="C208" s="38"/>
      <c r="D208" s="234" t="s">
        <v>165</v>
      </c>
      <c r="E208" s="38"/>
      <c r="F208" s="235" t="s">
        <v>311</v>
      </c>
      <c r="G208" s="38"/>
      <c r="H208" s="38"/>
      <c r="I208" s="231"/>
      <c r="J208" s="38"/>
      <c r="K208" s="38"/>
      <c r="L208" s="42"/>
      <c r="M208" s="232"/>
      <c r="N208" s="233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165</v>
      </c>
      <c r="AU208" s="15" t="s">
        <v>87</v>
      </c>
    </row>
    <row r="209" s="12" customFormat="1" ht="22.8" customHeight="1">
      <c r="A209" s="12"/>
      <c r="B209" s="200"/>
      <c r="C209" s="201"/>
      <c r="D209" s="202" t="s">
        <v>76</v>
      </c>
      <c r="E209" s="214" t="s">
        <v>312</v>
      </c>
      <c r="F209" s="214" t="s">
        <v>313</v>
      </c>
      <c r="G209" s="201"/>
      <c r="H209" s="201"/>
      <c r="I209" s="204"/>
      <c r="J209" s="215">
        <f>BK209</f>
        <v>0</v>
      </c>
      <c r="K209" s="201"/>
      <c r="L209" s="206"/>
      <c r="M209" s="207"/>
      <c r="N209" s="208"/>
      <c r="O209" s="208"/>
      <c r="P209" s="209">
        <f>SUM(P210:P251)</f>
        <v>0</v>
      </c>
      <c r="Q209" s="208"/>
      <c r="R209" s="209">
        <f>SUM(R210:R251)</f>
        <v>0.0156206</v>
      </c>
      <c r="S209" s="208"/>
      <c r="T209" s="210">
        <f>SUM(T210:T251)</f>
        <v>0.0011460000000000001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1" t="s">
        <v>87</v>
      </c>
      <c r="AT209" s="212" t="s">
        <v>76</v>
      </c>
      <c r="AU209" s="212" t="s">
        <v>85</v>
      </c>
      <c r="AY209" s="211" t="s">
        <v>153</v>
      </c>
      <c r="BK209" s="213">
        <f>SUM(BK210:BK251)</f>
        <v>0</v>
      </c>
    </row>
    <row r="210" s="2" customFormat="1" ht="16.5" customHeight="1">
      <c r="A210" s="36"/>
      <c r="B210" s="37"/>
      <c r="C210" s="216" t="s">
        <v>314</v>
      </c>
      <c r="D210" s="216" t="s">
        <v>156</v>
      </c>
      <c r="E210" s="217" t="s">
        <v>315</v>
      </c>
      <c r="F210" s="218" t="s">
        <v>316</v>
      </c>
      <c r="G210" s="219" t="s">
        <v>186</v>
      </c>
      <c r="H210" s="220">
        <v>3</v>
      </c>
      <c r="I210" s="221"/>
      <c r="J210" s="222">
        <f>ROUND(I210*H210,2)</f>
        <v>0</v>
      </c>
      <c r="K210" s="218" t="s">
        <v>160</v>
      </c>
      <c r="L210" s="42"/>
      <c r="M210" s="223" t="s">
        <v>1</v>
      </c>
      <c r="N210" s="224" t="s">
        <v>42</v>
      </c>
      <c r="O210" s="89"/>
      <c r="P210" s="225">
        <f>O210*H210</f>
        <v>0</v>
      </c>
      <c r="Q210" s="225">
        <v>0.001</v>
      </c>
      <c r="R210" s="225">
        <f>Q210*H210</f>
        <v>0.0030000000000000001</v>
      </c>
      <c r="S210" s="225">
        <v>0.00031</v>
      </c>
      <c r="T210" s="226">
        <f>S210*H210</f>
        <v>0.00093000000000000005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238</v>
      </c>
      <c r="AT210" s="227" t="s">
        <v>156</v>
      </c>
      <c r="AU210" s="227" t="s">
        <v>87</v>
      </c>
      <c r="AY210" s="15" t="s">
        <v>153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5" t="s">
        <v>85</v>
      </c>
      <c r="BK210" s="228">
        <f>ROUND(I210*H210,2)</f>
        <v>0</v>
      </c>
      <c r="BL210" s="15" t="s">
        <v>238</v>
      </c>
      <c r="BM210" s="227" t="s">
        <v>317</v>
      </c>
    </row>
    <row r="211" s="2" customFormat="1">
      <c r="A211" s="36"/>
      <c r="B211" s="37"/>
      <c r="C211" s="38"/>
      <c r="D211" s="229" t="s">
        <v>163</v>
      </c>
      <c r="E211" s="38"/>
      <c r="F211" s="230" t="s">
        <v>318</v>
      </c>
      <c r="G211" s="38"/>
      <c r="H211" s="38"/>
      <c r="I211" s="231"/>
      <c r="J211" s="38"/>
      <c r="K211" s="38"/>
      <c r="L211" s="42"/>
      <c r="M211" s="232"/>
      <c r="N211" s="233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163</v>
      </c>
      <c r="AU211" s="15" t="s">
        <v>87</v>
      </c>
    </row>
    <row r="212" s="2" customFormat="1">
      <c r="A212" s="36"/>
      <c r="B212" s="37"/>
      <c r="C212" s="38"/>
      <c r="D212" s="234" t="s">
        <v>165</v>
      </c>
      <c r="E212" s="38"/>
      <c r="F212" s="235" t="s">
        <v>319</v>
      </c>
      <c r="G212" s="38"/>
      <c r="H212" s="38"/>
      <c r="I212" s="231"/>
      <c r="J212" s="38"/>
      <c r="K212" s="38"/>
      <c r="L212" s="42"/>
      <c r="M212" s="232"/>
      <c r="N212" s="233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165</v>
      </c>
      <c r="AU212" s="15" t="s">
        <v>87</v>
      </c>
    </row>
    <row r="213" s="2" customFormat="1">
      <c r="A213" s="36"/>
      <c r="B213" s="37"/>
      <c r="C213" s="38"/>
      <c r="D213" s="229" t="s">
        <v>180</v>
      </c>
      <c r="E213" s="38"/>
      <c r="F213" s="257" t="s">
        <v>320</v>
      </c>
      <c r="G213" s="38"/>
      <c r="H213" s="38"/>
      <c r="I213" s="231"/>
      <c r="J213" s="38"/>
      <c r="K213" s="38"/>
      <c r="L213" s="42"/>
      <c r="M213" s="232"/>
      <c r="N213" s="233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180</v>
      </c>
      <c r="AU213" s="15" t="s">
        <v>87</v>
      </c>
    </row>
    <row r="214" s="13" customFormat="1">
      <c r="A214" s="13"/>
      <c r="B214" s="236"/>
      <c r="C214" s="237"/>
      <c r="D214" s="229" t="s">
        <v>167</v>
      </c>
      <c r="E214" s="238" t="s">
        <v>1</v>
      </c>
      <c r="F214" s="239" t="s">
        <v>470</v>
      </c>
      <c r="G214" s="237"/>
      <c r="H214" s="240">
        <v>3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167</v>
      </c>
      <c r="AU214" s="246" t="s">
        <v>87</v>
      </c>
      <c r="AV214" s="13" t="s">
        <v>87</v>
      </c>
      <c r="AW214" s="13" t="s">
        <v>34</v>
      </c>
      <c r="AX214" s="13" t="s">
        <v>85</v>
      </c>
      <c r="AY214" s="246" t="s">
        <v>153</v>
      </c>
    </row>
    <row r="215" s="2" customFormat="1" ht="24.15" customHeight="1">
      <c r="A215" s="36"/>
      <c r="B215" s="37"/>
      <c r="C215" s="216" t="s">
        <v>322</v>
      </c>
      <c r="D215" s="216" t="s">
        <v>156</v>
      </c>
      <c r="E215" s="217" t="s">
        <v>323</v>
      </c>
      <c r="F215" s="218" t="s">
        <v>324</v>
      </c>
      <c r="G215" s="219" t="s">
        <v>186</v>
      </c>
      <c r="H215" s="220">
        <v>3</v>
      </c>
      <c r="I215" s="221"/>
      <c r="J215" s="222">
        <f>ROUND(I215*H215,2)</f>
        <v>0</v>
      </c>
      <c r="K215" s="218" t="s">
        <v>160</v>
      </c>
      <c r="L215" s="42"/>
      <c r="M215" s="223" t="s">
        <v>1</v>
      </c>
      <c r="N215" s="224" t="s">
        <v>42</v>
      </c>
      <c r="O215" s="89"/>
      <c r="P215" s="225">
        <f>O215*H215</f>
        <v>0</v>
      </c>
      <c r="Q215" s="225">
        <v>0.0031800000000000001</v>
      </c>
      <c r="R215" s="225">
        <f>Q215*H215</f>
        <v>0.0095399999999999999</v>
      </c>
      <c r="S215" s="225">
        <v>0</v>
      </c>
      <c r="T215" s="22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238</v>
      </c>
      <c r="AT215" s="227" t="s">
        <v>156</v>
      </c>
      <c r="AU215" s="227" t="s">
        <v>87</v>
      </c>
      <c r="AY215" s="15" t="s">
        <v>153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5" t="s">
        <v>85</v>
      </c>
      <c r="BK215" s="228">
        <f>ROUND(I215*H215,2)</f>
        <v>0</v>
      </c>
      <c r="BL215" s="15" t="s">
        <v>238</v>
      </c>
      <c r="BM215" s="227" t="s">
        <v>325</v>
      </c>
    </row>
    <row r="216" s="2" customFormat="1">
      <c r="A216" s="36"/>
      <c r="B216" s="37"/>
      <c r="C216" s="38"/>
      <c r="D216" s="229" t="s">
        <v>163</v>
      </c>
      <c r="E216" s="38"/>
      <c r="F216" s="230" t="s">
        <v>326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163</v>
      </c>
      <c r="AU216" s="15" t="s">
        <v>87</v>
      </c>
    </row>
    <row r="217" s="2" customFormat="1">
      <c r="A217" s="36"/>
      <c r="B217" s="37"/>
      <c r="C217" s="38"/>
      <c r="D217" s="234" t="s">
        <v>165</v>
      </c>
      <c r="E217" s="38"/>
      <c r="F217" s="235" t="s">
        <v>327</v>
      </c>
      <c r="G217" s="38"/>
      <c r="H217" s="38"/>
      <c r="I217" s="231"/>
      <c r="J217" s="38"/>
      <c r="K217" s="38"/>
      <c r="L217" s="42"/>
      <c r="M217" s="232"/>
      <c r="N217" s="233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165</v>
      </c>
      <c r="AU217" s="15" t="s">
        <v>87</v>
      </c>
    </row>
    <row r="218" s="2" customFormat="1" ht="24.15" customHeight="1">
      <c r="A218" s="36"/>
      <c r="B218" s="37"/>
      <c r="C218" s="216" t="s">
        <v>328</v>
      </c>
      <c r="D218" s="216" t="s">
        <v>156</v>
      </c>
      <c r="E218" s="217" t="s">
        <v>329</v>
      </c>
      <c r="F218" s="218" t="s">
        <v>330</v>
      </c>
      <c r="G218" s="219" t="s">
        <v>159</v>
      </c>
      <c r="H218" s="220">
        <v>12</v>
      </c>
      <c r="I218" s="221"/>
      <c r="J218" s="222">
        <f>ROUND(I218*H218,2)</f>
        <v>0</v>
      </c>
      <c r="K218" s="218" t="s">
        <v>160</v>
      </c>
      <c r="L218" s="42"/>
      <c r="M218" s="223" t="s">
        <v>1</v>
      </c>
      <c r="N218" s="224" t="s">
        <v>42</v>
      </c>
      <c r="O218" s="89"/>
      <c r="P218" s="225">
        <f>O218*H218</f>
        <v>0</v>
      </c>
      <c r="Q218" s="225">
        <v>0</v>
      </c>
      <c r="R218" s="225">
        <f>Q218*H218</f>
        <v>0</v>
      </c>
      <c r="S218" s="225">
        <v>0</v>
      </c>
      <c r="T218" s="22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238</v>
      </c>
      <c r="AT218" s="227" t="s">
        <v>156</v>
      </c>
      <c r="AU218" s="227" t="s">
        <v>87</v>
      </c>
      <c r="AY218" s="15" t="s">
        <v>153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5" t="s">
        <v>85</v>
      </c>
      <c r="BK218" s="228">
        <f>ROUND(I218*H218,2)</f>
        <v>0</v>
      </c>
      <c r="BL218" s="15" t="s">
        <v>238</v>
      </c>
      <c r="BM218" s="227" t="s">
        <v>331</v>
      </c>
    </row>
    <row r="219" s="2" customFormat="1">
      <c r="A219" s="36"/>
      <c r="B219" s="37"/>
      <c r="C219" s="38"/>
      <c r="D219" s="229" t="s">
        <v>163</v>
      </c>
      <c r="E219" s="38"/>
      <c r="F219" s="230" t="s">
        <v>332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163</v>
      </c>
      <c r="AU219" s="15" t="s">
        <v>87</v>
      </c>
    </row>
    <row r="220" s="2" customFormat="1">
      <c r="A220" s="36"/>
      <c r="B220" s="37"/>
      <c r="C220" s="38"/>
      <c r="D220" s="234" t="s">
        <v>165</v>
      </c>
      <c r="E220" s="38"/>
      <c r="F220" s="235" t="s">
        <v>333</v>
      </c>
      <c r="G220" s="38"/>
      <c r="H220" s="38"/>
      <c r="I220" s="231"/>
      <c r="J220" s="38"/>
      <c r="K220" s="38"/>
      <c r="L220" s="42"/>
      <c r="M220" s="232"/>
      <c r="N220" s="233"/>
      <c r="O220" s="89"/>
      <c r="P220" s="89"/>
      <c r="Q220" s="89"/>
      <c r="R220" s="89"/>
      <c r="S220" s="89"/>
      <c r="T220" s="90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165</v>
      </c>
      <c r="AU220" s="15" t="s">
        <v>87</v>
      </c>
    </row>
    <row r="221" s="2" customFormat="1" ht="24.15" customHeight="1">
      <c r="A221" s="36"/>
      <c r="B221" s="37"/>
      <c r="C221" s="247" t="s">
        <v>334</v>
      </c>
      <c r="D221" s="247" t="s">
        <v>175</v>
      </c>
      <c r="E221" s="248" t="s">
        <v>335</v>
      </c>
      <c r="F221" s="249" t="s">
        <v>336</v>
      </c>
      <c r="G221" s="250" t="s">
        <v>159</v>
      </c>
      <c r="H221" s="251">
        <v>12.6</v>
      </c>
      <c r="I221" s="252"/>
      <c r="J221" s="253">
        <f>ROUND(I221*H221,2)</f>
        <v>0</v>
      </c>
      <c r="K221" s="249" t="s">
        <v>1</v>
      </c>
      <c r="L221" s="254"/>
      <c r="M221" s="255" t="s">
        <v>1</v>
      </c>
      <c r="N221" s="256" t="s">
        <v>42</v>
      </c>
      <c r="O221" s="89"/>
      <c r="P221" s="225">
        <f>O221*H221</f>
        <v>0</v>
      </c>
      <c r="Q221" s="225">
        <v>0</v>
      </c>
      <c r="R221" s="225">
        <f>Q221*H221</f>
        <v>0</v>
      </c>
      <c r="S221" s="225">
        <v>0</v>
      </c>
      <c r="T221" s="22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244</v>
      </c>
      <c r="AT221" s="227" t="s">
        <v>175</v>
      </c>
      <c r="AU221" s="227" t="s">
        <v>87</v>
      </c>
      <c r="AY221" s="15" t="s">
        <v>153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5" t="s">
        <v>85</v>
      </c>
      <c r="BK221" s="228">
        <f>ROUND(I221*H221,2)</f>
        <v>0</v>
      </c>
      <c r="BL221" s="15" t="s">
        <v>238</v>
      </c>
      <c r="BM221" s="227" t="s">
        <v>337</v>
      </c>
    </row>
    <row r="222" s="2" customFormat="1">
      <c r="A222" s="36"/>
      <c r="B222" s="37"/>
      <c r="C222" s="38"/>
      <c r="D222" s="229" t="s">
        <v>163</v>
      </c>
      <c r="E222" s="38"/>
      <c r="F222" s="230" t="s">
        <v>336</v>
      </c>
      <c r="G222" s="38"/>
      <c r="H222" s="38"/>
      <c r="I222" s="231"/>
      <c r="J222" s="38"/>
      <c r="K222" s="38"/>
      <c r="L222" s="42"/>
      <c r="M222" s="232"/>
      <c r="N222" s="233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163</v>
      </c>
      <c r="AU222" s="15" t="s">
        <v>87</v>
      </c>
    </row>
    <row r="223" s="13" customFormat="1">
      <c r="A223" s="13"/>
      <c r="B223" s="236"/>
      <c r="C223" s="237"/>
      <c r="D223" s="229" t="s">
        <v>167</v>
      </c>
      <c r="E223" s="237"/>
      <c r="F223" s="239" t="s">
        <v>471</v>
      </c>
      <c r="G223" s="237"/>
      <c r="H223" s="240">
        <v>12.6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167</v>
      </c>
      <c r="AU223" s="246" t="s">
        <v>87</v>
      </c>
      <c r="AV223" s="13" t="s">
        <v>87</v>
      </c>
      <c r="AW223" s="13" t="s">
        <v>4</v>
      </c>
      <c r="AX223" s="13" t="s">
        <v>85</v>
      </c>
      <c r="AY223" s="246" t="s">
        <v>153</v>
      </c>
    </row>
    <row r="224" s="2" customFormat="1" ht="16.5" customHeight="1">
      <c r="A224" s="36"/>
      <c r="B224" s="37"/>
      <c r="C224" s="216" t="s">
        <v>339</v>
      </c>
      <c r="D224" s="216" t="s">
        <v>156</v>
      </c>
      <c r="E224" s="217" t="s">
        <v>340</v>
      </c>
      <c r="F224" s="218" t="s">
        <v>341</v>
      </c>
      <c r="G224" s="219" t="s">
        <v>186</v>
      </c>
      <c r="H224" s="220">
        <v>7.2000000000000002</v>
      </c>
      <c r="I224" s="221"/>
      <c r="J224" s="222">
        <f>ROUND(I224*H224,2)</f>
        <v>0</v>
      </c>
      <c r="K224" s="218" t="s">
        <v>160</v>
      </c>
      <c r="L224" s="42"/>
      <c r="M224" s="223" t="s">
        <v>1</v>
      </c>
      <c r="N224" s="224" t="s">
        <v>42</v>
      </c>
      <c r="O224" s="89"/>
      <c r="P224" s="225">
        <f>O224*H224</f>
        <v>0</v>
      </c>
      <c r="Q224" s="225">
        <v>0</v>
      </c>
      <c r="R224" s="225">
        <f>Q224*H224</f>
        <v>0</v>
      </c>
      <c r="S224" s="225">
        <v>3.0000000000000001E-05</v>
      </c>
      <c r="T224" s="226">
        <f>S224*H224</f>
        <v>0.00021600000000000002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238</v>
      </c>
      <c r="AT224" s="227" t="s">
        <v>156</v>
      </c>
      <c r="AU224" s="227" t="s">
        <v>87</v>
      </c>
      <c r="AY224" s="15" t="s">
        <v>153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5" t="s">
        <v>85</v>
      </c>
      <c r="BK224" s="228">
        <f>ROUND(I224*H224,2)</f>
        <v>0</v>
      </c>
      <c r="BL224" s="15" t="s">
        <v>238</v>
      </c>
      <c r="BM224" s="227" t="s">
        <v>342</v>
      </c>
    </row>
    <row r="225" s="2" customFormat="1">
      <c r="A225" s="36"/>
      <c r="B225" s="37"/>
      <c r="C225" s="38"/>
      <c r="D225" s="229" t="s">
        <v>163</v>
      </c>
      <c r="E225" s="38"/>
      <c r="F225" s="230" t="s">
        <v>343</v>
      </c>
      <c r="G225" s="38"/>
      <c r="H225" s="38"/>
      <c r="I225" s="231"/>
      <c r="J225" s="38"/>
      <c r="K225" s="38"/>
      <c r="L225" s="42"/>
      <c r="M225" s="232"/>
      <c r="N225" s="233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163</v>
      </c>
      <c r="AU225" s="15" t="s">
        <v>87</v>
      </c>
    </row>
    <row r="226" s="2" customFormat="1">
      <c r="A226" s="36"/>
      <c r="B226" s="37"/>
      <c r="C226" s="38"/>
      <c r="D226" s="234" t="s">
        <v>165</v>
      </c>
      <c r="E226" s="38"/>
      <c r="F226" s="235" t="s">
        <v>344</v>
      </c>
      <c r="G226" s="38"/>
      <c r="H226" s="38"/>
      <c r="I226" s="231"/>
      <c r="J226" s="38"/>
      <c r="K226" s="38"/>
      <c r="L226" s="42"/>
      <c r="M226" s="232"/>
      <c r="N226" s="233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165</v>
      </c>
      <c r="AU226" s="15" t="s">
        <v>87</v>
      </c>
    </row>
    <row r="227" s="13" customFormat="1">
      <c r="A227" s="13"/>
      <c r="B227" s="236"/>
      <c r="C227" s="237"/>
      <c r="D227" s="229" t="s">
        <v>167</v>
      </c>
      <c r="E227" s="238" t="s">
        <v>1</v>
      </c>
      <c r="F227" s="239" t="s">
        <v>472</v>
      </c>
      <c r="G227" s="237"/>
      <c r="H227" s="240">
        <v>7.2000000000000002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167</v>
      </c>
      <c r="AU227" s="246" t="s">
        <v>87</v>
      </c>
      <c r="AV227" s="13" t="s">
        <v>87</v>
      </c>
      <c r="AW227" s="13" t="s">
        <v>34</v>
      </c>
      <c r="AX227" s="13" t="s">
        <v>85</v>
      </c>
      <c r="AY227" s="246" t="s">
        <v>153</v>
      </c>
    </row>
    <row r="228" s="2" customFormat="1" ht="24.15" customHeight="1">
      <c r="A228" s="36"/>
      <c r="B228" s="37"/>
      <c r="C228" s="247" t="s">
        <v>346</v>
      </c>
      <c r="D228" s="247" t="s">
        <v>175</v>
      </c>
      <c r="E228" s="248" t="s">
        <v>347</v>
      </c>
      <c r="F228" s="249" t="s">
        <v>348</v>
      </c>
      <c r="G228" s="250" t="s">
        <v>171</v>
      </c>
      <c r="H228" s="251">
        <v>1</v>
      </c>
      <c r="I228" s="252"/>
      <c r="J228" s="253">
        <f>ROUND(I228*H228,2)</f>
        <v>0</v>
      </c>
      <c r="K228" s="249" t="s">
        <v>1</v>
      </c>
      <c r="L228" s="254"/>
      <c r="M228" s="255" t="s">
        <v>1</v>
      </c>
      <c r="N228" s="256" t="s">
        <v>42</v>
      </c>
      <c r="O228" s="89"/>
      <c r="P228" s="225">
        <f>O228*H228</f>
        <v>0</v>
      </c>
      <c r="Q228" s="225">
        <v>0.00080000000000000004</v>
      </c>
      <c r="R228" s="225">
        <f>Q228*H228</f>
        <v>0.00080000000000000004</v>
      </c>
      <c r="S228" s="225">
        <v>0</v>
      </c>
      <c r="T228" s="22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7" t="s">
        <v>244</v>
      </c>
      <c r="AT228" s="227" t="s">
        <v>175</v>
      </c>
      <c r="AU228" s="227" t="s">
        <v>87</v>
      </c>
      <c r="AY228" s="15" t="s">
        <v>153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5" t="s">
        <v>85</v>
      </c>
      <c r="BK228" s="228">
        <f>ROUND(I228*H228,2)</f>
        <v>0</v>
      </c>
      <c r="BL228" s="15" t="s">
        <v>238</v>
      </c>
      <c r="BM228" s="227" t="s">
        <v>349</v>
      </c>
    </row>
    <row r="229" s="2" customFormat="1">
      <c r="A229" s="36"/>
      <c r="B229" s="37"/>
      <c r="C229" s="38"/>
      <c r="D229" s="229" t="s">
        <v>163</v>
      </c>
      <c r="E229" s="38"/>
      <c r="F229" s="230" t="s">
        <v>348</v>
      </c>
      <c r="G229" s="38"/>
      <c r="H229" s="38"/>
      <c r="I229" s="231"/>
      <c r="J229" s="38"/>
      <c r="K229" s="38"/>
      <c r="L229" s="42"/>
      <c r="M229" s="232"/>
      <c r="N229" s="233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163</v>
      </c>
      <c r="AU229" s="15" t="s">
        <v>87</v>
      </c>
    </row>
    <row r="230" s="2" customFormat="1" ht="24.15" customHeight="1">
      <c r="A230" s="36"/>
      <c r="B230" s="37"/>
      <c r="C230" s="216" t="s">
        <v>244</v>
      </c>
      <c r="D230" s="216" t="s">
        <v>156</v>
      </c>
      <c r="E230" s="217" t="s">
        <v>350</v>
      </c>
      <c r="F230" s="218" t="s">
        <v>351</v>
      </c>
      <c r="G230" s="219" t="s">
        <v>186</v>
      </c>
      <c r="H230" s="220">
        <v>3</v>
      </c>
      <c r="I230" s="221"/>
      <c r="J230" s="222">
        <f>ROUND(I230*H230,2)</f>
        <v>0</v>
      </c>
      <c r="K230" s="218" t="s">
        <v>160</v>
      </c>
      <c r="L230" s="42"/>
      <c r="M230" s="223" t="s">
        <v>1</v>
      </c>
      <c r="N230" s="224" t="s">
        <v>42</v>
      </c>
      <c r="O230" s="89"/>
      <c r="P230" s="225">
        <f>O230*H230</f>
        <v>0</v>
      </c>
      <c r="Q230" s="225">
        <v>0.00021000000000000001</v>
      </c>
      <c r="R230" s="225">
        <f>Q230*H230</f>
        <v>0.00063000000000000003</v>
      </c>
      <c r="S230" s="225">
        <v>0</v>
      </c>
      <c r="T230" s="22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238</v>
      </c>
      <c r="AT230" s="227" t="s">
        <v>156</v>
      </c>
      <c r="AU230" s="227" t="s">
        <v>87</v>
      </c>
      <c r="AY230" s="15" t="s">
        <v>153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5" t="s">
        <v>85</v>
      </c>
      <c r="BK230" s="228">
        <f>ROUND(I230*H230,2)</f>
        <v>0</v>
      </c>
      <c r="BL230" s="15" t="s">
        <v>238</v>
      </c>
      <c r="BM230" s="227" t="s">
        <v>352</v>
      </c>
    </row>
    <row r="231" s="2" customFormat="1">
      <c r="A231" s="36"/>
      <c r="B231" s="37"/>
      <c r="C231" s="38"/>
      <c r="D231" s="229" t="s">
        <v>163</v>
      </c>
      <c r="E231" s="38"/>
      <c r="F231" s="230" t="s">
        <v>353</v>
      </c>
      <c r="G231" s="38"/>
      <c r="H231" s="38"/>
      <c r="I231" s="231"/>
      <c r="J231" s="38"/>
      <c r="K231" s="38"/>
      <c r="L231" s="42"/>
      <c r="M231" s="232"/>
      <c r="N231" s="233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163</v>
      </c>
      <c r="AU231" s="15" t="s">
        <v>87</v>
      </c>
    </row>
    <row r="232" s="2" customFormat="1">
      <c r="A232" s="36"/>
      <c r="B232" s="37"/>
      <c r="C232" s="38"/>
      <c r="D232" s="234" t="s">
        <v>165</v>
      </c>
      <c r="E232" s="38"/>
      <c r="F232" s="235" t="s">
        <v>354</v>
      </c>
      <c r="G232" s="38"/>
      <c r="H232" s="38"/>
      <c r="I232" s="231"/>
      <c r="J232" s="38"/>
      <c r="K232" s="38"/>
      <c r="L232" s="42"/>
      <c r="M232" s="232"/>
      <c r="N232" s="233"/>
      <c r="O232" s="89"/>
      <c r="P232" s="89"/>
      <c r="Q232" s="89"/>
      <c r="R232" s="89"/>
      <c r="S232" s="89"/>
      <c r="T232" s="90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165</v>
      </c>
      <c r="AU232" s="15" t="s">
        <v>87</v>
      </c>
    </row>
    <row r="233" s="2" customFormat="1" ht="24.15" customHeight="1">
      <c r="A233" s="36"/>
      <c r="B233" s="37"/>
      <c r="C233" s="216" t="s">
        <v>355</v>
      </c>
      <c r="D233" s="216" t="s">
        <v>156</v>
      </c>
      <c r="E233" s="217" t="s">
        <v>356</v>
      </c>
      <c r="F233" s="218" t="s">
        <v>357</v>
      </c>
      <c r="G233" s="219" t="s">
        <v>186</v>
      </c>
      <c r="H233" s="220">
        <v>3</v>
      </c>
      <c r="I233" s="221"/>
      <c r="J233" s="222">
        <f>ROUND(I233*H233,2)</f>
        <v>0</v>
      </c>
      <c r="K233" s="218" t="s">
        <v>160</v>
      </c>
      <c r="L233" s="42"/>
      <c r="M233" s="223" t="s">
        <v>1</v>
      </c>
      <c r="N233" s="224" t="s">
        <v>42</v>
      </c>
      <c r="O233" s="89"/>
      <c r="P233" s="225">
        <f>O233*H233</f>
        <v>0</v>
      </c>
      <c r="Q233" s="225">
        <v>0.00021000000000000001</v>
      </c>
      <c r="R233" s="225">
        <f>Q233*H233</f>
        <v>0.00063000000000000003</v>
      </c>
      <c r="S233" s="225">
        <v>0</v>
      </c>
      <c r="T233" s="22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7" t="s">
        <v>238</v>
      </c>
      <c r="AT233" s="227" t="s">
        <v>156</v>
      </c>
      <c r="AU233" s="227" t="s">
        <v>87</v>
      </c>
      <c r="AY233" s="15" t="s">
        <v>153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5" t="s">
        <v>85</v>
      </c>
      <c r="BK233" s="228">
        <f>ROUND(I233*H233,2)</f>
        <v>0</v>
      </c>
      <c r="BL233" s="15" t="s">
        <v>238</v>
      </c>
      <c r="BM233" s="227" t="s">
        <v>358</v>
      </c>
    </row>
    <row r="234" s="2" customFormat="1">
      <c r="A234" s="36"/>
      <c r="B234" s="37"/>
      <c r="C234" s="38"/>
      <c r="D234" s="229" t="s">
        <v>163</v>
      </c>
      <c r="E234" s="38"/>
      <c r="F234" s="230" t="s">
        <v>359</v>
      </c>
      <c r="G234" s="38"/>
      <c r="H234" s="38"/>
      <c r="I234" s="231"/>
      <c r="J234" s="38"/>
      <c r="K234" s="38"/>
      <c r="L234" s="42"/>
      <c r="M234" s="232"/>
      <c r="N234" s="233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163</v>
      </c>
      <c r="AU234" s="15" t="s">
        <v>87</v>
      </c>
    </row>
    <row r="235" s="2" customFormat="1">
      <c r="A235" s="36"/>
      <c r="B235" s="37"/>
      <c r="C235" s="38"/>
      <c r="D235" s="234" t="s">
        <v>165</v>
      </c>
      <c r="E235" s="38"/>
      <c r="F235" s="235" t="s">
        <v>360</v>
      </c>
      <c r="G235" s="38"/>
      <c r="H235" s="38"/>
      <c r="I235" s="231"/>
      <c r="J235" s="38"/>
      <c r="K235" s="38"/>
      <c r="L235" s="42"/>
      <c r="M235" s="232"/>
      <c r="N235" s="233"/>
      <c r="O235" s="89"/>
      <c r="P235" s="89"/>
      <c r="Q235" s="89"/>
      <c r="R235" s="89"/>
      <c r="S235" s="89"/>
      <c r="T235" s="90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165</v>
      </c>
      <c r="AU235" s="15" t="s">
        <v>87</v>
      </c>
    </row>
    <row r="236" s="2" customFormat="1" ht="24.15" customHeight="1">
      <c r="A236" s="36"/>
      <c r="B236" s="37"/>
      <c r="C236" s="216" t="s">
        <v>361</v>
      </c>
      <c r="D236" s="216" t="s">
        <v>156</v>
      </c>
      <c r="E236" s="217" t="s">
        <v>362</v>
      </c>
      <c r="F236" s="218" t="s">
        <v>363</v>
      </c>
      <c r="G236" s="219" t="s">
        <v>186</v>
      </c>
      <c r="H236" s="220">
        <v>7.5599999999999996</v>
      </c>
      <c r="I236" s="221"/>
      <c r="J236" s="222">
        <f>ROUND(I236*H236,2)</f>
        <v>0</v>
      </c>
      <c r="K236" s="218" t="s">
        <v>160</v>
      </c>
      <c r="L236" s="42"/>
      <c r="M236" s="223" t="s">
        <v>1</v>
      </c>
      <c r="N236" s="224" t="s">
        <v>42</v>
      </c>
      <c r="O236" s="89"/>
      <c r="P236" s="225">
        <f>O236*H236</f>
        <v>0</v>
      </c>
      <c r="Q236" s="225">
        <v>1.0000000000000001E-05</v>
      </c>
      <c r="R236" s="225">
        <f>Q236*H236</f>
        <v>7.5600000000000008E-05</v>
      </c>
      <c r="S236" s="225">
        <v>0</v>
      </c>
      <c r="T236" s="22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7" t="s">
        <v>238</v>
      </c>
      <c r="AT236" s="227" t="s">
        <v>156</v>
      </c>
      <c r="AU236" s="227" t="s">
        <v>87</v>
      </c>
      <c r="AY236" s="15" t="s">
        <v>153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5" t="s">
        <v>85</v>
      </c>
      <c r="BK236" s="228">
        <f>ROUND(I236*H236,2)</f>
        <v>0</v>
      </c>
      <c r="BL236" s="15" t="s">
        <v>238</v>
      </c>
      <c r="BM236" s="227" t="s">
        <v>364</v>
      </c>
    </row>
    <row r="237" s="2" customFormat="1">
      <c r="A237" s="36"/>
      <c r="B237" s="37"/>
      <c r="C237" s="38"/>
      <c r="D237" s="229" t="s">
        <v>163</v>
      </c>
      <c r="E237" s="38"/>
      <c r="F237" s="230" t="s">
        <v>365</v>
      </c>
      <c r="G237" s="38"/>
      <c r="H237" s="38"/>
      <c r="I237" s="231"/>
      <c r="J237" s="38"/>
      <c r="K237" s="38"/>
      <c r="L237" s="42"/>
      <c r="M237" s="232"/>
      <c r="N237" s="233"/>
      <c r="O237" s="89"/>
      <c r="P237" s="89"/>
      <c r="Q237" s="89"/>
      <c r="R237" s="89"/>
      <c r="S237" s="89"/>
      <c r="T237" s="90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163</v>
      </c>
      <c r="AU237" s="15" t="s">
        <v>87</v>
      </c>
    </row>
    <row r="238" s="2" customFormat="1">
      <c r="A238" s="36"/>
      <c r="B238" s="37"/>
      <c r="C238" s="38"/>
      <c r="D238" s="234" t="s">
        <v>165</v>
      </c>
      <c r="E238" s="38"/>
      <c r="F238" s="235" t="s">
        <v>366</v>
      </c>
      <c r="G238" s="38"/>
      <c r="H238" s="38"/>
      <c r="I238" s="231"/>
      <c r="J238" s="38"/>
      <c r="K238" s="38"/>
      <c r="L238" s="42"/>
      <c r="M238" s="232"/>
      <c r="N238" s="233"/>
      <c r="O238" s="89"/>
      <c r="P238" s="89"/>
      <c r="Q238" s="89"/>
      <c r="R238" s="89"/>
      <c r="S238" s="89"/>
      <c r="T238" s="90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165</v>
      </c>
      <c r="AU238" s="15" t="s">
        <v>87</v>
      </c>
    </row>
    <row r="239" s="13" customFormat="1">
      <c r="A239" s="13"/>
      <c r="B239" s="236"/>
      <c r="C239" s="237"/>
      <c r="D239" s="229" t="s">
        <v>167</v>
      </c>
      <c r="E239" s="238" t="s">
        <v>1</v>
      </c>
      <c r="F239" s="239" t="s">
        <v>473</v>
      </c>
      <c r="G239" s="237"/>
      <c r="H239" s="240">
        <v>7.5599999999999996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167</v>
      </c>
      <c r="AU239" s="246" t="s">
        <v>87</v>
      </c>
      <c r="AV239" s="13" t="s">
        <v>87</v>
      </c>
      <c r="AW239" s="13" t="s">
        <v>34</v>
      </c>
      <c r="AX239" s="13" t="s">
        <v>85</v>
      </c>
      <c r="AY239" s="246" t="s">
        <v>153</v>
      </c>
    </row>
    <row r="240" s="2" customFormat="1" ht="24.15" customHeight="1">
      <c r="A240" s="36"/>
      <c r="B240" s="37"/>
      <c r="C240" s="216" t="s">
        <v>368</v>
      </c>
      <c r="D240" s="216" t="s">
        <v>156</v>
      </c>
      <c r="E240" s="217" t="s">
        <v>369</v>
      </c>
      <c r="F240" s="218" t="s">
        <v>370</v>
      </c>
      <c r="G240" s="219" t="s">
        <v>186</v>
      </c>
      <c r="H240" s="220">
        <v>7.5</v>
      </c>
      <c r="I240" s="221"/>
      <c r="J240" s="222">
        <f>ROUND(I240*H240,2)</f>
        <v>0</v>
      </c>
      <c r="K240" s="218" t="s">
        <v>160</v>
      </c>
      <c r="L240" s="42"/>
      <c r="M240" s="223" t="s">
        <v>1</v>
      </c>
      <c r="N240" s="224" t="s">
        <v>42</v>
      </c>
      <c r="O240" s="89"/>
      <c r="P240" s="225">
        <f>O240*H240</f>
        <v>0</v>
      </c>
      <c r="Q240" s="225">
        <v>1.0000000000000001E-05</v>
      </c>
      <c r="R240" s="225">
        <f>Q240*H240</f>
        <v>7.5000000000000007E-05</v>
      </c>
      <c r="S240" s="225">
        <v>0</v>
      </c>
      <c r="T240" s="22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7" t="s">
        <v>238</v>
      </c>
      <c r="AT240" s="227" t="s">
        <v>156</v>
      </c>
      <c r="AU240" s="227" t="s">
        <v>87</v>
      </c>
      <c r="AY240" s="15" t="s">
        <v>153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5" t="s">
        <v>85</v>
      </c>
      <c r="BK240" s="228">
        <f>ROUND(I240*H240,2)</f>
        <v>0</v>
      </c>
      <c r="BL240" s="15" t="s">
        <v>238</v>
      </c>
      <c r="BM240" s="227" t="s">
        <v>371</v>
      </c>
    </row>
    <row r="241" s="2" customFormat="1">
      <c r="A241" s="36"/>
      <c r="B241" s="37"/>
      <c r="C241" s="38"/>
      <c r="D241" s="229" t="s">
        <v>163</v>
      </c>
      <c r="E241" s="38"/>
      <c r="F241" s="230" t="s">
        <v>372</v>
      </c>
      <c r="G241" s="38"/>
      <c r="H241" s="38"/>
      <c r="I241" s="231"/>
      <c r="J241" s="38"/>
      <c r="K241" s="38"/>
      <c r="L241" s="42"/>
      <c r="M241" s="232"/>
      <c r="N241" s="233"/>
      <c r="O241" s="89"/>
      <c r="P241" s="89"/>
      <c r="Q241" s="89"/>
      <c r="R241" s="89"/>
      <c r="S241" s="89"/>
      <c r="T241" s="90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163</v>
      </c>
      <c r="AU241" s="15" t="s">
        <v>87</v>
      </c>
    </row>
    <row r="242" s="2" customFormat="1">
      <c r="A242" s="36"/>
      <c r="B242" s="37"/>
      <c r="C242" s="38"/>
      <c r="D242" s="234" t="s">
        <v>165</v>
      </c>
      <c r="E242" s="38"/>
      <c r="F242" s="235" t="s">
        <v>373</v>
      </c>
      <c r="G242" s="38"/>
      <c r="H242" s="38"/>
      <c r="I242" s="231"/>
      <c r="J242" s="38"/>
      <c r="K242" s="38"/>
      <c r="L242" s="42"/>
      <c r="M242" s="232"/>
      <c r="N242" s="233"/>
      <c r="O242" s="89"/>
      <c r="P242" s="89"/>
      <c r="Q242" s="89"/>
      <c r="R242" s="89"/>
      <c r="S242" s="89"/>
      <c r="T242" s="90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165</v>
      </c>
      <c r="AU242" s="15" t="s">
        <v>87</v>
      </c>
    </row>
    <row r="243" s="2" customFormat="1" ht="33" customHeight="1">
      <c r="A243" s="36"/>
      <c r="B243" s="37"/>
      <c r="C243" s="216" t="s">
        <v>374</v>
      </c>
      <c r="D243" s="216" t="s">
        <v>156</v>
      </c>
      <c r="E243" s="217" t="s">
        <v>375</v>
      </c>
      <c r="F243" s="218" t="s">
        <v>376</v>
      </c>
      <c r="G243" s="219" t="s">
        <v>186</v>
      </c>
      <c r="H243" s="220">
        <v>3</v>
      </c>
      <c r="I243" s="221"/>
      <c r="J243" s="222">
        <f>ROUND(I243*H243,2)</f>
        <v>0</v>
      </c>
      <c r="K243" s="218" t="s">
        <v>160</v>
      </c>
      <c r="L243" s="42"/>
      <c r="M243" s="223" t="s">
        <v>1</v>
      </c>
      <c r="N243" s="224" t="s">
        <v>42</v>
      </c>
      <c r="O243" s="89"/>
      <c r="P243" s="225">
        <f>O243*H243</f>
        <v>0</v>
      </c>
      <c r="Q243" s="225">
        <v>0.00029</v>
      </c>
      <c r="R243" s="225">
        <f>Q243*H243</f>
        <v>0.00087000000000000001</v>
      </c>
      <c r="S243" s="225">
        <v>0</v>
      </c>
      <c r="T243" s="22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7" t="s">
        <v>238</v>
      </c>
      <c r="AT243" s="227" t="s">
        <v>156</v>
      </c>
      <c r="AU243" s="227" t="s">
        <v>87</v>
      </c>
      <c r="AY243" s="15" t="s">
        <v>153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5" t="s">
        <v>85</v>
      </c>
      <c r="BK243" s="228">
        <f>ROUND(I243*H243,2)</f>
        <v>0</v>
      </c>
      <c r="BL243" s="15" t="s">
        <v>238</v>
      </c>
      <c r="BM243" s="227" t="s">
        <v>377</v>
      </c>
    </row>
    <row r="244" s="2" customFormat="1">
      <c r="A244" s="36"/>
      <c r="B244" s="37"/>
      <c r="C244" s="38"/>
      <c r="D244" s="229" t="s">
        <v>163</v>
      </c>
      <c r="E244" s="38"/>
      <c r="F244" s="230" t="s">
        <v>378</v>
      </c>
      <c r="G244" s="38"/>
      <c r="H244" s="38"/>
      <c r="I244" s="231"/>
      <c r="J244" s="38"/>
      <c r="K244" s="38"/>
      <c r="L244" s="42"/>
      <c r="M244" s="232"/>
      <c r="N244" s="233"/>
      <c r="O244" s="89"/>
      <c r="P244" s="89"/>
      <c r="Q244" s="89"/>
      <c r="R244" s="89"/>
      <c r="S244" s="89"/>
      <c r="T244" s="90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163</v>
      </c>
      <c r="AU244" s="15" t="s">
        <v>87</v>
      </c>
    </row>
    <row r="245" s="2" customFormat="1">
      <c r="A245" s="36"/>
      <c r="B245" s="37"/>
      <c r="C245" s="38"/>
      <c r="D245" s="234" t="s">
        <v>165</v>
      </c>
      <c r="E245" s="38"/>
      <c r="F245" s="235" t="s">
        <v>379</v>
      </c>
      <c r="G245" s="38"/>
      <c r="H245" s="38"/>
      <c r="I245" s="231"/>
      <c r="J245" s="38"/>
      <c r="K245" s="38"/>
      <c r="L245" s="42"/>
      <c r="M245" s="232"/>
      <c r="N245" s="233"/>
      <c r="O245" s="89"/>
      <c r="P245" s="89"/>
      <c r="Q245" s="89"/>
      <c r="R245" s="89"/>
      <c r="S245" s="89"/>
      <c r="T245" s="90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5" t="s">
        <v>165</v>
      </c>
      <c r="AU245" s="15" t="s">
        <v>87</v>
      </c>
    </row>
    <row r="246" s="2" customFormat="1" ht="24.15" customHeight="1">
      <c r="A246" s="36"/>
      <c r="B246" s="37"/>
      <c r="C246" s="216" t="s">
        <v>380</v>
      </c>
      <c r="D246" s="216" t="s">
        <v>156</v>
      </c>
      <c r="E246" s="217" t="s">
        <v>381</v>
      </c>
      <c r="F246" s="218" t="s">
        <v>382</v>
      </c>
      <c r="G246" s="219" t="s">
        <v>186</v>
      </c>
      <c r="H246" s="220">
        <v>3</v>
      </c>
      <c r="I246" s="221"/>
      <c r="J246" s="222">
        <f>ROUND(I246*H246,2)</f>
        <v>0</v>
      </c>
      <c r="K246" s="218" t="s">
        <v>160</v>
      </c>
      <c r="L246" s="42"/>
      <c r="M246" s="223" t="s">
        <v>1</v>
      </c>
      <c r="N246" s="224" t="s">
        <v>42</v>
      </c>
      <c r="O246" s="89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7" t="s">
        <v>238</v>
      </c>
      <c r="AT246" s="227" t="s">
        <v>156</v>
      </c>
      <c r="AU246" s="227" t="s">
        <v>87</v>
      </c>
      <c r="AY246" s="15" t="s">
        <v>153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5" t="s">
        <v>85</v>
      </c>
      <c r="BK246" s="228">
        <f>ROUND(I246*H246,2)</f>
        <v>0</v>
      </c>
      <c r="BL246" s="15" t="s">
        <v>238</v>
      </c>
      <c r="BM246" s="227" t="s">
        <v>383</v>
      </c>
    </row>
    <row r="247" s="2" customFormat="1">
      <c r="A247" s="36"/>
      <c r="B247" s="37"/>
      <c r="C247" s="38"/>
      <c r="D247" s="229" t="s">
        <v>163</v>
      </c>
      <c r="E247" s="38"/>
      <c r="F247" s="230" t="s">
        <v>384</v>
      </c>
      <c r="G247" s="38"/>
      <c r="H247" s="38"/>
      <c r="I247" s="231"/>
      <c r="J247" s="38"/>
      <c r="K247" s="38"/>
      <c r="L247" s="42"/>
      <c r="M247" s="232"/>
      <c r="N247" s="233"/>
      <c r="O247" s="89"/>
      <c r="P247" s="89"/>
      <c r="Q247" s="89"/>
      <c r="R247" s="89"/>
      <c r="S247" s="89"/>
      <c r="T247" s="90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5" t="s">
        <v>163</v>
      </c>
      <c r="AU247" s="15" t="s">
        <v>87</v>
      </c>
    </row>
    <row r="248" s="2" customFormat="1">
      <c r="A248" s="36"/>
      <c r="B248" s="37"/>
      <c r="C248" s="38"/>
      <c r="D248" s="234" t="s">
        <v>165</v>
      </c>
      <c r="E248" s="38"/>
      <c r="F248" s="235" t="s">
        <v>385</v>
      </c>
      <c r="G248" s="38"/>
      <c r="H248" s="38"/>
      <c r="I248" s="231"/>
      <c r="J248" s="38"/>
      <c r="K248" s="38"/>
      <c r="L248" s="42"/>
      <c r="M248" s="232"/>
      <c r="N248" s="233"/>
      <c r="O248" s="89"/>
      <c r="P248" s="89"/>
      <c r="Q248" s="89"/>
      <c r="R248" s="89"/>
      <c r="S248" s="89"/>
      <c r="T248" s="90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5" t="s">
        <v>165</v>
      </c>
      <c r="AU248" s="15" t="s">
        <v>87</v>
      </c>
    </row>
    <row r="249" s="2" customFormat="1" ht="33" customHeight="1">
      <c r="A249" s="36"/>
      <c r="B249" s="37"/>
      <c r="C249" s="216" t="s">
        <v>386</v>
      </c>
      <c r="D249" s="216" t="s">
        <v>156</v>
      </c>
      <c r="E249" s="217" t="s">
        <v>387</v>
      </c>
      <c r="F249" s="218" t="s">
        <v>388</v>
      </c>
      <c r="G249" s="219" t="s">
        <v>159</v>
      </c>
      <c r="H249" s="220">
        <v>12</v>
      </c>
      <c r="I249" s="221"/>
      <c r="J249" s="222">
        <f>ROUND(I249*H249,2)</f>
        <v>0</v>
      </c>
      <c r="K249" s="218" t="s">
        <v>160</v>
      </c>
      <c r="L249" s="42"/>
      <c r="M249" s="223" t="s">
        <v>1</v>
      </c>
      <c r="N249" s="224" t="s">
        <v>42</v>
      </c>
      <c r="O249" s="89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7" t="s">
        <v>238</v>
      </c>
      <c r="AT249" s="227" t="s">
        <v>156</v>
      </c>
      <c r="AU249" s="227" t="s">
        <v>87</v>
      </c>
      <c r="AY249" s="15" t="s">
        <v>153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15" t="s">
        <v>85</v>
      </c>
      <c r="BK249" s="228">
        <f>ROUND(I249*H249,2)</f>
        <v>0</v>
      </c>
      <c r="BL249" s="15" t="s">
        <v>238</v>
      </c>
      <c r="BM249" s="227" t="s">
        <v>389</v>
      </c>
    </row>
    <row r="250" s="2" customFormat="1">
      <c r="A250" s="36"/>
      <c r="B250" s="37"/>
      <c r="C250" s="38"/>
      <c r="D250" s="229" t="s">
        <v>163</v>
      </c>
      <c r="E250" s="38"/>
      <c r="F250" s="230" t="s">
        <v>390</v>
      </c>
      <c r="G250" s="38"/>
      <c r="H250" s="38"/>
      <c r="I250" s="231"/>
      <c r="J250" s="38"/>
      <c r="K250" s="38"/>
      <c r="L250" s="42"/>
      <c r="M250" s="232"/>
      <c r="N250" s="233"/>
      <c r="O250" s="89"/>
      <c r="P250" s="89"/>
      <c r="Q250" s="89"/>
      <c r="R250" s="89"/>
      <c r="S250" s="89"/>
      <c r="T250" s="90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5" t="s">
        <v>163</v>
      </c>
      <c r="AU250" s="15" t="s">
        <v>87</v>
      </c>
    </row>
    <row r="251" s="2" customFormat="1">
      <c r="A251" s="36"/>
      <c r="B251" s="37"/>
      <c r="C251" s="38"/>
      <c r="D251" s="234" t="s">
        <v>165</v>
      </c>
      <c r="E251" s="38"/>
      <c r="F251" s="235" t="s">
        <v>391</v>
      </c>
      <c r="G251" s="38"/>
      <c r="H251" s="38"/>
      <c r="I251" s="231"/>
      <c r="J251" s="38"/>
      <c r="K251" s="38"/>
      <c r="L251" s="42"/>
      <c r="M251" s="258"/>
      <c r="N251" s="259"/>
      <c r="O251" s="260"/>
      <c r="P251" s="260"/>
      <c r="Q251" s="260"/>
      <c r="R251" s="260"/>
      <c r="S251" s="260"/>
      <c r="T251" s="261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165</v>
      </c>
      <c r="AU251" s="15" t="s">
        <v>87</v>
      </c>
    </row>
    <row r="252" s="2" customFormat="1" ht="6.96" customHeight="1">
      <c r="A252" s="36"/>
      <c r="B252" s="64"/>
      <c r="C252" s="65"/>
      <c r="D252" s="65"/>
      <c r="E252" s="65"/>
      <c r="F252" s="65"/>
      <c r="G252" s="65"/>
      <c r="H252" s="65"/>
      <c r="I252" s="65"/>
      <c r="J252" s="65"/>
      <c r="K252" s="65"/>
      <c r="L252" s="42"/>
      <c r="M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</row>
  </sheetData>
  <sheetProtection sheet="1" autoFilter="0" formatColumns="0" formatRows="0" objects="1" scenarios="1" spinCount="100000" saltValue="SpL69hL8Y96ro03XecXTKvs1NHRHE3m1fan4Lu0inpqWDxgoplQNfGcJMY9Lbg3zaxlq7OOV2R6AlgGoyBegfg==" hashValue="oMZa83obGfkPiyr8kPVwrHwEaGLPgA0PQUYvKspPrgimBXHq19XrjjBbnwA9q+rzGWi/zVT4igRqkFt/IKu79A==" algorithmName="SHA-512" password="CC35"/>
  <autoFilter ref="C124:K25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5_02/619995001"/>
    <hyperlink ref="F134" r:id="rId2" display="https://podminky.urs.cz/item/CS_URS_2025_02/642944221"/>
    <hyperlink ref="F141" r:id="rId3" display="https://podminky.urs.cz/item/CS_URS_2025_02/968072456"/>
    <hyperlink ref="F146" r:id="rId4" display="https://podminky.urs.cz/item/CS_URS_2025_02/997013212"/>
    <hyperlink ref="F149" r:id="rId5" display="https://podminky.urs.cz/item/CS_URS_2025_02/997013219"/>
    <hyperlink ref="F153" r:id="rId6" display="https://podminky.urs.cz/item/CS_URS_2025_02/997013501"/>
    <hyperlink ref="F156" r:id="rId7" display="https://podminky.urs.cz/item/CS_URS_2025_02/997013509"/>
    <hyperlink ref="F160" r:id="rId8" display="https://podminky.urs.cz/item/CS_URS_2025_02/997013631"/>
    <hyperlink ref="F164" r:id="rId9" display="https://podminky.urs.cz/item/CS_URS_2025_02/998018002"/>
    <hyperlink ref="F169" r:id="rId10" display="https://podminky.urs.cz/item/CS_URS_2025_02/766660031"/>
    <hyperlink ref="F176" r:id="rId11" display="https://podminky.urs.cz/item/CS_URS_2025_02/766660713"/>
    <hyperlink ref="F183" r:id="rId12" display="https://podminky.urs.cz/item/CS_URS_2025_02/766660717"/>
    <hyperlink ref="F198" r:id="rId13" display="https://podminky.urs.cz/item/CS_URS_2025_02/742210241"/>
    <hyperlink ref="F204" r:id="rId14" display="https://podminky.urs.cz/item/CS_URS_2025_02/998766122"/>
    <hyperlink ref="F208" r:id="rId15" display="https://podminky.urs.cz/item/CS_URS_2025_02/767691822"/>
    <hyperlink ref="F212" r:id="rId16" display="https://podminky.urs.cz/item/CS_URS_2025_02/784121001"/>
    <hyperlink ref="F217" r:id="rId17" display="https://podminky.urs.cz/item/CS_URS_2025_02/784161401"/>
    <hyperlink ref="F220" r:id="rId18" display="https://podminky.urs.cz/item/CS_URS_2025_02/784171001"/>
    <hyperlink ref="F226" r:id="rId19" display="https://podminky.urs.cz/item/CS_URS_2025_02/784171101"/>
    <hyperlink ref="F232" r:id="rId20" display="https://podminky.urs.cz/item/CS_URS_2025_02/784181101"/>
    <hyperlink ref="F235" r:id="rId21" display="https://podminky.urs.cz/item/CS_URS_2025_02/784181111"/>
    <hyperlink ref="F238" r:id="rId22" display="https://podminky.urs.cz/item/CS_URS_2025_02/784191005"/>
    <hyperlink ref="F242" r:id="rId23" display="https://podminky.urs.cz/item/CS_URS_2025_02/784191007"/>
    <hyperlink ref="F245" r:id="rId24" display="https://podminky.urs.cz/item/CS_URS_2025_02/784211101"/>
    <hyperlink ref="F248" r:id="rId25" display="https://podminky.urs.cz/item/CS_URS_2025_02/784211141"/>
    <hyperlink ref="F251" r:id="rId26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478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ROUND(J125,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ROUND((SUM(BE125:BE251)),  2)</f>
        <v>0</v>
      </c>
      <c r="G33" s="36"/>
      <c r="H33" s="36"/>
      <c r="I33" s="153">
        <v>0.20999999999999999</v>
      </c>
      <c r="J33" s="152">
        <f>ROUND(((SUM(BE125:BE251))*I33),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ROUND((SUM(BF125:BF251)),  2)</f>
        <v>0</v>
      </c>
      <c r="G34" s="36"/>
      <c r="H34" s="36"/>
      <c r="I34" s="153">
        <v>0.12</v>
      </c>
      <c r="J34" s="152">
        <f>ROUND(((SUM(BF125:BF251))*I34),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ROUND((SUM(BG125:BG251)),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ROUND((SUM(BH125:BH251)),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ROUND((SUM(BI125:BI251)),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734-7 - Schodiště D - 2.NP fitness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J125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J126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J127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131</v>
      </c>
      <c r="E99" s="186"/>
      <c r="F99" s="186"/>
      <c r="G99" s="186"/>
      <c r="H99" s="186"/>
      <c r="I99" s="186"/>
      <c r="J99" s="187">
        <f>J138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132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133</v>
      </c>
      <c r="E101" s="186"/>
      <c r="F101" s="186"/>
      <c r="G101" s="186"/>
      <c r="H101" s="186"/>
      <c r="I101" s="186"/>
      <c r="J101" s="187">
        <f>J161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134</v>
      </c>
      <c r="E102" s="180"/>
      <c r="F102" s="180"/>
      <c r="G102" s="180"/>
      <c r="H102" s="180"/>
      <c r="I102" s="180"/>
      <c r="J102" s="181">
        <f>J165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135</v>
      </c>
      <c r="E103" s="186"/>
      <c r="F103" s="186"/>
      <c r="G103" s="186"/>
      <c r="H103" s="186"/>
      <c r="I103" s="186"/>
      <c r="J103" s="187">
        <f>J166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136</v>
      </c>
      <c r="E104" s="186"/>
      <c r="F104" s="186"/>
      <c r="G104" s="186"/>
      <c r="H104" s="186"/>
      <c r="I104" s="186"/>
      <c r="J104" s="187">
        <f>J205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137</v>
      </c>
      <c r="E105" s="186"/>
      <c r="F105" s="186"/>
      <c r="G105" s="186"/>
      <c r="H105" s="186"/>
      <c r="I105" s="186"/>
      <c r="J105" s="187">
        <f>J209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138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172" t="str">
        <f>E7</f>
        <v>Dodávka a montáž protipožárních uzávěrů</v>
      </c>
      <c r="F115" s="30"/>
      <c r="G115" s="30"/>
      <c r="H115" s="30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122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E9</f>
        <v>734-7 - Schodiště D - 2.NP fitness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F12</f>
        <v>Zimní stadión Ivana Hlinky</v>
      </c>
      <c r="G119" s="38"/>
      <c r="H119" s="38"/>
      <c r="I119" s="30" t="s">
        <v>22</v>
      </c>
      <c r="J119" s="77" t="str">
        <f>IF(J12="","",J12)</f>
        <v>13. 9. 2025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E15</f>
        <v xml:space="preserve">Město Litvínov, náměstí Míru 11, 43601 Litvínov - </v>
      </c>
      <c r="G121" s="38"/>
      <c r="H121" s="38"/>
      <c r="I121" s="30" t="s">
        <v>32</v>
      </c>
      <c r="J121" s="34" t="str">
        <f>E21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30</v>
      </c>
      <c r="D122" s="38"/>
      <c r="E122" s="38"/>
      <c r="F122" s="25" t="str">
        <f>IF(E18="","",E18)</f>
        <v>Vyplň údaj</v>
      </c>
      <c r="G122" s="38"/>
      <c r="H122" s="38"/>
      <c r="I122" s="30" t="s">
        <v>35</v>
      </c>
      <c r="J122" s="34" t="str">
        <f>E24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9"/>
      <c r="B124" s="190"/>
      <c r="C124" s="191" t="s">
        <v>139</v>
      </c>
      <c r="D124" s="192" t="s">
        <v>62</v>
      </c>
      <c r="E124" s="192" t="s">
        <v>58</v>
      </c>
      <c r="F124" s="192" t="s">
        <v>59</v>
      </c>
      <c r="G124" s="192" t="s">
        <v>140</v>
      </c>
      <c r="H124" s="192" t="s">
        <v>141</v>
      </c>
      <c r="I124" s="192" t="s">
        <v>142</v>
      </c>
      <c r="J124" s="192" t="s">
        <v>126</v>
      </c>
      <c r="K124" s="193" t="s">
        <v>143</v>
      </c>
      <c r="L124" s="194"/>
      <c r="M124" s="98" t="s">
        <v>1</v>
      </c>
      <c r="N124" s="99" t="s">
        <v>41</v>
      </c>
      <c r="O124" s="99" t="s">
        <v>144</v>
      </c>
      <c r="P124" s="99" t="s">
        <v>145</v>
      </c>
      <c r="Q124" s="99" t="s">
        <v>146</v>
      </c>
      <c r="R124" s="99" t="s">
        <v>147</v>
      </c>
      <c r="S124" s="99" t="s">
        <v>148</v>
      </c>
      <c r="T124" s="100" t="s">
        <v>149</v>
      </c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</row>
    <row r="125" s="2" customFormat="1" ht="22.8" customHeight="1">
      <c r="A125" s="36"/>
      <c r="B125" s="37"/>
      <c r="C125" s="105" t="s">
        <v>150</v>
      </c>
      <c r="D125" s="38"/>
      <c r="E125" s="38"/>
      <c r="F125" s="38"/>
      <c r="G125" s="38"/>
      <c r="H125" s="38"/>
      <c r="I125" s="38"/>
      <c r="J125" s="195">
        <f>BK125</f>
        <v>0</v>
      </c>
      <c r="K125" s="38"/>
      <c r="L125" s="42"/>
      <c r="M125" s="101"/>
      <c r="N125" s="196"/>
      <c r="O125" s="102"/>
      <c r="P125" s="197">
        <f>P126+P165</f>
        <v>0</v>
      </c>
      <c r="Q125" s="102"/>
      <c r="R125" s="197">
        <f>R126+R165</f>
        <v>0.23506060000000001</v>
      </c>
      <c r="S125" s="102"/>
      <c r="T125" s="198">
        <f>T126+T165</f>
        <v>0.37928600000000001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76</v>
      </c>
      <c r="AU125" s="15" t="s">
        <v>128</v>
      </c>
      <c r="BK125" s="199">
        <f>BK126+BK165</f>
        <v>0</v>
      </c>
    </row>
    <row r="126" s="12" customFormat="1" ht="25.92" customHeight="1">
      <c r="A126" s="12"/>
      <c r="B126" s="200"/>
      <c r="C126" s="201"/>
      <c r="D126" s="202" t="s">
        <v>76</v>
      </c>
      <c r="E126" s="203" t="s">
        <v>151</v>
      </c>
      <c r="F126" s="203" t="s">
        <v>152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P127+P138+P143+P161</f>
        <v>0</v>
      </c>
      <c r="Q126" s="208"/>
      <c r="R126" s="209">
        <f>R127+R138+R143+R161</f>
        <v>0.12816</v>
      </c>
      <c r="S126" s="208"/>
      <c r="T126" s="210">
        <f>T127+T138+T143+T161</f>
        <v>0.23813999999999999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77</v>
      </c>
      <c r="AY126" s="211" t="s">
        <v>153</v>
      </c>
      <c r="BK126" s="213">
        <f>BK127+BK138+BK143+BK161</f>
        <v>0</v>
      </c>
    </row>
    <row r="127" s="12" customFormat="1" ht="22.8" customHeight="1">
      <c r="A127" s="12"/>
      <c r="B127" s="200"/>
      <c r="C127" s="201"/>
      <c r="D127" s="202" t="s">
        <v>76</v>
      </c>
      <c r="E127" s="214" t="s">
        <v>154</v>
      </c>
      <c r="F127" s="214" t="s">
        <v>155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SUM(P128:P137)</f>
        <v>0</v>
      </c>
      <c r="Q127" s="208"/>
      <c r="R127" s="209">
        <f>SUM(R128:R137)</f>
        <v>0.12816</v>
      </c>
      <c r="S127" s="208"/>
      <c r="T127" s="210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85</v>
      </c>
      <c r="AT127" s="212" t="s">
        <v>76</v>
      </c>
      <c r="AU127" s="212" t="s">
        <v>85</v>
      </c>
      <c r="AY127" s="211" t="s">
        <v>153</v>
      </c>
      <c r="BK127" s="213">
        <f>SUM(BK128:BK137)</f>
        <v>0</v>
      </c>
    </row>
    <row r="128" s="2" customFormat="1" ht="24.15" customHeight="1">
      <c r="A128" s="36"/>
      <c r="B128" s="37"/>
      <c r="C128" s="216" t="s">
        <v>85</v>
      </c>
      <c r="D128" s="216" t="s">
        <v>156</v>
      </c>
      <c r="E128" s="217" t="s">
        <v>157</v>
      </c>
      <c r="F128" s="218" t="s">
        <v>158</v>
      </c>
      <c r="G128" s="219" t="s">
        <v>159</v>
      </c>
      <c r="H128" s="220">
        <v>12</v>
      </c>
      <c r="I128" s="221"/>
      <c r="J128" s="222">
        <f>ROUND(I128*H128,2)</f>
        <v>0</v>
      </c>
      <c r="K128" s="218" t="s">
        <v>160</v>
      </c>
      <c r="L128" s="42"/>
      <c r="M128" s="223" t="s">
        <v>1</v>
      </c>
      <c r="N128" s="224" t="s">
        <v>42</v>
      </c>
      <c r="O128" s="89"/>
      <c r="P128" s="225">
        <f>O128*H128</f>
        <v>0</v>
      </c>
      <c r="Q128" s="225">
        <v>0.0015</v>
      </c>
      <c r="R128" s="225">
        <f>Q128*H128</f>
        <v>0.018000000000000002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161</v>
      </c>
      <c r="AT128" s="227" t="s">
        <v>156</v>
      </c>
      <c r="AU128" s="227" t="s">
        <v>87</v>
      </c>
      <c r="AY128" s="15" t="s">
        <v>153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85</v>
      </c>
      <c r="BK128" s="228">
        <f>ROUND(I128*H128,2)</f>
        <v>0</v>
      </c>
      <c r="BL128" s="15" t="s">
        <v>161</v>
      </c>
      <c r="BM128" s="227" t="s">
        <v>162</v>
      </c>
    </row>
    <row r="129" s="2" customFormat="1">
      <c r="A129" s="36"/>
      <c r="B129" s="37"/>
      <c r="C129" s="38"/>
      <c r="D129" s="229" t="s">
        <v>163</v>
      </c>
      <c r="E129" s="38"/>
      <c r="F129" s="230" t="s">
        <v>164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163</v>
      </c>
      <c r="AU129" s="15" t="s">
        <v>87</v>
      </c>
    </row>
    <row r="130" s="2" customFormat="1">
      <c r="A130" s="36"/>
      <c r="B130" s="37"/>
      <c r="C130" s="38"/>
      <c r="D130" s="234" t="s">
        <v>165</v>
      </c>
      <c r="E130" s="38"/>
      <c r="F130" s="235" t="s">
        <v>166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165</v>
      </c>
      <c r="AU130" s="15" t="s">
        <v>87</v>
      </c>
    </row>
    <row r="131" s="13" customFormat="1">
      <c r="A131" s="13"/>
      <c r="B131" s="236"/>
      <c r="C131" s="237"/>
      <c r="D131" s="229" t="s">
        <v>167</v>
      </c>
      <c r="E131" s="238" t="s">
        <v>1</v>
      </c>
      <c r="F131" s="239" t="s">
        <v>438</v>
      </c>
      <c r="G131" s="237"/>
      <c r="H131" s="240">
        <v>12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167</v>
      </c>
      <c r="AU131" s="246" t="s">
        <v>87</v>
      </c>
      <c r="AV131" s="13" t="s">
        <v>87</v>
      </c>
      <c r="AW131" s="13" t="s">
        <v>34</v>
      </c>
      <c r="AX131" s="13" t="s">
        <v>85</v>
      </c>
      <c r="AY131" s="246" t="s">
        <v>153</v>
      </c>
    </row>
    <row r="132" s="2" customFormat="1" ht="37.8" customHeight="1">
      <c r="A132" s="36"/>
      <c r="B132" s="37"/>
      <c r="C132" s="216" t="s">
        <v>87</v>
      </c>
      <c r="D132" s="216" t="s">
        <v>156</v>
      </c>
      <c r="E132" s="217" t="s">
        <v>169</v>
      </c>
      <c r="F132" s="218" t="s">
        <v>170</v>
      </c>
      <c r="G132" s="219" t="s">
        <v>171</v>
      </c>
      <c r="H132" s="220">
        <v>1</v>
      </c>
      <c r="I132" s="221"/>
      <c r="J132" s="222">
        <f>ROUND(I132*H132,2)</f>
        <v>0</v>
      </c>
      <c r="K132" s="218" t="s">
        <v>160</v>
      </c>
      <c r="L132" s="42"/>
      <c r="M132" s="223" t="s">
        <v>1</v>
      </c>
      <c r="N132" s="224" t="s">
        <v>42</v>
      </c>
      <c r="O132" s="89"/>
      <c r="P132" s="225">
        <f>O132*H132</f>
        <v>0</v>
      </c>
      <c r="Q132" s="225">
        <v>0.090660000000000004</v>
      </c>
      <c r="R132" s="225">
        <f>Q132*H132</f>
        <v>0.090660000000000004</v>
      </c>
      <c r="S132" s="225">
        <v>0</v>
      </c>
      <c r="T132" s="22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161</v>
      </c>
      <c r="AT132" s="227" t="s">
        <v>156</v>
      </c>
      <c r="AU132" s="227" t="s">
        <v>87</v>
      </c>
      <c r="AY132" s="15" t="s">
        <v>153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5" t="s">
        <v>85</v>
      </c>
      <c r="BK132" s="228">
        <f>ROUND(I132*H132,2)</f>
        <v>0</v>
      </c>
      <c r="BL132" s="15" t="s">
        <v>161</v>
      </c>
      <c r="BM132" s="227" t="s">
        <v>172</v>
      </c>
    </row>
    <row r="133" s="2" customFormat="1">
      <c r="A133" s="36"/>
      <c r="B133" s="37"/>
      <c r="C133" s="38"/>
      <c r="D133" s="229" t="s">
        <v>163</v>
      </c>
      <c r="E133" s="38"/>
      <c r="F133" s="230" t="s">
        <v>170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163</v>
      </c>
      <c r="AU133" s="15" t="s">
        <v>87</v>
      </c>
    </row>
    <row r="134" s="2" customFormat="1">
      <c r="A134" s="36"/>
      <c r="B134" s="37"/>
      <c r="C134" s="38"/>
      <c r="D134" s="234" t="s">
        <v>165</v>
      </c>
      <c r="E134" s="38"/>
      <c r="F134" s="235" t="s">
        <v>173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165</v>
      </c>
      <c r="AU134" s="15" t="s">
        <v>87</v>
      </c>
    </row>
    <row r="135" s="2" customFormat="1" ht="37.8" customHeight="1">
      <c r="A135" s="36"/>
      <c r="B135" s="37"/>
      <c r="C135" s="247" t="s">
        <v>174</v>
      </c>
      <c r="D135" s="247" t="s">
        <v>175</v>
      </c>
      <c r="E135" s="248" t="s">
        <v>439</v>
      </c>
      <c r="F135" s="249" t="s">
        <v>440</v>
      </c>
      <c r="G135" s="250" t="s">
        <v>171</v>
      </c>
      <c r="H135" s="251">
        <v>1</v>
      </c>
      <c r="I135" s="252"/>
      <c r="J135" s="253">
        <f>ROUND(I135*H135,2)</f>
        <v>0</v>
      </c>
      <c r="K135" s="249" t="s">
        <v>1</v>
      </c>
      <c r="L135" s="254"/>
      <c r="M135" s="255" t="s">
        <v>1</v>
      </c>
      <c r="N135" s="256" t="s">
        <v>42</v>
      </c>
      <c r="O135" s="89"/>
      <c r="P135" s="225">
        <f>O135*H135</f>
        <v>0</v>
      </c>
      <c r="Q135" s="225">
        <v>0.0195</v>
      </c>
      <c r="R135" s="225">
        <f>Q135*H135</f>
        <v>0.0195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178</v>
      </c>
      <c r="AT135" s="227" t="s">
        <v>175</v>
      </c>
      <c r="AU135" s="227" t="s">
        <v>87</v>
      </c>
      <c r="AY135" s="15" t="s">
        <v>153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5" t="s">
        <v>85</v>
      </c>
      <c r="BK135" s="228">
        <f>ROUND(I135*H135,2)</f>
        <v>0</v>
      </c>
      <c r="BL135" s="15" t="s">
        <v>161</v>
      </c>
      <c r="BM135" s="227" t="s">
        <v>179</v>
      </c>
    </row>
    <row r="136" s="2" customFormat="1">
      <c r="A136" s="36"/>
      <c r="B136" s="37"/>
      <c r="C136" s="38"/>
      <c r="D136" s="229" t="s">
        <v>163</v>
      </c>
      <c r="E136" s="38"/>
      <c r="F136" s="230" t="s">
        <v>440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163</v>
      </c>
      <c r="AU136" s="15" t="s">
        <v>87</v>
      </c>
    </row>
    <row r="137" s="2" customFormat="1">
      <c r="A137" s="36"/>
      <c r="B137" s="37"/>
      <c r="C137" s="38"/>
      <c r="D137" s="229" t="s">
        <v>180</v>
      </c>
      <c r="E137" s="38"/>
      <c r="F137" s="257" t="s">
        <v>441</v>
      </c>
      <c r="G137" s="38"/>
      <c r="H137" s="38"/>
      <c r="I137" s="231"/>
      <c r="J137" s="38"/>
      <c r="K137" s="38"/>
      <c r="L137" s="42"/>
      <c r="M137" s="232"/>
      <c r="N137" s="233"/>
      <c r="O137" s="89"/>
      <c r="P137" s="89"/>
      <c r="Q137" s="89"/>
      <c r="R137" s="89"/>
      <c r="S137" s="89"/>
      <c r="T137" s="90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180</v>
      </c>
      <c r="AU137" s="15" t="s">
        <v>87</v>
      </c>
    </row>
    <row r="138" s="12" customFormat="1" ht="22.8" customHeight="1">
      <c r="A138" s="12"/>
      <c r="B138" s="200"/>
      <c r="C138" s="201"/>
      <c r="D138" s="202" t="s">
        <v>76</v>
      </c>
      <c r="E138" s="214" t="s">
        <v>182</v>
      </c>
      <c r="F138" s="214" t="s">
        <v>183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SUM(P139:P142)</f>
        <v>0</v>
      </c>
      <c r="Q138" s="208"/>
      <c r="R138" s="209">
        <f>SUM(R139:R142)</f>
        <v>0</v>
      </c>
      <c r="S138" s="208"/>
      <c r="T138" s="210">
        <f>SUM(T139:T142)</f>
        <v>0.23813999999999999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85</v>
      </c>
      <c r="AT138" s="212" t="s">
        <v>76</v>
      </c>
      <c r="AU138" s="212" t="s">
        <v>85</v>
      </c>
      <c r="AY138" s="211" t="s">
        <v>153</v>
      </c>
      <c r="BK138" s="213">
        <f>SUM(BK139:BK142)</f>
        <v>0</v>
      </c>
    </row>
    <row r="139" s="2" customFormat="1" ht="21.75" customHeight="1">
      <c r="A139" s="36"/>
      <c r="B139" s="37"/>
      <c r="C139" s="216" t="s">
        <v>161</v>
      </c>
      <c r="D139" s="216" t="s">
        <v>156</v>
      </c>
      <c r="E139" s="217" t="s">
        <v>184</v>
      </c>
      <c r="F139" s="218" t="s">
        <v>185</v>
      </c>
      <c r="G139" s="219" t="s">
        <v>186</v>
      </c>
      <c r="H139" s="220">
        <v>3.7799999999999998</v>
      </c>
      <c r="I139" s="221"/>
      <c r="J139" s="222">
        <f>ROUND(I139*H139,2)</f>
        <v>0</v>
      </c>
      <c r="K139" s="218" t="s">
        <v>160</v>
      </c>
      <c r="L139" s="42"/>
      <c r="M139" s="223" t="s">
        <v>1</v>
      </c>
      <c r="N139" s="224" t="s">
        <v>42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0.063</v>
      </c>
      <c r="T139" s="226">
        <f>S139*H139</f>
        <v>0.23813999999999999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161</v>
      </c>
      <c r="AT139" s="227" t="s">
        <v>156</v>
      </c>
      <c r="AU139" s="227" t="s">
        <v>87</v>
      </c>
      <c r="AY139" s="15" t="s">
        <v>153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5" t="s">
        <v>85</v>
      </c>
      <c r="BK139" s="228">
        <f>ROUND(I139*H139,2)</f>
        <v>0</v>
      </c>
      <c r="BL139" s="15" t="s">
        <v>161</v>
      </c>
      <c r="BM139" s="227" t="s">
        <v>187</v>
      </c>
    </row>
    <row r="140" s="2" customFormat="1">
      <c r="A140" s="36"/>
      <c r="B140" s="37"/>
      <c r="C140" s="38"/>
      <c r="D140" s="229" t="s">
        <v>163</v>
      </c>
      <c r="E140" s="38"/>
      <c r="F140" s="230" t="s">
        <v>188</v>
      </c>
      <c r="G140" s="38"/>
      <c r="H140" s="38"/>
      <c r="I140" s="231"/>
      <c r="J140" s="38"/>
      <c r="K140" s="38"/>
      <c r="L140" s="42"/>
      <c r="M140" s="232"/>
      <c r="N140" s="233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163</v>
      </c>
      <c r="AU140" s="15" t="s">
        <v>87</v>
      </c>
    </row>
    <row r="141" s="2" customFormat="1">
      <c r="A141" s="36"/>
      <c r="B141" s="37"/>
      <c r="C141" s="38"/>
      <c r="D141" s="234" t="s">
        <v>165</v>
      </c>
      <c r="E141" s="38"/>
      <c r="F141" s="235" t="s">
        <v>189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165</v>
      </c>
      <c r="AU141" s="15" t="s">
        <v>87</v>
      </c>
    </row>
    <row r="142" s="13" customFormat="1">
      <c r="A142" s="13"/>
      <c r="B142" s="236"/>
      <c r="C142" s="237"/>
      <c r="D142" s="229" t="s">
        <v>167</v>
      </c>
      <c r="E142" s="238" t="s">
        <v>1</v>
      </c>
      <c r="F142" s="239" t="s">
        <v>475</v>
      </c>
      <c r="G142" s="237"/>
      <c r="H142" s="240">
        <v>3.7799999999999998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167</v>
      </c>
      <c r="AU142" s="246" t="s">
        <v>87</v>
      </c>
      <c r="AV142" s="13" t="s">
        <v>87</v>
      </c>
      <c r="AW142" s="13" t="s">
        <v>34</v>
      </c>
      <c r="AX142" s="13" t="s">
        <v>85</v>
      </c>
      <c r="AY142" s="246" t="s">
        <v>153</v>
      </c>
    </row>
    <row r="143" s="12" customFormat="1" ht="22.8" customHeight="1">
      <c r="A143" s="12"/>
      <c r="B143" s="200"/>
      <c r="C143" s="201"/>
      <c r="D143" s="202" t="s">
        <v>76</v>
      </c>
      <c r="E143" s="214" t="s">
        <v>191</v>
      </c>
      <c r="F143" s="214" t="s">
        <v>192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SUM(P144:P160)</f>
        <v>0</v>
      </c>
      <c r="Q143" s="208"/>
      <c r="R143" s="209">
        <f>SUM(R144:R160)</f>
        <v>0</v>
      </c>
      <c r="S143" s="208"/>
      <c r="T143" s="210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85</v>
      </c>
      <c r="AT143" s="212" t="s">
        <v>76</v>
      </c>
      <c r="AU143" s="212" t="s">
        <v>85</v>
      </c>
      <c r="AY143" s="211" t="s">
        <v>153</v>
      </c>
      <c r="BK143" s="213">
        <f>SUM(BK144:BK160)</f>
        <v>0</v>
      </c>
    </row>
    <row r="144" s="2" customFormat="1" ht="24.15" customHeight="1">
      <c r="A144" s="36"/>
      <c r="B144" s="37"/>
      <c r="C144" s="216" t="s">
        <v>193</v>
      </c>
      <c r="D144" s="216" t="s">
        <v>156</v>
      </c>
      <c r="E144" s="217" t="s">
        <v>194</v>
      </c>
      <c r="F144" s="218" t="s">
        <v>195</v>
      </c>
      <c r="G144" s="219" t="s">
        <v>196</v>
      </c>
      <c r="H144" s="220">
        <v>0.379</v>
      </c>
      <c r="I144" s="221"/>
      <c r="J144" s="222">
        <f>ROUND(I144*H144,2)</f>
        <v>0</v>
      </c>
      <c r="K144" s="218" t="s">
        <v>160</v>
      </c>
      <c r="L144" s="42"/>
      <c r="M144" s="223" t="s">
        <v>1</v>
      </c>
      <c r="N144" s="224" t="s">
        <v>42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161</v>
      </c>
      <c r="AT144" s="227" t="s">
        <v>156</v>
      </c>
      <c r="AU144" s="227" t="s">
        <v>87</v>
      </c>
      <c r="AY144" s="15" t="s">
        <v>153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85</v>
      </c>
      <c r="BK144" s="228">
        <f>ROUND(I144*H144,2)</f>
        <v>0</v>
      </c>
      <c r="BL144" s="15" t="s">
        <v>161</v>
      </c>
      <c r="BM144" s="227" t="s">
        <v>197</v>
      </c>
    </row>
    <row r="145" s="2" customFormat="1">
      <c r="A145" s="36"/>
      <c r="B145" s="37"/>
      <c r="C145" s="38"/>
      <c r="D145" s="229" t="s">
        <v>163</v>
      </c>
      <c r="E145" s="38"/>
      <c r="F145" s="230" t="s">
        <v>198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163</v>
      </c>
      <c r="AU145" s="15" t="s">
        <v>87</v>
      </c>
    </row>
    <row r="146" s="2" customFormat="1">
      <c r="A146" s="36"/>
      <c r="B146" s="37"/>
      <c r="C146" s="38"/>
      <c r="D146" s="234" t="s">
        <v>165</v>
      </c>
      <c r="E146" s="38"/>
      <c r="F146" s="235" t="s">
        <v>199</v>
      </c>
      <c r="G146" s="38"/>
      <c r="H146" s="38"/>
      <c r="I146" s="231"/>
      <c r="J146" s="38"/>
      <c r="K146" s="38"/>
      <c r="L146" s="42"/>
      <c r="M146" s="232"/>
      <c r="N146" s="233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165</v>
      </c>
      <c r="AU146" s="15" t="s">
        <v>87</v>
      </c>
    </row>
    <row r="147" s="2" customFormat="1" ht="33" customHeight="1">
      <c r="A147" s="36"/>
      <c r="B147" s="37"/>
      <c r="C147" s="216" t="s">
        <v>154</v>
      </c>
      <c r="D147" s="216" t="s">
        <v>156</v>
      </c>
      <c r="E147" s="217" t="s">
        <v>200</v>
      </c>
      <c r="F147" s="218" t="s">
        <v>201</v>
      </c>
      <c r="G147" s="219" t="s">
        <v>196</v>
      </c>
      <c r="H147" s="220">
        <v>0.75800000000000001</v>
      </c>
      <c r="I147" s="221"/>
      <c r="J147" s="222">
        <f>ROUND(I147*H147,2)</f>
        <v>0</v>
      </c>
      <c r="K147" s="218" t="s">
        <v>160</v>
      </c>
      <c r="L147" s="42"/>
      <c r="M147" s="223" t="s">
        <v>1</v>
      </c>
      <c r="N147" s="224" t="s">
        <v>42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161</v>
      </c>
      <c r="AT147" s="227" t="s">
        <v>156</v>
      </c>
      <c r="AU147" s="227" t="s">
        <v>87</v>
      </c>
      <c r="AY147" s="15" t="s">
        <v>153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85</v>
      </c>
      <c r="BK147" s="228">
        <f>ROUND(I147*H147,2)</f>
        <v>0</v>
      </c>
      <c r="BL147" s="15" t="s">
        <v>161</v>
      </c>
      <c r="BM147" s="227" t="s">
        <v>202</v>
      </c>
    </row>
    <row r="148" s="2" customFormat="1">
      <c r="A148" s="36"/>
      <c r="B148" s="37"/>
      <c r="C148" s="38"/>
      <c r="D148" s="229" t="s">
        <v>163</v>
      </c>
      <c r="E148" s="38"/>
      <c r="F148" s="230" t="s">
        <v>203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163</v>
      </c>
      <c r="AU148" s="15" t="s">
        <v>87</v>
      </c>
    </row>
    <row r="149" s="2" customFormat="1">
      <c r="A149" s="36"/>
      <c r="B149" s="37"/>
      <c r="C149" s="38"/>
      <c r="D149" s="234" t="s">
        <v>165</v>
      </c>
      <c r="E149" s="38"/>
      <c r="F149" s="235" t="s">
        <v>204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165</v>
      </c>
      <c r="AU149" s="15" t="s">
        <v>87</v>
      </c>
    </row>
    <row r="150" s="13" customFormat="1">
      <c r="A150" s="13"/>
      <c r="B150" s="236"/>
      <c r="C150" s="237"/>
      <c r="D150" s="229" t="s">
        <v>167</v>
      </c>
      <c r="E150" s="237"/>
      <c r="F150" s="239" t="s">
        <v>476</v>
      </c>
      <c r="G150" s="237"/>
      <c r="H150" s="240">
        <v>0.75800000000000001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167</v>
      </c>
      <c r="AU150" s="246" t="s">
        <v>87</v>
      </c>
      <c r="AV150" s="13" t="s">
        <v>87</v>
      </c>
      <c r="AW150" s="13" t="s">
        <v>4</v>
      </c>
      <c r="AX150" s="13" t="s">
        <v>85</v>
      </c>
      <c r="AY150" s="246" t="s">
        <v>153</v>
      </c>
    </row>
    <row r="151" s="2" customFormat="1" ht="24.15" customHeight="1">
      <c r="A151" s="36"/>
      <c r="B151" s="37"/>
      <c r="C151" s="216" t="s">
        <v>206</v>
      </c>
      <c r="D151" s="216" t="s">
        <v>156</v>
      </c>
      <c r="E151" s="217" t="s">
        <v>207</v>
      </c>
      <c r="F151" s="218" t="s">
        <v>208</v>
      </c>
      <c r="G151" s="219" t="s">
        <v>196</v>
      </c>
      <c r="H151" s="220">
        <v>0.379</v>
      </c>
      <c r="I151" s="221"/>
      <c r="J151" s="222">
        <f>ROUND(I151*H151,2)</f>
        <v>0</v>
      </c>
      <c r="K151" s="218" t="s">
        <v>160</v>
      </c>
      <c r="L151" s="42"/>
      <c r="M151" s="223" t="s">
        <v>1</v>
      </c>
      <c r="N151" s="224" t="s">
        <v>42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161</v>
      </c>
      <c r="AT151" s="227" t="s">
        <v>156</v>
      </c>
      <c r="AU151" s="227" t="s">
        <v>87</v>
      </c>
      <c r="AY151" s="15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85</v>
      </c>
      <c r="BK151" s="228">
        <f>ROUND(I151*H151,2)</f>
        <v>0</v>
      </c>
      <c r="BL151" s="15" t="s">
        <v>161</v>
      </c>
      <c r="BM151" s="227" t="s">
        <v>209</v>
      </c>
    </row>
    <row r="152" s="2" customFormat="1">
      <c r="A152" s="36"/>
      <c r="B152" s="37"/>
      <c r="C152" s="38"/>
      <c r="D152" s="229" t="s">
        <v>163</v>
      </c>
      <c r="E152" s="38"/>
      <c r="F152" s="230" t="s">
        <v>210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163</v>
      </c>
      <c r="AU152" s="15" t="s">
        <v>87</v>
      </c>
    </row>
    <row r="153" s="2" customFormat="1">
      <c r="A153" s="36"/>
      <c r="B153" s="37"/>
      <c r="C153" s="38"/>
      <c r="D153" s="234" t="s">
        <v>165</v>
      </c>
      <c r="E153" s="38"/>
      <c r="F153" s="235" t="s">
        <v>211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165</v>
      </c>
      <c r="AU153" s="15" t="s">
        <v>87</v>
      </c>
    </row>
    <row r="154" s="2" customFormat="1" ht="24.15" customHeight="1">
      <c r="A154" s="36"/>
      <c r="B154" s="37"/>
      <c r="C154" s="216" t="s">
        <v>178</v>
      </c>
      <c r="D154" s="216" t="s">
        <v>156</v>
      </c>
      <c r="E154" s="217" t="s">
        <v>212</v>
      </c>
      <c r="F154" s="218" t="s">
        <v>213</v>
      </c>
      <c r="G154" s="219" t="s">
        <v>196</v>
      </c>
      <c r="H154" s="220">
        <v>5.6849999999999996</v>
      </c>
      <c r="I154" s="221"/>
      <c r="J154" s="222">
        <f>ROUND(I154*H154,2)</f>
        <v>0</v>
      </c>
      <c r="K154" s="218" t="s">
        <v>160</v>
      </c>
      <c r="L154" s="42"/>
      <c r="M154" s="223" t="s">
        <v>1</v>
      </c>
      <c r="N154" s="224" t="s">
        <v>42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161</v>
      </c>
      <c r="AT154" s="227" t="s">
        <v>156</v>
      </c>
      <c r="AU154" s="227" t="s">
        <v>87</v>
      </c>
      <c r="AY154" s="15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85</v>
      </c>
      <c r="BK154" s="228">
        <f>ROUND(I154*H154,2)</f>
        <v>0</v>
      </c>
      <c r="BL154" s="15" t="s">
        <v>161</v>
      </c>
      <c r="BM154" s="227" t="s">
        <v>214</v>
      </c>
    </row>
    <row r="155" s="2" customFormat="1">
      <c r="A155" s="36"/>
      <c r="B155" s="37"/>
      <c r="C155" s="38"/>
      <c r="D155" s="229" t="s">
        <v>163</v>
      </c>
      <c r="E155" s="38"/>
      <c r="F155" s="230" t="s">
        <v>215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163</v>
      </c>
      <c r="AU155" s="15" t="s">
        <v>87</v>
      </c>
    </row>
    <row r="156" s="2" customFormat="1">
      <c r="A156" s="36"/>
      <c r="B156" s="37"/>
      <c r="C156" s="38"/>
      <c r="D156" s="234" t="s">
        <v>165</v>
      </c>
      <c r="E156" s="38"/>
      <c r="F156" s="235" t="s">
        <v>216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165</v>
      </c>
      <c r="AU156" s="15" t="s">
        <v>87</v>
      </c>
    </row>
    <row r="157" s="13" customFormat="1">
      <c r="A157" s="13"/>
      <c r="B157" s="236"/>
      <c r="C157" s="237"/>
      <c r="D157" s="229" t="s">
        <v>167</v>
      </c>
      <c r="E157" s="237"/>
      <c r="F157" s="239" t="s">
        <v>477</v>
      </c>
      <c r="G157" s="237"/>
      <c r="H157" s="240">
        <v>5.6849999999999996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167</v>
      </c>
      <c r="AU157" s="246" t="s">
        <v>87</v>
      </c>
      <c r="AV157" s="13" t="s">
        <v>87</v>
      </c>
      <c r="AW157" s="13" t="s">
        <v>4</v>
      </c>
      <c r="AX157" s="13" t="s">
        <v>85</v>
      </c>
      <c r="AY157" s="246" t="s">
        <v>153</v>
      </c>
    </row>
    <row r="158" s="2" customFormat="1" ht="33" customHeight="1">
      <c r="A158" s="36"/>
      <c r="B158" s="37"/>
      <c r="C158" s="216" t="s">
        <v>182</v>
      </c>
      <c r="D158" s="216" t="s">
        <v>156</v>
      </c>
      <c r="E158" s="217" t="s">
        <v>218</v>
      </c>
      <c r="F158" s="218" t="s">
        <v>219</v>
      </c>
      <c r="G158" s="219" t="s">
        <v>196</v>
      </c>
      <c r="H158" s="220">
        <v>0.379</v>
      </c>
      <c r="I158" s="221"/>
      <c r="J158" s="222">
        <f>ROUND(I158*H158,2)</f>
        <v>0</v>
      </c>
      <c r="K158" s="218" t="s">
        <v>160</v>
      </c>
      <c r="L158" s="42"/>
      <c r="M158" s="223" t="s">
        <v>1</v>
      </c>
      <c r="N158" s="224" t="s">
        <v>42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161</v>
      </c>
      <c r="AT158" s="227" t="s">
        <v>156</v>
      </c>
      <c r="AU158" s="227" t="s">
        <v>87</v>
      </c>
      <c r="AY158" s="15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5" t="s">
        <v>85</v>
      </c>
      <c r="BK158" s="228">
        <f>ROUND(I158*H158,2)</f>
        <v>0</v>
      </c>
      <c r="BL158" s="15" t="s">
        <v>161</v>
      </c>
      <c r="BM158" s="227" t="s">
        <v>220</v>
      </c>
    </row>
    <row r="159" s="2" customFormat="1">
      <c r="A159" s="36"/>
      <c r="B159" s="37"/>
      <c r="C159" s="38"/>
      <c r="D159" s="229" t="s">
        <v>163</v>
      </c>
      <c r="E159" s="38"/>
      <c r="F159" s="230" t="s">
        <v>221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163</v>
      </c>
      <c r="AU159" s="15" t="s">
        <v>87</v>
      </c>
    </row>
    <row r="160" s="2" customFormat="1">
      <c r="A160" s="36"/>
      <c r="B160" s="37"/>
      <c r="C160" s="38"/>
      <c r="D160" s="234" t="s">
        <v>165</v>
      </c>
      <c r="E160" s="38"/>
      <c r="F160" s="235" t="s">
        <v>222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165</v>
      </c>
      <c r="AU160" s="15" t="s">
        <v>87</v>
      </c>
    </row>
    <row r="161" s="12" customFormat="1" ht="22.8" customHeight="1">
      <c r="A161" s="12"/>
      <c r="B161" s="200"/>
      <c r="C161" s="201"/>
      <c r="D161" s="202" t="s">
        <v>76</v>
      </c>
      <c r="E161" s="214" t="s">
        <v>223</v>
      </c>
      <c r="F161" s="214" t="s">
        <v>224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SUM(P162:P164)</f>
        <v>0</v>
      </c>
      <c r="Q161" s="208"/>
      <c r="R161" s="209">
        <f>SUM(R162:R164)</f>
        <v>0</v>
      </c>
      <c r="S161" s="208"/>
      <c r="T161" s="210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85</v>
      </c>
      <c r="AT161" s="212" t="s">
        <v>76</v>
      </c>
      <c r="AU161" s="212" t="s">
        <v>85</v>
      </c>
      <c r="AY161" s="211" t="s">
        <v>153</v>
      </c>
      <c r="BK161" s="213">
        <f>SUM(BK162:BK164)</f>
        <v>0</v>
      </c>
    </row>
    <row r="162" s="2" customFormat="1" ht="24.15" customHeight="1">
      <c r="A162" s="36"/>
      <c r="B162" s="37"/>
      <c r="C162" s="216" t="s">
        <v>225</v>
      </c>
      <c r="D162" s="216" t="s">
        <v>156</v>
      </c>
      <c r="E162" s="217" t="s">
        <v>226</v>
      </c>
      <c r="F162" s="218" t="s">
        <v>227</v>
      </c>
      <c r="G162" s="219" t="s">
        <v>196</v>
      </c>
      <c r="H162" s="220">
        <v>0.128</v>
      </c>
      <c r="I162" s="221"/>
      <c r="J162" s="222">
        <f>ROUND(I162*H162,2)</f>
        <v>0</v>
      </c>
      <c r="K162" s="218" t="s">
        <v>160</v>
      </c>
      <c r="L162" s="42"/>
      <c r="M162" s="223" t="s">
        <v>1</v>
      </c>
      <c r="N162" s="224" t="s">
        <v>42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161</v>
      </c>
      <c r="AT162" s="227" t="s">
        <v>156</v>
      </c>
      <c r="AU162" s="227" t="s">
        <v>87</v>
      </c>
      <c r="AY162" s="15" t="s">
        <v>153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85</v>
      </c>
      <c r="BK162" s="228">
        <f>ROUND(I162*H162,2)</f>
        <v>0</v>
      </c>
      <c r="BL162" s="15" t="s">
        <v>161</v>
      </c>
      <c r="BM162" s="227" t="s">
        <v>228</v>
      </c>
    </row>
    <row r="163" s="2" customFormat="1">
      <c r="A163" s="36"/>
      <c r="B163" s="37"/>
      <c r="C163" s="38"/>
      <c r="D163" s="229" t="s">
        <v>163</v>
      </c>
      <c r="E163" s="38"/>
      <c r="F163" s="230" t="s">
        <v>229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163</v>
      </c>
      <c r="AU163" s="15" t="s">
        <v>87</v>
      </c>
    </row>
    <row r="164" s="2" customFormat="1">
      <c r="A164" s="36"/>
      <c r="B164" s="37"/>
      <c r="C164" s="38"/>
      <c r="D164" s="234" t="s">
        <v>165</v>
      </c>
      <c r="E164" s="38"/>
      <c r="F164" s="235" t="s">
        <v>230</v>
      </c>
      <c r="G164" s="38"/>
      <c r="H164" s="38"/>
      <c r="I164" s="231"/>
      <c r="J164" s="38"/>
      <c r="K164" s="38"/>
      <c r="L164" s="42"/>
      <c r="M164" s="232"/>
      <c r="N164" s="233"/>
      <c r="O164" s="89"/>
      <c r="P164" s="89"/>
      <c r="Q164" s="89"/>
      <c r="R164" s="89"/>
      <c r="S164" s="89"/>
      <c r="T164" s="90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165</v>
      </c>
      <c r="AU164" s="15" t="s">
        <v>87</v>
      </c>
    </row>
    <row r="165" s="12" customFormat="1" ht="25.92" customHeight="1">
      <c r="A165" s="12"/>
      <c r="B165" s="200"/>
      <c r="C165" s="201"/>
      <c r="D165" s="202" t="s">
        <v>76</v>
      </c>
      <c r="E165" s="203" t="s">
        <v>231</v>
      </c>
      <c r="F165" s="203" t="s">
        <v>232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P166+P205+P209</f>
        <v>0</v>
      </c>
      <c r="Q165" s="208"/>
      <c r="R165" s="209">
        <f>R166+R205+R209</f>
        <v>0.1069006</v>
      </c>
      <c r="S165" s="208"/>
      <c r="T165" s="210">
        <f>T166+T205+T209</f>
        <v>0.14114600000000002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87</v>
      </c>
      <c r="AT165" s="212" t="s">
        <v>76</v>
      </c>
      <c r="AU165" s="212" t="s">
        <v>77</v>
      </c>
      <c r="AY165" s="211" t="s">
        <v>153</v>
      </c>
      <c r="BK165" s="213">
        <f>BK166+BK205+BK209</f>
        <v>0</v>
      </c>
    </row>
    <row r="166" s="12" customFormat="1" ht="22.8" customHeight="1">
      <c r="A166" s="12"/>
      <c r="B166" s="200"/>
      <c r="C166" s="201"/>
      <c r="D166" s="202" t="s">
        <v>76</v>
      </c>
      <c r="E166" s="214" t="s">
        <v>233</v>
      </c>
      <c r="F166" s="214" t="s">
        <v>234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SUM(P167:P204)</f>
        <v>0</v>
      </c>
      <c r="Q166" s="208"/>
      <c r="R166" s="209">
        <f>SUM(R167:R204)</f>
        <v>0.09128</v>
      </c>
      <c r="S166" s="208"/>
      <c r="T166" s="210">
        <f>SUM(T167:T204)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87</v>
      </c>
      <c r="AT166" s="212" t="s">
        <v>76</v>
      </c>
      <c r="AU166" s="212" t="s">
        <v>85</v>
      </c>
      <c r="AY166" s="211" t="s">
        <v>153</v>
      </c>
      <c r="BK166" s="213">
        <f>SUM(BK167:BK204)</f>
        <v>0</v>
      </c>
    </row>
    <row r="167" s="2" customFormat="1" ht="24.15" customHeight="1">
      <c r="A167" s="36"/>
      <c r="B167" s="37"/>
      <c r="C167" s="216" t="s">
        <v>235</v>
      </c>
      <c r="D167" s="216" t="s">
        <v>156</v>
      </c>
      <c r="E167" s="217" t="s">
        <v>236</v>
      </c>
      <c r="F167" s="218" t="s">
        <v>237</v>
      </c>
      <c r="G167" s="219" t="s">
        <v>171</v>
      </c>
      <c r="H167" s="220">
        <v>1</v>
      </c>
      <c r="I167" s="221"/>
      <c r="J167" s="222">
        <f>ROUND(I167*H167,2)</f>
        <v>0</v>
      </c>
      <c r="K167" s="218" t="s">
        <v>160</v>
      </c>
      <c r="L167" s="42"/>
      <c r="M167" s="223" t="s">
        <v>1</v>
      </c>
      <c r="N167" s="224" t="s">
        <v>42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238</v>
      </c>
      <c r="AT167" s="227" t="s">
        <v>156</v>
      </c>
      <c r="AU167" s="227" t="s">
        <v>87</v>
      </c>
      <c r="AY167" s="15" t="s">
        <v>153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5" t="s">
        <v>85</v>
      </c>
      <c r="BK167" s="228">
        <f>ROUND(I167*H167,2)</f>
        <v>0</v>
      </c>
      <c r="BL167" s="15" t="s">
        <v>238</v>
      </c>
      <c r="BM167" s="227" t="s">
        <v>239</v>
      </c>
    </row>
    <row r="168" s="2" customFormat="1">
      <c r="A168" s="36"/>
      <c r="B168" s="37"/>
      <c r="C168" s="38"/>
      <c r="D168" s="229" t="s">
        <v>163</v>
      </c>
      <c r="E168" s="38"/>
      <c r="F168" s="230" t="s">
        <v>240</v>
      </c>
      <c r="G168" s="38"/>
      <c r="H168" s="38"/>
      <c r="I168" s="231"/>
      <c r="J168" s="38"/>
      <c r="K168" s="38"/>
      <c r="L168" s="42"/>
      <c r="M168" s="232"/>
      <c r="N168" s="233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163</v>
      </c>
      <c r="AU168" s="15" t="s">
        <v>87</v>
      </c>
    </row>
    <row r="169" s="2" customFormat="1">
      <c r="A169" s="36"/>
      <c r="B169" s="37"/>
      <c r="C169" s="38"/>
      <c r="D169" s="234" t="s">
        <v>165</v>
      </c>
      <c r="E169" s="38"/>
      <c r="F169" s="235" t="s">
        <v>241</v>
      </c>
      <c r="G169" s="38"/>
      <c r="H169" s="38"/>
      <c r="I169" s="231"/>
      <c r="J169" s="38"/>
      <c r="K169" s="38"/>
      <c r="L169" s="42"/>
      <c r="M169" s="232"/>
      <c r="N169" s="233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165</v>
      </c>
      <c r="AU169" s="15" t="s">
        <v>87</v>
      </c>
    </row>
    <row r="170" s="13" customFormat="1">
      <c r="A170" s="13"/>
      <c r="B170" s="236"/>
      <c r="C170" s="237"/>
      <c r="D170" s="229" t="s">
        <v>167</v>
      </c>
      <c r="E170" s="238" t="s">
        <v>1</v>
      </c>
      <c r="F170" s="239" t="s">
        <v>85</v>
      </c>
      <c r="G170" s="237"/>
      <c r="H170" s="240">
        <v>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167</v>
      </c>
      <c r="AU170" s="246" t="s">
        <v>87</v>
      </c>
      <c r="AV170" s="13" t="s">
        <v>87</v>
      </c>
      <c r="AW170" s="13" t="s">
        <v>34</v>
      </c>
      <c r="AX170" s="13" t="s">
        <v>85</v>
      </c>
      <c r="AY170" s="246" t="s">
        <v>153</v>
      </c>
    </row>
    <row r="171" s="2" customFormat="1" ht="37.8" customHeight="1">
      <c r="A171" s="36"/>
      <c r="B171" s="37"/>
      <c r="C171" s="247" t="s">
        <v>8</v>
      </c>
      <c r="D171" s="247" t="s">
        <v>175</v>
      </c>
      <c r="E171" s="248" t="s">
        <v>242</v>
      </c>
      <c r="F171" s="249" t="s">
        <v>466</v>
      </c>
      <c r="G171" s="250" t="s">
        <v>171</v>
      </c>
      <c r="H171" s="251">
        <v>1</v>
      </c>
      <c r="I171" s="252"/>
      <c r="J171" s="253">
        <f>ROUND(I171*H171,2)</f>
        <v>0</v>
      </c>
      <c r="K171" s="249" t="s">
        <v>160</v>
      </c>
      <c r="L171" s="254"/>
      <c r="M171" s="255" t="s">
        <v>1</v>
      </c>
      <c r="N171" s="256" t="s">
        <v>42</v>
      </c>
      <c r="O171" s="89"/>
      <c r="P171" s="225">
        <f>O171*H171</f>
        <v>0</v>
      </c>
      <c r="Q171" s="225">
        <v>0.072480000000000003</v>
      </c>
      <c r="R171" s="225">
        <f>Q171*H171</f>
        <v>0.072480000000000003</v>
      </c>
      <c r="S171" s="225">
        <v>0</v>
      </c>
      <c r="T171" s="22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244</v>
      </c>
      <c r="AT171" s="227" t="s">
        <v>175</v>
      </c>
      <c r="AU171" s="227" t="s">
        <v>87</v>
      </c>
      <c r="AY171" s="15" t="s">
        <v>153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5" t="s">
        <v>85</v>
      </c>
      <c r="BK171" s="228">
        <f>ROUND(I171*H171,2)</f>
        <v>0</v>
      </c>
      <c r="BL171" s="15" t="s">
        <v>238</v>
      </c>
      <c r="BM171" s="227" t="s">
        <v>245</v>
      </c>
    </row>
    <row r="172" s="2" customFormat="1">
      <c r="A172" s="36"/>
      <c r="B172" s="37"/>
      <c r="C172" s="38"/>
      <c r="D172" s="229" t="s">
        <v>163</v>
      </c>
      <c r="E172" s="38"/>
      <c r="F172" s="230" t="s">
        <v>466</v>
      </c>
      <c r="G172" s="38"/>
      <c r="H172" s="38"/>
      <c r="I172" s="231"/>
      <c r="J172" s="38"/>
      <c r="K172" s="38"/>
      <c r="L172" s="42"/>
      <c r="M172" s="232"/>
      <c r="N172" s="233"/>
      <c r="O172" s="89"/>
      <c r="P172" s="89"/>
      <c r="Q172" s="89"/>
      <c r="R172" s="89"/>
      <c r="S172" s="89"/>
      <c r="T172" s="90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163</v>
      </c>
      <c r="AU172" s="15" t="s">
        <v>87</v>
      </c>
    </row>
    <row r="173" s="2" customFormat="1">
      <c r="A173" s="36"/>
      <c r="B173" s="37"/>
      <c r="C173" s="38"/>
      <c r="D173" s="229" t="s">
        <v>180</v>
      </c>
      <c r="E173" s="38"/>
      <c r="F173" s="257" t="s">
        <v>246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180</v>
      </c>
      <c r="AU173" s="15" t="s">
        <v>87</v>
      </c>
    </row>
    <row r="174" s="2" customFormat="1" ht="16.5" customHeight="1">
      <c r="A174" s="36"/>
      <c r="B174" s="37"/>
      <c r="C174" s="216" t="s">
        <v>247</v>
      </c>
      <c r="D174" s="216" t="s">
        <v>156</v>
      </c>
      <c r="E174" s="217" t="s">
        <v>248</v>
      </c>
      <c r="F174" s="218" t="s">
        <v>249</v>
      </c>
      <c r="G174" s="219" t="s">
        <v>171</v>
      </c>
      <c r="H174" s="220">
        <v>2</v>
      </c>
      <c r="I174" s="221"/>
      <c r="J174" s="222">
        <f>ROUND(I174*H174,2)</f>
        <v>0</v>
      </c>
      <c r="K174" s="218" t="s">
        <v>160</v>
      </c>
      <c r="L174" s="42"/>
      <c r="M174" s="223" t="s">
        <v>1</v>
      </c>
      <c r="N174" s="224" t="s">
        <v>42</v>
      </c>
      <c r="O174" s="89"/>
      <c r="P174" s="225">
        <f>O174*H174</f>
        <v>0</v>
      </c>
      <c r="Q174" s="225">
        <v>0</v>
      </c>
      <c r="R174" s="225">
        <f>Q174*H174</f>
        <v>0</v>
      </c>
      <c r="S174" s="225">
        <v>0</v>
      </c>
      <c r="T174" s="22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238</v>
      </c>
      <c r="AT174" s="227" t="s">
        <v>156</v>
      </c>
      <c r="AU174" s="227" t="s">
        <v>87</v>
      </c>
      <c r="AY174" s="15" t="s">
        <v>153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5" t="s">
        <v>85</v>
      </c>
      <c r="BK174" s="228">
        <f>ROUND(I174*H174,2)</f>
        <v>0</v>
      </c>
      <c r="BL174" s="15" t="s">
        <v>238</v>
      </c>
      <c r="BM174" s="227" t="s">
        <v>250</v>
      </c>
    </row>
    <row r="175" s="2" customFormat="1">
      <c r="A175" s="36"/>
      <c r="B175" s="37"/>
      <c r="C175" s="38"/>
      <c r="D175" s="229" t="s">
        <v>163</v>
      </c>
      <c r="E175" s="38"/>
      <c r="F175" s="230" t="s">
        <v>251</v>
      </c>
      <c r="G175" s="38"/>
      <c r="H175" s="38"/>
      <c r="I175" s="231"/>
      <c r="J175" s="38"/>
      <c r="K175" s="38"/>
      <c r="L175" s="42"/>
      <c r="M175" s="232"/>
      <c r="N175" s="233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163</v>
      </c>
      <c r="AU175" s="15" t="s">
        <v>87</v>
      </c>
    </row>
    <row r="176" s="2" customFormat="1">
      <c r="A176" s="36"/>
      <c r="B176" s="37"/>
      <c r="C176" s="38"/>
      <c r="D176" s="234" t="s">
        <v>165</v>
      </c>
      <c r="E176" s="38"/>
      <c r="F176" s="235" t="s">
        <v>252</v>
      </c>
      <c r="G176" s="38"/>
      <c r="H176" s="38"/>
      <c r="I176" s="231"/>
      <c r="J176" s="38"/>
      <c r="K176" s="38"/>
      <c r="L176" s="42"/>
      <c r="M176" s="232"/>
      <c r="N176" s="233"/>
      <c r="O176" s="89"/>
      <c r="P176" s="89"/>
      <c r="Q176" s="89"/>
      <c r="R176" s="89"/>
      <c r="S176" s="89"/>
      <c r="T176" s="90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165</v>
      </c>
      <c r="AU176" s="15" t="s">
        <v>87</v>
      </c>
    </row>
    <row r="177" s="2" customFormat="1" ht="16.5" customHeight="1">
      <c r="A177" s="36"/>
      <c r="B177" s="37"/>
      <c r="C177" s="247" t="s">
        <v>253</v>
      </c>
      <c r="D177" s="247" t="s">
        <v>175</v>
      </c>
      <c r="E177" s="248" t="s">
        <v>254</v>
      </c>
      <c r="F177" s="249" t="s">
        <v>255</v>
      </c>
      <c r="G177" s="250" t="s">
        <v>171</v>
      </c>
      <c r="H177" s="251">
        <v>1</v>
      </c>
      <c r="I177" s="252"/>
      <c r="J177" s="253">
        <f>ROUND(I177*H177,2)</f>
        <v>0</v>
      </c>
      <c r="K177" s="249" t="s">
        <v>160</v>
      </c>
      <c r="L177" s="254"/>
      <c r="M177" s="255" t="s">
        <v>1</v>
      </c>
      <c r="N177" s="256" t="s">
        <v>42</v>
      </c>
      <c r="O177" s="89"/>
      <c r="P177" s="225">
        <f>O177*H177</f>
        <v>0</v>
      </c>
      <c r="Q177" s="225">
        <v>0.00059999999999999995</v>
      </c>
      <c r="R177" s="225">
        <f>Q177*H177</f>
        <v>0.00059999999999999995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244</v>
      </c>
      <c r="AT177" s="227" t="s">
        <v>175</v>
      </c>
      <c r="AU177" s="227" t="s">
        <v>87</v>
      </c>
      <c r="AY177" s="15" t="s">
        <v>153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5" t="s">
        <v>85</v>
      </c>
      <c r="BK177" s="228">
        <f>ROUND(I177*H177,2)</f>
        <v>0</v>
      </c>
      <c r="BL177" s="15" t="s">
        <v>238</v>
      </c>
      <c r="BM177" s="227" t="s">
        <v>256</v>
      </c>
    </row>
    <row r="178" s="2" customFormat="1">
      <c r="A178" s="36"/>
      <c r="B178" s="37"/>
      <c r="C178" s="38"/>
      <c r="D178" s="229" t="s">
        <v>163</v>
      </c>
      <c r="E178" s="38"/>
      <c r="F178" s="230" t="s">
        <v>255</v>
      </c>
      <c r="G178" s="38"/>
      <c r="H178" s="38"/>
      <c r="I178" s="231"/>
      <c r="J178" s="38"/>
      <c r="K178" s="38"/>
      <c r="L178" s="42"/>
      <c r="M178" s="232"/>
      <c r="N178" s="233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163</v>
      </c>
      <c r="AU178" s="15" t="s">
        <v>87</v>
      </c>
    </row>
    <row r="179" s="2" customFormat="1" ht="16.5" customHeight="1">
      <c r="A179" s="36"/>
      <c r="B179" s="37"/>
      <c r="C179" s="247" t="s">
        <v>257</v>
      </c>
      <c r="D179" s="247" t="s">
        <v>175</v>
      </c>
      <c r="E179" s="248" t="s">
        <v>467</v>
      </c>
      <c r="F179" s="249" t="s">
        <v>468</v>
      </c>
      <c r="G179" s="250" t="s">
        <v>171</v>
      </c>
      <c r="H179" s="251">
        <v>1</v>
      </c>
      <c r="I179" s="252"/>
      <c r="J179" s="253">
        <f>ROUND(I179*H179,2)</f>
        <v>0</v>
      </c>
      <c r="K179" s="249" t="s">
        <v>160</v>
      </c>
      <c r="L179" s="254"/>
      <c r="M179" s="255" t="s">
        <v>1</v>
      </c>
      <c r="N179" s="256" t="s">
        <v>42</v>
      </c>
      <c r="O179" s="89"/>
      <c r="P179" s="225">
        <f>O179*H179</f>
        <v>0</v>
      </c>
      <c r="Q179" s="225">
        <v>0.00050000000000000001</v>
      </c>
      <c r="R179" s="225">
        <f>Q179*H179</f>
        <v>0.00050000000000000001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244</v>
      </c>
      <c r="AT179" s="227" t="s">
        <v>175</v>
      </c>
      <c r="AU179" s="227" t="s">
        <v>87</v>
      </c>
      <c r="AY179" s="15" t="s">
        <v>153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85</v>
      </c>
      <c r="BK179" s="228">
        <f>ROUND(I179*H179,2)</f>
        <v>0</v>
      </c>
      <c r="BL179" s="15" t="s">
        <v>238</v>
      </c>
      <c r="BM179" s="227" t="s">
        <v>469</v>
      </c>
    </row>
    <row r="180" s="2" customFormat="1">
      <c r="A180" s="36"/>
      <c r="B180" s="37"/>
      <c r="C180" s="38"/>
      <c r="D180" s="229" t="s">
        <v>163</v>
      </c>
      <c r="E180" s="38"/>
      <c r="F180" s="230" t="s">
        <v>468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163</v>
      </c>
      <c r="AU180" s="15" t="s">
        <v>87</v>
      </c>
    </row>
    <row r="181" s="2" customFormat="1" ht="24.15" customHeight="1">
      <c r="A181" s="36"/>
      <c r="B181" s="37"/>
      <c r="C181" s="216" t="s">
        <v>238</v>
      </c>
      <c r="D181" s="216" t="s">
        <v>156</v>
      </c>
      <c r="E181" s="217" t="s">
        <v>261</v>
      </c>
      <c r="F181" s="218" t="s">
        <v>262</v>
      </c>
      <c r="G181" s="219" t="s">
        <v>171</v>
      </c>
      <c r="H181" s="220">
        <v>2</v>
      </c>
      <c r="I181" s="221"/>
      <c r="J181" s="222">
        <f>ROUND(I181*H181,2)</f>
        <v>0</v>
      </c>
      <c r="K181" s="218" t="s">
        <v>160</v>
      </c>
      <c r="L181" s="42"/>
      <c r="M181" s="223" t="s">
        <v>1</v>
      </c>
      <c r="N181" s="224" t="s">
        <v>42</v>
      </c>
      <c r="O181" s="89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238</v>
      </c>
      <c r="AT181" s="227" t="s">
        <v>156</v>
      </c>
      <c r="AU181" s="227" t="s">
        <v>87</v>
      </c>
      <c r="AY181" s="15" t="s">
        <v>153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5" t="s">
        <v>85</v>
      </c>
      <c r="BK181" s="228">
        <f>ROUND(I181*H181,2)</f>
        <v>0</v>
      </c>
      <c r="BL181" s="15" t="s">
        <v>238</v>
      </c>
      <c r="BM181" s="227" t="s">
        <v>263</v>
      </c>
    </row>
    <row r="182" s="2" customFormat="1">
      <c r="A182" s="36"/>
      <c r="B182" s="37"/>
      <c r="C182" s="38"/>
      <c r="D182" s="229" t="s">
        <v>163</v>
      </c>
      <c r="E182" s="38"/>
      <c r="F182" s="230" t="s">
        <v>264</v>
      </c>
      <c r="G182" s="38"/>
      <c r="H182" s="38"/>
      <c r="I182" s="231"/>
      <c r="J182" s="38"/>
      <c r="K182" s="38"/>
      <c r="L182" s="42"/>
      <c r="M182" s="232"/>
      <c r="N182" s="233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163</v>
      </c>
      <c r="AU182" s="15" t="s">
        <v>87</v>
      </c>
    </row>
    <row r="183" s="2" customFormat="1">
      <c r="A183" s="36"/>
      <c r="B183" s="37"/>
      <c r="C183" s="38"/>
      <c r="D183" s="234" t="s">
        <v>165</v>
      </c>
      <c r="E183" s="38"/>
      <c r="F183" s="235" t="s">
        <v>265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165</v>
      </c>
      <c r="AU183" s="15" t="s">
        <v>87</v>
      </c>
    </row>
    <row r="184" s="2" customFormat="1" ht="16.5" customHeight="1">
      <c r="A184" s="36"/>
      <c r="B184" s="37"/>
      <c r="C184" s="247" t="s">
        <v>266</v>
      </c>
      <c r="D184" s="247" t="s">
        <v>175</v>
      </c>
      <c r="E184" s="248" t="s">
        <v>267</v>
      </c>
      <c r="F184" s="249" t="s">
        <v>268</v>
      </c>
      <c r="G184" s="250" t="s">
        <v>171</v>
      </c>
      <c r="H184" s="251">
        <v>2</v>
      </c>
      <c r="I184" s="252"/>
      <c r="J184" s="253">
        <f>ROUND(I184*H184,2)</f>
        <v>0</v>
      </c>
      <c r="K184" s="249" t="s">
        <v>160</v>
      </c>
      <c r="L184" s="254"/>
      <c r="M184" s="255" t="s">
        <v>1</v>
      </c>
      <c r="N184" s="256" t="s">
        <v>42</v>
      </c>
      <c r="O184" s="89"/>
      <c r="P184" s="225">
        <f>O184*H184</f>
        <v>0</v>
      </c>
      <c r="Q184" s="225">
        <v>0.0023999999999999998</v>
      </c>
      <c r="R184" s="225">
        <f>Q184*H184</f>
        <v>0.0047999999999999996</v>
      </c>
      <c r="S184" s="225">
        <v>0</v>
      </c>
      <c r="T184" s="22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244</v>
      </c>
      <c r="AT184" s="227" t="s">
        <v>175</v>
      </c>
      <c r="AU184" s="227" t="s">
        <v>87</v>
      </c>
      <c r="AY184" s="15" t="s">
        <v>153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5" t="s">
        <v>85</v>
      </c>
      <c r="BK184" s="228">
        <f>ROUND(I184*H184,2)</f>
        <v>0</v>
      </c>
      <c r="BL184" s="15" t="s">
        <v>238</v>
      </c>
      <c r="BM184" s="227" t="s">
        <v>269</v>
      </c>
    </row>
    <row r="185" s="2" customFormat="1">
      <c r="A185" s="36"/>
      <c r="B185" s="37"/>
      <c r="C185" s="38"/>
      <c r="D185" s="229" t="s">
        <v>163</v>
      </c>
      <c r="E185" s="38"/>
      <c r="F185" s="230" t="s">
        <v>268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163</v>
      </c>
      <c r="AU185" s="15" t="s">
        <v>87</v>
      </c>
    </row>
    <row r="186" s="2" customFormat="1" ht="24.15" customHeight="1">
      <c r="A186" s="36"/>
      <c r="B186" s="37"/>
      <c r="C186" s="216" t="s">
        <v>270</v>
      </c>
      <c r="D186" s="216" t="s">
        <v>156</v>
      </c>
      <c r="E186" s="217" t="s">
        <v>271</v>
      </c>
      <c r="F186" s="218" t="s">
        <v>272</v>
      </c>
      <c r="G186" s="219" t="s">
        <v>171</v>
      </c>
      <c r="H186" s="220">
        <v>2</v>
      </c>
      <c r="I186" s="221"/>
      <c r="J186" s="222">
        <f>ROUND(I186*H186,2)</f>
        <v>0</v>
      </c>
      <c r="K186" s="218" t="s">
        <v>1</v>
      </c>
      <c r="L186" s="42"/>
      <c r="M186" s="223" t="s">
        <v>1</v>
      </c>
      <c r="N186" s="224" t="s">
        <v>42</v>
      </c>
      <c r="O186" s="89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238</v>
      </c>
      <c r="AT186" s="227" t="s">
        <v>156</v>
      </c>
      <c r="AU186" s="227" t="s">
        <v>87</v>
      </c>
      <c r="AY186" s="15" t="s">
        <v>153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5" t="s">
        <v>85</v>
      </c>
      <c r="BK186" s="228">
        <f>ROUND(I186*H186,2)</f>
        <v>0</v>
      </c>
      <c r="BL186" s="15" t="s">
        <v>238</v>
      </c>
      <c r="BM186" s="227" t="s">
        <v>273</v>
      </c>
    </row>
    <row r="187" s="2" customFormat="1">
      <c r="A187" s="36"/>
      <c r="B187" s="37"/>
      <c r="C187" s="38"/>
      <c r="D187" s="229" t="s">
        <v>163</v>
      </c>
      <c r="E187" s="38"/>
      <c r="F187" s="230" t="s">
        <v>274</v>
      </c>
      <c r="G187" s="38"/>
      <c r="H187" s="38"/>
      <c r="I187" s="231"/>
      <c r="J187" s="38"/>
      <c r="K187" s="38"/>
      <c r="L187" s="42"/>
      <c r="M187" s="232"/>
      <c r="N187" s="233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163</v>
      </c>
      <c r="AU187" s="15" t="s">
        <v>87</v>
      </c>
    </row>
    <row r="188" s="2" customFormat="1" ht="16.5" customHeight="1">
      <c r="A188" s="36"/>
      <c r="B188" s="37"/>
      <c r="C188" s="247" t="s">
        <v>275</v>
      </c>
      <c r="D188" s="247" t="s">
        <v>175</v>
      </c>
      <c r="E188" s="248" t="s">
        <v>276</v>
      </c>
      <c r="F188" s="249" t="s">
        <v>277</v>
      </c>
      <c r="G188" s="250" t="s">
        <v>171</v>
      </c>
      <c r="H188" s="251">
        <v>1</v>
      </c>
      <c r="I188" s="252"/>
      <c r="J188" s="253">
        <f>ROUND(I188*H188,2)</f>
        <v>0</v>
      </c>
      <c r="K188" s="249" t="s">
        <v>1</v>
      </c>
      <c r="L188" s="254"/>
      <c r="M188" s="255" t="s">
        <v>1</v>
      </c>
      <c r="N188" s="256" t="s">
        <v>42</v>
      </c>
      <c r="O188" s="89"/>
      <c r="P188" s="225">
        <f>O188*H188</f>
        <v>0</v>
      </c>
      <c r="Q188" s="225">
        <v>0.01</v>
      </c>
      <c r="R188" s="225">
        <f>Q188*H188</f>
        <v>0.01</v>
      </c>
      <c r="S188" s="225">
        <v>0</v>
      </c>
      <c r="T188" s="22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7" t="s">
        <v>244</v>
      </c>
      <c r="AT188" s="227" t="s">
        <v>175</v>
      </c>
      <c r="AU188" s="227" t="s">
        <v>87</v>
      </c>
      <c r="AY188" s="15" t="s">
        <v>153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15" t="s">
        <v>85</v>
      </c>
      <c r="BK188" s="228">
        <f>ROUND(I188*H188,2)</f>
        <v>0</v>
      </c>
      <c r="BL188" s="15" t="s">
        <v>238</v>
      </c>
      <c r="BM188" s="227" t="s">
        <v>278</v>
      </c>
    </row>
    <row r="189" s="2" customFormat="1">
      <c r="A189" s="36"/>
      <c r="B189" s="37"/>
      <c r="C189" s="38"/>
      <c r="D189" s="229" t="s">
        <v>163</v>
      </c>
      <c r="E189" s="38"/>
      <c r="F189" s="230" t="s">
        <v>277</v>
      </c>
      <c r="G189" s="38"/>
      <c r="H189" s="38"/>
      <c r="I189" s="231"/>
      <c r="J189" s="38"/>
      <c r="K189" s="38"/>
      <c r="L189" s="42"/>
      <c r="M189" s="232"/>
      <c r="N189" s="233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163</v>
      </c>
      <c r="AU189" s="15" t="s">
        <v>87</v>
      </c>
    </row>
    <row r="190" s="2" customFormat="1">
      <c r="A190" s="36"/>
      <c r="B190" s="37"/>
      <c r="C190" s="38"/>
      <c r="D190" s="229" t="s">
        <v>180</v>
      </c>
      <c r="E190" s="38"/>
      <c r="F190" s="257" t="s">
        <v>279</v>
      </c>
      <c r="G190" s="38"/>
      <c r="H190" s="38"/>
      <c r="I190" s="231"/>
      <c r="J190" s="38"/>
      <c r="K190" s="38"/>
      <c r="L190" s="42"/>
      <c r="M190" s="232"/>
      <c r="N190" s="233"/>
      <c r="O190" s="89"/>
      <c r="P190" s="89"/>
      <c r="Q190" s="89"/>
      <c r="R190" s="89"/>
      <c r="S190" s="89"/>
      <c r="T190" s="90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5" t="s">
        <v>180</v>
      </c>
      <c r="AU190" s="15" t="s">
        <v>87</v>
      </c>
    </row>
    <row r="191" s="2" customFormat="1" ht="24.15" customHeight="1">
      <c r="A191" s="36"/>
      <c r="B191" s="37"/>
      <c r="C191" s="216" t="s">
        <v>280</v>
      </c>
      <c r="D191" s="216" t="s">
        <v>156</v>
      </c>
      <c r="E191" s="217" t="s">
        <v>281</v>
      </c>
      <c r="F191" s="218" t="s">
        <v>282</v>
      </c>
      <c r="G191" s="219" t="s">
        <v>171</v>
      </c>
      <c r="H191" s="220">
        <v>1</v>
      </c>
      <c r="I191" s="221"/>
      <c r="J191" s="222">
        <f>ROUND(I191*H191,2)</f>
        <v>0</v>
      </c>
      <c r="K191" s="218" t="s">
        <v>1</v>
      </c>
      <c r="L191" s="42"/>
      <c r="M191" s="223" t="s">
        <v>1</v>
      </c>
      <c r="N191" s="224" t="s">
        <v>42</v>
      </c>
      <c r="O191" s="89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238</v>
      </c>
      <c r="AT191" s="227" t="s">
        <v>156</v>
      </c>
      <c r="AU191" s="227" t="s">
        <v>87</v>
      </c>
      <c r="AY191" s="15" t="s">
        <v>153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5" t="s">
        <v>85</v>
      </c>
      <c r="BK191" s="228">
        <f>ROUND(I191*H191,2)</f>
        <v>0</v>
      </c>
      <c r="BL191" s="15" t="s">
        <v>238</v>
      </c>
      <c r="BM191" s="227" t="s">
        <v>283</v>
      </c>
    </row>
    <row r="192" s="2" customFormat="1">
      <c r="A192" s="36"/>
      <c r="B192" s="37"/>
      <c r="C192" s="38"/>
      <c r="D192" s="229" t="s">
        <v>163</v>
      </c>
      <c r="E192" s="38"/>
      <c r="F192" s="230" t="s">
        <v>284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163</v>
      </c>
      <c r="AU192" s="15" t="s">
        <v>87</v>
      </c>
    </row>
    <row r="193" s="2" customFormat="1" ht="16.5" customHeight="1">
      <c r="A193" s="36"/>
      <c r="B193" s="37"/>
      <c r="C193" s="247" t="s">
        <v>7</v>
      </c>
      <c r="D193" s="247" t="s">
        <v>175</v>
      </c>
      <c r="E193" s="248" t="s">
        <v>285</v>
      </c>
      <c r="F193" s="249" t="s">
        <v>286</v>
      </c>
      <c r="G193" s="250" t="s">
        <v>171</v>
      </c>
      <c r="H193" s="251">
        <v>1</v>
      </c>
      <c r="I193" s="252"/>
      <c r="J193" s="253">
        <f>ROUND(I193*H193,2)</f>
        <v>0</v>
      </c>
      <c r="K193" s="249" t="s">
        <v>1</v>
      </c>
      <c r="L193" s="254"/>
      <c r="M193" s="255" t="s">
        <v>1</v>
      </c>
      <c r="N193" s="256" t="s">
        <v>42</v>
      </c>
      <c r="O193" s="89"/>
      <c r="P193" s="225">
        <f>O193*H193</f>
        <v>0</v>
      </c>
      <c r="Q193" s="225">
        <v>0.0022000000000000001</v>
      </c>
      <c r="R193" s="225">
        <f>Q193*H193</f>
        <v>0.0022000000000000001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244</v>
      </c>
      <c r="AT193" s="227" t="s">
        <v>175</v>
      </c>
      <c r="AU193" s="227" t="s">
        <v>87</v>
      </c>
      <c r="AY193" s="15" t="s">
        <v>153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85</v>
      </c>
      <c r="BK193" s="228">
        <f>ROUND(I193*H193,2)</f>
        <v>0</v>
      </c>
      <c r="BL193" s="15" t="s">
        <v>238</v>
      </c>
      <c r="BM193" s="227" t="s">
        <v>287</v>
      </c>
    </row>
    <row r="194" s="2" customFormat="1">
      <c r="A194" s="36"/>
      <c r="B194" s="37"/>
      <c r="C194" s="38"/>
      <c r="D194" s="229" t="s">
        <v>163</v>
      </c>
      <c r="E194" s="38"/>
      <c r="F194" s="230" t="s">
        <v>286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163</v>
      </c>
      <c r="AU194" s="15" t="s">
        <v>87</v>
      </c>
    </row>
    <row r="195" s="2" customFormat="1">
      <c r="A195" s="36"/>
      <c r="B195" s="37"/>
      <c r="C195" s="38"/>
      <c r="D195" s="229" t="s">
        <v>180</v>
      </c>
      <c r="E195" s="38"/>
      <c r="F195" s="257" t="s">
        <v>288</v>
      </c>
      <c r="G195" s="38"/>
      <c r="H195" s="38"/>
      <c r="I195" s="231"/>
      <c r="J195" s="38"/>
      <c r="K195" s="38"/>
      <c r="L195" s="42"/>
      <c r="M195" s="232"/>
      <c r="N195" s="233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180</v>
      </c>
      <c r="AU195" s="15" t="s">
        <v>87</v>
      </c>
    </row>
    <row r="196" s="2" customFormat="1" ht="24.15" customHeight="1">
      <c r="A196" s="36"/>
      <c r="B196" s="37"/>
      <c r="C196" s="216" t="s">
        <v>289</v>
      </c>
      <c r="D196" s="216" t="s">
        <v>156</v>
      </c>
      <c r="E196" s="217" t="s">
        <v>290</v>
      </c>
      <c r="F196" s="218" t="s">
        <v>291</v>
      </c>
      <c r="G196" s="219" t="s">
        <v>171</v>
      </c>
      <c r="H196" s="220">
        <v>1</v>
      </c>
      <c r="I196" s="221"/>
      <c r="J196" s="222">
        <f>ROUND(I196*H196,2)</f>
        <v>0</v>
      </c>
      <c r="K196" s="218" t="s">
        <v>160</v>
      </c>
      <c r="L196" s="42"/>
      <c r="M196" s="223" t="s">
        <v>1</v>
      </c>
      <c r="N196" s="224" t="s">
        <v>42</v>
      </c>
      <c r="O196" s="89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238</v>
      </c>
      <c r="AT196" s="227" t="s">
        <v>156</v>
      </c>
      <c r="AU196" s="227" t="s">
        <v>87</v>
      </c>
      <c r="AY196" s="15" t="s">
        <v>153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5" t="s">
        <v>85</v>
      </c>
      <c r="BK196" s="228">
        <f>ROUND(I196*H196,2)</f>
        <v>0</v>
      </c>
      <c r="BL196" s="15" t="s">
        <v>238</v>
      </c>
      <c r="BM196" s="227" t="s">
        <v>292</v>
      </c>
    </row>
    <row r="197" s="2" customFormat="1">
      <c r="A197" s="36"/>
      <c r="B197" s="37"/>
      <c r="C197" s="38"/>
      <c r="D197" s="229" t="s">
        <v>163</v>
      </c>
      <c r="E197" s="38"/>
      <c r="F197" s="230" t="s">
        <v>291</v>
      </c>
      <c r="G197" s="38"/>
      <c r="H197" s="38"/>
      <c r="I197" s="231"/>
      <c r="J197" s="38"/>
      <c r="K197" s="38"/>
      <c r="L197" s="42"/>
      <c r="M197" s="232"/>
      <c r="N197" s="233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163</v>
      </c>
      <c r="AU197" s="15" t="s">
        <v>87</v>
      </c>
    </row>
    <row r="198" s="2" customFormat="1">
      <c r="A198" s="36"/>
      <c r="B198" s="37"/>
      <c r="C198" s="38"/>
      <c r="D198" s="234" t="s">
        <v>165</v>
      </c>
      <c r="E198" s="38"/>
      <c r="F198" s="235" t="s">
        <v>293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165</v>
      </c>
      <c r="AU198" s="15" t="s">
        <v>87</v>
      </c>
    </row>
    <row r="199" s="2" customFormat="1" ht="16.5" customHeight="1">
      <c r="A199" s="36"/>
      <c r="B199" s="37"/>
      <c r="C199" s="247" t="s">
        <v>294</v>
      </c>
      <c r="D199" s="247" t="s">
        <v>175</v>
      </c>
      <c r="E199" s="248" t="s">
        <v>295</v>
      </c>
      <c r="F199" s="249" t="s">
        <v>296</v>
      </c>
      <c r="G199" s="250" t="s">
        <v>171</v>
      </c>
      <c r="H199" s="251">
        <v>1</v>
      </c>
      <c r="I199" s="252"/>
      <c r="J199" s="253">
        <f>ROUND(I199*H199,2)</f>
        <v>0</v>
      </c>
      <c r="K199" s="249" t="s">
        <v>160</v>
      </c>
      <c r="L199" s="254"/>
      <c r="M199" s="255" t="s">
        <v>1</v>
      </c>
      <c r="N199" s="256" t="s">
        <v>42</v>
      </c>
      <c r="O199" s="89"/>
      <c r="P199" s="225">
        <f>O199*H199</f>
        <v>0</v>
      </c>
      <c r="Q199" s="225">
        <v>0.00069999999999999999</v>
      </c>
      <c r="R199" s="225">
        <f>Q199*H199</f>
        <v>0.00069999999999999999</v>
      </c>
      <c r="S199" s="225">
        <v>0</v>
      </c>
      <c r="T199" s="22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244</v>
      </c>
      <c r="AT199" s="227" t="s">
        <v>175</v>
      </c>
      <c r="AU199" s="227" t="s">
        <v>87</v>
      </c>
      <c r="AY199" s="15" t="s">
        <v>153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5" t="s">
        <v>85</v>
      </c>
      <c r="BK199" s="228">
        <f>ROUND(I199*H199,2)</f>
        <v>0</v>
      </c>
      <c r="BL199" s="15" t="s">
        <v>238</v>
      </c>
      <c r="BM199" s="227" t="s">
        <v>297</v>
      </c>
    </row>
    <row r="200" s="2" customFormat="1">
      <c r="A200" s="36"/>
      <c r="B200" s="37"/>
      <c r="C200" s="38"/>
      <c r="D200" s="229" t="s">
        <v>163</v>
      </c>
      <c r="E200" s="38"/>
      <c r="F200" s="230" t="s">
        <v>296</v>
      </c>
      <c r="G200" s="38"/>
      <c r="H200" s="38"/>
      <c r="I200" s="231"/>
      <c r="J200" s="38"/>
      <c r="K200" s="38"/>
      <c r="L200" s="42"/>
      <c r="M200" s="232"/>
      <c r="N200" s="233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163</v>
      </c>
      <c r="AU200" s="15" t="s">
        <v>87</v>
      </c>
    </row>
    <row r="201" s="2" customFormat="1">
      <c r="A201" s="36"/>
      <c r="B201" s="37"/>
      <c r="C201" s="38"/>
      <c r="D201" s="229" t="s">
        <v>180</v>
      </c>
      <c r="E201" s="38"/>
      <c r="F201" s="257" t="s">
        <v>298</v>
      </c>
      <c r="G201" s="38"/>
      <c r="H201" s="38"/>
      <c r="I201" s="231"/>
      <c r="J201" s="38"/>
      <c r="K201" s="38"/>
      <c r="L201" s="42"/>
      <c r="M201" s="232"/>
      <c r="N201" s="233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180</v>
      </c>
      <c r="AU201" s="15" t="s">
        <v>87</v>
      </c>
    </row>
    <row r="202" s="2" customFormat="1" ht="24.15" customHeight="1">
      <c r="A202" s="36"/>
      <c r="B202" s="37"/>
      <c r="C202" s="216" t="s">
        <v>299</v>
      </c>
      <c r="D202" s="216" t="s">
        <v>156</v>
      </c>
      <c r="E202" s="217" t="s">
        <v>300</v>
      </c>
      <c r="F202" s="218" t="s">
        <v>301</v>
      </c>
      <c r="G202" s="219" t="s">
        <v>196</v>
      </c>
      <c r="H202" s="220">
        <v>0.090999999999999998</v>
      </c>
      <c r="I202" s="221"/>
      <c r="J202" s="222">
        <f>ROUND(I202*H202,2)</f>
        <v>0</v>
      </c>
      <c r="K202" s="218" t="s">
        <v>160</v>
      </c>
      <c r="L202" s="42"/>
      <c r="M202" s="223" t="s">
        <v>1</v>
      </c>
      <c r="N202" s="224" t="s">
        <v>42</v>
      </c>
      <c r="O202" s="89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238</v>
      </c>
      <c r="AT202" s="227" t="s">
        <v>156</v>
      </c>
      <c r="AU202" s="227" t="s">
        <v>87</v>
      </c>
      <c r="AY202" s="15" t="s">
        <v>153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5" t="s">
        <v>85</v>
      </c>
      <c r="BK202" s="228">
        <f>ROUND(I202*H202,2)</f>
        <v>0</v>
      </c>
      <c r="BL202" s="15" t="s">
        <v>238</v>
      </c>
      <c r="BM202" s="227" t="s">
        <v>302</v>
      </c>
    </row>
    <row r="203" s="2" customFormat="1">
      <c r="A203" s="36"/>
      <c r="B203" s="37"/>
      <c r="C203" s="38"/>
      <c r="D203" s="229" t="s">
        <v>163</v>
      </c>
      <c r="E203" s="38"/>
      <c r="F203" s="230" t="s">
        <v>303</v>
      </c>
      <c r="G203" s="38"/>
      <c r="H203" s="38"/>
      <c r="I203" s="231"/>
      <c r="J203" s="38"/>
      <c r="K203" s="38"/>
      <c r="L203" s="42"/>
      <c r="M203" s="232"/>
      <c r="N203" s="233"/>
      <c r="O203" s="89"/>
      <c r="P203" s="89"/>
      <c r="Q203" s="89"/>
      <c r="R203" s="89"/>
      <c r="S203" s="89"/>
      <c r="T203" s="90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5" t="s">
        <v>163</v>
      </c>
      <c r="AU203" s="15" t="s">
        <v>87</v>
      </c>
    </row>
    <row r="204" s="2" customFormat="1">
      <c r="A204" s="36"/>
      <c r="B204" s="37"/>
      <c r="C204" s="38"/>
      <c r="D204" s="234" t="s">
        <v>165</v>
      </c>
      <c r="E204" s="38"/>
      <c r="F204" s="235" t="s">
        <v>304</v>
      </c>
      <c r="G204" s="38"/>
      <c r="H204" s="38"/>
      <c r="I204" s="231"/>
      <c r="J204" s="38"/>
      <c r="K204" s="38"/>
      <c r="L204" s="42"/>
      <c r="M204" s="232"/>
      <c r="N204" s="233"/>
      <c r="O204" s="89"/>
      <c r="P204" s="89"/>
      <c r="Q204" s="89"/>
      <c r="R204" s="89"/>
      <c r="S204" s="89"/>
      <c r="T204" s="90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165</v>
      </c>
      <c r="AU204" s="15" t="s">
        <v>87</v>
      </c>
    </row>
    <row r="205" s="12" customFormat="1" ht="22.8" customHeight="1">
      <c r="A205" s="12"/>
      <c r="B205" s="200"/>
      <c r="C205" s="201"/>
      <c r="D205" s="202" t="s">
        <v>76</v>
      </c>
      <c r="E205" s="214" t="s">
        <v>305</v>
      </c>
      <c r="F205" s="214" t="s">
        <v>306</v>
      </c>
      <c r="G205" s="201"/>
      <c r="H205" s="201"/>
      <c r="I205" s="204"/>
      <c r="J205" s="215">
        <f>BK205</f>
        <v>0</v>
      </c>
      <c r="K205" s="201"/>
      <c r="L205" s="206"/>
      <c r="M205" s="207"/>
      <c r="N205" s="208"/>
      <c r="O205" s="208"/>
      <c r="P205" s="209">
        <f>SUM(P206:P208)</f>
        <v>0</v>
      </c>
      <c r="Q205" s="208"/>
      <c r="R205" s="209">
        <f>SUM(R206:R208)</f>
        <v>0</v>
      </c>
      <c r="S205" s="208"/>
      <c r="T205" s="210">
        <f>SUM(T206:T208)</f>
        <v>0.14000000000000001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1" t="s">
        <v>87</v>
      </c>
      <c r="AT205" s="212" t="s">
        <v>76</v>
      </c>
      <c r="AU205" s="212" t="s">
        <v>85</v>
      </c>
      <c r="AY205" s="211" t="s">
        <v>153</v>
      </c>
      <c r="BK205" s="213">
        <f>SUM(BK206:BK208)</f>
        <v>0</v>
      </c>
    </row>
    <row r="206" s="2" customFormat="1" ht="24.15" customHeight="1">
      <c r="A206" s="36"/>
      <c r="B206" s="37"/>
      <c r="C206" s="216" t="s">
        <v>307</v>
      </c>
      <c r="D206" s="216" t="s">
        <v>156</v>
      </c>
      <c r="E206" s="217" t="s">
        <v>308</v>
      </c>
      <c r="F206" s="218" t="s">
        <v>309</v>
      </c>
      <c r="G206" s="219" t="s">
        <v>171</v>
      </c>
      <c r="H206" s="220">
        <v>2</v>
      </c>
      <c r="I206" s="221"/>
      <c r="J206" s="222">
        <f>ROUND(I206*H206,2)</f>
        <v>0</v>
      </c>
      <c r="K206" s="218" t="s">
        <v>160</v>
      </c>
      <c r="L206" s="42"/>
      <c r="M206" s="223" t="s">
        <v>1</v>
      </c>
      <c r="N206" s="224" t="s">
        <v>42</v>
      </c>
      <c r="O206" s="89"/>
      <c r="P206" s="225">
        <f>O206*H206</f>
        <v>0</v>
      </c>
      <c r="Q206" s="225">
        <v>0</v>
      </c>
      <c r="R206" s="225">
        <f>Q206*H206</f>
        <v>0</v>
      </c>
      <c r="S206" s="225">
        <v>0.070000000000000007</v>
      </c>
      <c r="T206" s="226">
        <f>S206*H206</f>
        <v>0.14000000000000001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238</v>
      </c>
      <c r="AT206" s="227" t="s">
        <v>156</v>
      </c>
      <c r="AU206" s="227" t="s">
        <v>87</v>
      </c>
      <c r="AY206" s="15" t="s">
        <v>153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15" t="s">
        <v>85</v>
      </c>
      <c r="BK206" s="228">
        <f>ROUND(I206*H206,2)</f>
        <v>0</v>
      </c>
      <c r="BL206" s="15" t="s">
        <v>238</v>
      </c>
      <c r="BM206" s="227" t="s">
        <v>310</v>
      </c>
    </row>
    <row r="207" s="2" customFormat="1">
      <c r="A207" s="36"/>
      <c r="B207" s="37"/>
      <c r="C207" s="38"/>
      <c r="D207" s="229" t="s">
        <v>163</v>
      </c>
      <c r="E207" s="38"/>
      <c r="F207" s="230" t="s">
        <v>309</v>
      </c>
      <c r="G207" s="38"/>
      <c r="H207" s="38"/>
      <c r="I207" s="231"/>
      <c r="J207" s="38"/>
      <c r="K207" s="38"/>
      <c r="L207" s="42"/>
      <c r="M207" s="232"/>
      <c r="N207" s="233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163</v>
      </c>
      <c r="AU207" s="15" t="s">
        <v>87</v>
      </c>
    </row>
    <row r="208" s="2" customFormat="1">
      <c r="A208" s="36"/>
      <c r="B208" s="37"/>
      <c r="C208" s="38"/>
      <c r="D208" s="234" t="s">
        <v>165</v>
      </c>
      <c r="E208" s="38"/>
      <c r="F208" s="235" t="s">
        <v>311</v>
      </c>
      <c r="G208" s="38"/>
      <c r="H208" s="38"/>
      <c r="I208" s="231"/>
      <c r="J208" s="38"/>
      <c r="K208" s="38"/>
      <c r="L208" s="42"/>
      <c r="M208" s="232"/>
      <c r="N208" s="233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165</v>
      </c>
      <c r="AU208" s="15" t="s">
        <v>87</v>
      </c>
    </row>
    <row r="209" s="12" customFormat="1" ht="22.8" customHeight="1">
      <c r="A209" s="12"/>
      <c r="B209" s="200"/>
      <c r="C209" s="201"/>
      <c r="D209" s="202" t="s">
        <v>76</v>
      </c>
      <c r="E209" s="214" t="s">
        <v>312</v>
      </c>
      <c r="F209" s="214" t="s">
        <v>313</v>
      </c>
      <c r="G209" s="201"/>
      <c r="H209" s="201"/>
      <c r="I209" s="204"/>
      <c r="J209" s="215">
        <f>BK209</f>
        <v>0</v>
      </c>
      <c r="K209" s="201"/>
      <c r="L209" s="206"/>
      <c r="M209" s="207"/>
      <c r="N209" s="208"/>
      <c r="O209" s="208"/>
      <c r="P209" s="209">
        <f>SUM(P210:P251)</f>
        <v>0</v>
      </c>
      <c r="Q209" s="208"/>
      <c r="R209" s="209">
        <f>SUM(R210:R251)</f>
        <v>0.0156206</v>
      </c>
      <c r="S209" s="208"/>
      <c r="T209" s="210">
        <f>SUM(T210:T251)</f>
        <v>0.0011460000000000001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1" t="s">
        <v>87</v>
      </c>
      <c r="AT209" s="212" t="s">
        <v>76</v>
      </c>
      <c r="AU209" s="212" t="s">
        <v>85</v>
      </c>
      <c r="AY209" s="211" t="s">
        <v>153</v>
      </c>
      <c r="BK209" s="213">
        <f>SUM(BK210:BK251)</f>
        <v>0</v>
      </c>
    </row>
    <row r="210" s="2" customFormat="1" ht="16.5" customHeight="1">
      <c r="A210" s="36"/>
      <c r="B210" s="37"/>
      <c r="C210" s="216" t="s">
        <v>314</v>
      </c>
      <c r="D210" s="216" t="s">
        <v>156</v>
      </c>
      <c r="E210" s="217" t="s">
        <v>315</v>
      </c>
      <c r="F210" s="218" t="s">
        <v>316</v>
      </c>
      <c r="G210" s="219" t="s">
        <v>186</v>
      </c>
      <c r="H210" s="220">
        <v>3</v>
      </c>
      <c r="I210" s="221"/>
      <c r="J210" s="222">
        <f>ROUND(I210*H210,2)</f>
        <v>0</v>
      </c>
      <c r="K210" s="218" t="s">
        <v>160</v>
      </c>
      <c r="L210" s="42"/>
      <c r="M210" s="223" t="s">
        <v>1</v>
      </c>
      <c r="N210" s="224" t="s">
        <v>42</v>
      </c>
      <c r="O210" s="89"/>
      <c r="P210" s="225">
        <f>O210*H210</f>
        <v>0</v>
      </c>
      <c r="Q210" s="225">
        <v>0.001</v>
      </c>
      <c r="R210" s="225">
        <f>Q210*H210</f>
        <v>0.0030000000000000001</v>
      </c>
      <c r="S210" s="225">
        <v>0.00031</v>
      </c>
      <c r="T210" s="226">
        <f>S210*H210</f>
        <v>0.00093000000000000005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238</v>
      </c>
      <c r="AT210" s="227" t="s">
        <v>156</v>
      </c>
      <c r="AU210" s="227" t="s">
        <v>87</v>
      </c>
      <c r="AY210" s="15" t="s">
        <v>153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5" t="s">
        <v>85</v>
      </c>
      <c r="BK210" s="228">
        <f>ROUND(I210*H210,2)</f>
        <v>0</v>
      </c>
      <c r="BL210" s="15" t="s">
        <v>238</v>
      </c>
      <c r="BM210" s="227" t="s">
        <v>317</v>
      </c>
    </row>
    <row r="211" s="2" customFormat="1">
      <c r="A211" s="36"/>
      <c r="B211" s="37"/>
      <c r="C211" s="38"/>
      <c r="D211" s="229" t="s">
        <v>163</v>
      </c>
      <c r="E211" s="38"/>
      <c r="F211" s="230" t="s">
        <v>318</v>
      </c>
      <c r="G211" s="38"/>
      <c r="H211" s="38"/>
      <c r="I211" s="231"/>
      <c r="J211" s="38"/>
      <c r="K211" s="38"/>
      <c r="L211" s="42"/>
      <c r="M211" s="232"/>
      <c r="N211" s="233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163</v>
      </c>
      <c r="AU211" s="15" t="s">
        <v>87</v>
      </c>
    </row>
    <row r="212" s="2" customFormat="1">
      <c r="A212" s="36"/>
      <c r="B212" s="37"/>
      <c r="C212" s="38"/>
      <c r="D212" s="234" t="s">
        <v>165</v>
      </c>
      <c r="E212" s="38"/>
      <c r="F212" s="235" t="s">
        <v>319</v>
      </c>
      <c r="G212" s="38"/>
      <c r="H212" s="38"/>
      <c r="I212" s="231"/>
      <c r="J212" s="38"/>
      <c r="K212" s="38"/>
      <c r="L212" s="42"/>
      <c r="M212" s="232"/>
      <c r="N212" s="233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165</v>
      </c>
      <c r="AU212" s="15" t="s">
        <v>87</v>
      </c>
    </row>
    <row r="213" s="2" customFormat="1">
      <c r="A213" s="36"/>
      <c r="B213" s="37"/>
      <c r="C213" s="38"/>
      <c r="D213" s="229" t="s">
        <v>180</v>
      </c>
      <c r="E213" s="38"/>
      <c r="F213" s="257" t="s">
        <v>320</v>
      </c>
      <c r="G213" s="38"/>
      <c r="H213" s="38"/>
      <c r="I213" s="231"/>
      <c r="J213" s="38"/>
      <c r="K213" s="38"/>
      <c r="L213" s="42"/>
      <c r="M213" s="232"/>
      <c r="N213" s="233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180</v>
      </c>
      <c r="AU213" s="15" t="s">
        <v>87</v>
      </c>
    </row>
    <row r="214" s="13" customFormat="1">
      <c r="A214" s="13"/>
      <c r="B214" s="236"/>
      <c r="C214" s="237"/>
      <c r="D214" s="229" t="s">
        <v>167</v>
      </c>
      <c r="E214" s="238" t="s">
        <v>1</v>
      </c>
      <c r="F214" s="239" t="s">
        <v>470</v>
      </c>
      <c r="G214" s="237"/>
      <c r="H214" s="240">
        <v>3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167</v>
      </c>
      <c r="AU214" s="246" t="s">
        <v>87</v>
      </c>
      <c r="AV214" s="13" t="s">
        <v>87</v>
      </c>
      <c r="AW214" s="13" t="s">
        <v>34</v>
      </c>
      <c r="AX214" s="13" t="s">
        <v>85</v>
      </c>
      <c r="AY214" s="246" t="s">
        <v>153</v>
      </c>
    </row>
    <row r="215" s="2" customFormat="1" ht="24.15" customHeight="1">
      <c r="A215" s="36"/>
      <c r="B215" s="37"/>
      <c r="C215" s="216" t="s">
        <v>322</v>
      </c>
      <c r="D215" s="216" t="s">
        <v>156</v>
      </c>
      <c r="E215" s="217" t="s">
        <v>323</v>
      </c>
      <c r="F215" s="218" t="s">
        <v>324</v>
      </c>
      <c r="G215" s="219" t="s">
        <v>186</v>
      </c>
      <c r="H215" s="220">
        <v>3</v>
      </c>
      <c r="I215" s="221"/>
      <c r="J215" s="222">
        <f>ROUND(I215*H215,2)</f>
        <v>0</v>
      </c>
      <c r="K215" s="218" t="s">
        <v>160</v>
      </c>
      <c r="L215" s="42"/>
      <c r="M215" s="223" t="s">
        <v>1</v>
      </c>
      <c r="N215" s="224" t="s">
        <v>42</v>
      </c>
      <c r="O215" s="89"/>
      <c r="P215" s="225">
        <f>O215*H215</f>
        <v>0</v>
      </c>
      <c r="Q215" s="225">
        <v>0.0031800000000000001</v>
      </c>
      <c r="R215" s="225">
        <f>Q215*H215</f>
        <v>0.0095399999999999999</v>
      </c>
      <c r="S215" s="225">
        <v>0</v>
      </c>
      <c r="T215" s="22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238</v>
      </c>
      <c r="AT215" s="227" t="s">
        <v>156</v>
      </c>
      <c r="AU215" s="227" t="s">
        <v>87</v>
      </c>
      <c r="AY215" s="15" t="s">
        <v>153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5" t="s">
        <v>85</v>
      </c>
      <c r="BK215" s="228">
        <f>ROUND(I215*H215,2)</f>
        <v>0</v>
      </c>
      <c r="BL215" s="15" t="s">
        <v>238</v>
      </c>
      <c r="BM215" s="227" t="s">
        <v>325</v>
      </c>
    </row>
    <row r="216" s="2" customFormat="1">
      <c r="A216" s="36"/>
      <c r="B216" s="37"/>
      <c r="C216" s="38"/>
      <c r="D216" s="229" t="s">
        <v>163</v>
      </c>
      <c r="E216" s="38"/>
      <c r="F216" s="230" t="s">
        <v>326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163</v>
      </c>
      <c r="AU216" s="15" t="s">
        <v>87</v>
      </c>
    </row>
    <row r="217" s="2" customFormat="1">
      <c r="A217" s="36"/>
      <c r="B217" s="37"/>
      <c r="C217" s="38"/>
      <c r="D217" s="234" t="s">
        <v>165</v>
      </c>
      <c r="E217" s="38"/>
      <c r="F217" s="235" t="s">
        <v>327</v>
      </c>
      <c r="G217" s="38"/>
      <c r="H217" s="38"/>
      <c r="I217" s="231"/>
      <c r="J217" s="38"/>
      <c r="K217" s="38"/>
      <c r="L217" s="42"/>
      <c r="M217" s="232"/>
      <c r="N217" s="233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165</v>
      </c>
      <c r="AU217" s="15" t="s">
        <v>87</v>
      </c>
    </row>
    <row r="218" s="2" customFormat="1" ht="24.15" customHeight="1">
      <c r="A218" s="36"/>
      <c r="B218" s="37"/>
      <c r="C218" s="216" t="s">
        <v>328</v>
      </c>
      <c r="D218" s="216" t="s">
        <v>156</v>
      </c>
      <c r="E218" s="217" t="s">
        <v>329</v>
      </c>
      <c r="F218" s="218" t="s">
        <v>330</v>
      </c>
      <c r="G218" s="219" t="s">
        <v>159</v>
      </c>
      <c r="H218" s="220">
        <v>12</v>
      </c>
      <c r="I218" s="221"/>
      <c r="J218" s="222">
        <f>ROUND(I218*H218,2)</f>
        <v>0</v>
      </c>
      <c r="K218" s="218" t="s">
        <v>160</v>
      </c>
      <c r="L218" s="42"/>
      <c r="M218" s="223" t="s">
        <v>1</v>
      </c>
      <c r="N218" s="224" t="s">
        <v>42</v>
      </c>
      <c r="O218" s="89"/>
      <c r="P218" s="225">
        <f>O218*H218</f>
        <v>0</v>
      </c>
      <c r="Q218" s="225">
        <v>0</v>
      </c>
      <c r="R218" s="225">
        <f>Q218*H218</f>
        <v>0</v>
      </c>
      <c r="S218" s="225">
        <v>0</v>
      </c>
      <c r="T218" s="22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238</v>
      </c>
      <c r="AT218" s="227" t="s">
        <v>156</v>
      </c>
      <c r="AU218" s="227" t="s">
        <v>87</v>
      </c>
      <c r="AY218" s="15" t="s">
        <v>153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5" t="s">
        <v>85</v>
      </c>
      <c r="BK218" s="228">
        <f>ROUND(I218*H218,2)</f>
        <v>0</v>
      </c>
      <c r="BL218" s="15" t="s">
        <v>238</v>
      </c>
      <c r="BM218" s="227" t="s">
        <v>331</v>
      </c>
    </row>
    <row r="219" s="2" customFormat="1">
      <c r="A219" s="36"/>
      <c r="B219" s="37"/>
      <c r="C219" s="38"/>
      <c r="D219" s="229" t="s">
        <v>163</v>
      </c>
      <c r="E219" s="38"/>
      <c r="F219" s="230" t="s">
        <v>332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163</v>
      </c>
      <c r="AU219" s="15" t="s">
        <v>87</v>
      </c>
    </row>
    <row r="220" s="2" customFormat="1">
      <c r="A220" s="36"/>
      <c r="B220" s="37"/>
      <c r="C220" s="38"/>
      <c r="D220" s="234" t="s">
        <v>165</v>
      </c>
      <c r="E220" s="38"/>
      <c r="F220" s="235" t="s">
        <v>333</v>
      </c>
      <c r="G220" s="38"/>
      <c r="H220" s="38"/>
      <c r="I220" s="231"/>
      <c r="J220" s="38"/>
      <c r="K220" s="38"/>
      <c r="L220" s="42"/>
      <c r="M220" s="232"/>
      <c r="N220" s="233"/>
      <c r="O220" s="89"/>
      <c r="P220" s="89"/>
      <c r="Q220" s="89"/>
      <c r="R220" s="89"/>
      <c r="S220" s="89"/>
      <c r="T220" s="90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165</v>
      </c>
      <c r="AU220" s="15" t="s">
        <v>87</v>
      </c>
    </row>
    <row r="221" s="2" customFormat="1" ht="24.15" customHeight="1">
      <c r="A221" s="36"/>
      <c r="B221" s="37"/>
      <c r="C221" s="247" t="s">
        <v>334</v>
      </c>
      <c r="D221" s="247" t="s">
        <v>175</v>
      </c>
      <c r="E221" s="248" t="s">
        <v>335</v>
      </c>
      <c r="F221" s="249" t="s">
        <v>336</v>
      </c>
      <c r="G221" s="250" t="s">
        <v>159</v>
      </c>
      <c r="H221" s="251">
        <v>12.6</v>
      </c>
      <c r="I221" s="252"/>
      <c r="J221" s="253">
        <f>ROUND(I221*H221,2)</f>
        <v>0</v>
      </c>
      <c r="K221" s="249" t="s">
        <v>1</v>
      </c>
      <c r="L221" s="254"/>
      <c r="M221" s="255" t="s">
        <v>1</v>
      </c>
      <c r="N221" s="256" t="s">
        <v>42</v>
      </c>
      <c r="O221" s="89"/>
      <c r="P221" s="225">
        <f>O221*H221</f>
        <v>0</v>
      </c>
      <c r="Q221" s="225">
        <v>0</v>
      </c>
      <c r="R221" s="225">
        <f>Q221*H221</f>
        <v>0</v>
      </c>
      <c r="S221" s="225">
        <v>0</v>
      </c>
      <c r="T221" s="22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244</v>
      </c>
      <c r="AT221" s="227" t="s">
        <v>175</v>
      </c>
      <c r="AU221" s="227" t="s">
        <v>87</v>
      </c>
      <c r="AY221" s="15" t="s">
        <v>153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5" t="s">
        <v>85</v>
      </c>
      <c r="BK221" s="228">
        <f>ROUND(I221*H221,2)</f>
        <v>0</v>
      </c>
      <c r="BL221" s="15" t="s">
        <v>238</v>
      </c>
      <c r="BM221" s="227" t="s">
        <v>337</v>
      </c>
    </row>
    <row r="222" s="2" customFormat="1">
      <c r="A222" s="36"/>
      <c r="B222" s="37"/>
      <c r="C222" s="38"/>
      <c r="D222" s="229" t="s">
        <v>163</v>
      </c>
      <c r="E222" s="38"/>
      <c r="F222" s="230" t="s">
        <v>336</v>
      </c>
      <c r="G222" s="38"/>
      <c r="H222" s="38"/>
      <c r="I222" s="231"/>
      <c r="J222" s="38"/>
      <c r="K222" s="38"/>
      <c r="L222" s="42"/>
      <c r="M222" s="232"/>
      <c r="N222" s="233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163</v>
      </c>
      <c r="AU222" s="15" t="s">
        <v>87</v>
      </c>
    </row>
    <row r="223" s="13" customFormat="1">
      <c r="A223" s="13"/>
      <c r="B223" s="236"/>
      <c r="C223" s="237"/>
      <c r="D223" s="229" t="s">
        <v>167</v>
      </c>
      <c r="E223" s="237"/>
      <c r="F223" s="239" t="s">
        <v>471</v>
      </c>
      <c r="G223" s="237"/>
      <c r="H223" s="240">
        <v>12.6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167</v>
      </c>
      <c r="AU223" s="246" t="s">
        <v>87</v>
      </c>
      <c r="AV223" s="13" t="s">
        <v>87</v>
      </c>
      <c r="AW223" s="13" t="s">
        <v>4</v>
      </c>
      <c r="AX223" s="13" t="s">
        <v>85</v>
      </c>
      <c r="AY223" s="246" t="s">
        <v>153</v>
      </c>
    </row>
    <row r="224" s="2" customFormat="1" ht="16.5" customHeight="1">
      <c r="A224" s="36"/>
      <c r="B224" s="37"/>
      <c r="C224" s="216" t="s">
        <v>339</v>
      </c>
      <c r="D224" s="216" t="s">
        <v>156</v>
      </c>
      <c r="E224" s="217" t="s">
        <v>340</v>
      </c>
      <c r="F224" s="218" t="s">
        <v>341</v>
      </c>
      <c r="G224" s="219" t="s">
        <v>186</v>
      </c>
      <c r="H224" s="220">
        <v>7.2000000000000002</v>
      </c>
      <c r="I224" s="221"/>
      <c r="J224" s="222">
        <f>ROUND(I224*H224,2)</f>
        <v>0</v>
      </c>
      <c r="K224" s="218" t="s">
        <v>160</v>
      </c>
      <c r="L224" s="42"/>
      <c r="M224" s="223" t="s">
        <v>1</v>
      </c>
      <c r="N224" s="224" t="s">
        <v>42</v>
      </c>
      <c r="O224" s="89"/>
      <c r="P224" s="225">
        <f>O224*H224</f>
        <v>0</v>
      </c>
      <c r="Q224" s="225">
        <v>0</v>
      </c>
      <c r="R224" s="225">
        <f>Q224*H224</f>
        <v>0</v>
      </c>
      <c r="S224" s="225">
        <v>3.0000000000000001E-05</v>
      </c>
      <c r="T224" s="226">
        <f>S224*H224</f>
        <v>0.00021600000000000002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238</v>
      </c>
      <c r="AT224" s="227" t="s">
        <v>156</v>
      </c>
      <c r="AU224" s="227" t="s">
        <v>87</v>
      </c>
      <c r="AY224" s="15" t="s">
        <v>153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5" t="s">
        <v>85</v>
      </c>
      <c r="BK224" s="228">
        <f>ROUND(I224*H224,2)</f>
        <v>0</v>
      </c>
      <c r="BL224" s="15" t="s">
        <v>238</v>
      </c>
      <c r="BM224" s="227" t="s">
        <v>342</v>
      </c>
    </row>
    <row r="225" s="2" customFormat="1">
      <c r="A225" s="36"/>
      <c r="B225" s="37"/>
      <c r="C225" s="38"/>
      <c r="D225" s="229" t="s">
        <v>163</v>
      </c>
      <c r="E225" s="38"/>
      <c r="F225" s="230" t="s">
        <v>343</v>
      </c>
      <c r="G225" s="38"/>
      <c r="H225" s="38"/>
      <c r="I225" s="231"/>
      <c r="J225" s="38"/>
      <c r="K225" s="38"/>
      <c r="L225" s="42"/>
      <c r="M225" s="232"/>
      <c r="N225" s="233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163</v>
      </c>
      <c r="AU225" s="15" t="s">
        <v>87</v>
      </c>
    </row>
    <row r="226" s="2" customFormat="1">
      <c r="A226" s="36"/>
      <c r="B226" s="37"/>
      <c r="C226" s="38"/>
      <c r="D226" s="234" t="s">
        <v>165</v>
      </c>
      <c r="E226" s="38"/>
      <c r="F226" s="235" t="s">
        <v>344</v>
      </c>
      <c r="G226" s="38"/>
      <c r="H226" s="38"/>
      <c r="I226" s="231"/>
      <c r="J226" s="38"/>
      <c r="K226" s="38"/>
      <c r="L226" s="42"/>
      <c r="M226" s="232"/>
      <c r="N226" s="233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165</v>
      </c>
      <c r="AU226" s="15" t="s">
        <v>87</v>
      </c>
    </row>
    <row r="227" s="13" customFormat="1">
      <c r="A227" s="13"/>
      <c r="B227" s="236"/>
      <c r="C227" s="237"/>
      <c r="D227" s="229" t="s">
        <v>167</v>
      </c>
      <c r="E227" s="238" t="s">
        <v>1</v>
      </c>
      <c r="F227" s="239" t="s">
        <v>472</v>
      </c>
      <c r="G227" s="237"/>
      <c r="H227" s="240">
        <v>7.2000000000000002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167</v>
      </c>
      <c r="AU227" s="246" t="s">
        <v>87</v>
      </c>
      <c r="AV227" s="13" t="s">
        <v>87</v>
      </c>
      <c r="AW227" s="13" t="s">
        <v>34</v>
      </c>
      <c r="AX227" s="13" t="s">
        <v>85</v>
      </c>
      <c r="AY227" s="246" t="s">
        <v>153</v>
      </c>
    </row>
    <row r="228" s="2" customFormat="1" ht="24.15" customHeight="1">
      <c r="A228" s="36"/>
      <c r="B228" s="37"/>
      <c r="C228" s="247" t="s">
        <v>346</v>
      </c>
      <c r="D228" s="247" t="s">
        <v>175</v>
      </c>
      <c r="E228" s="248" t="s">
        <v>347</v>
      </c>
      <c r="F228" s="249" t="s">
        <v>348</v>
      </c>
      <c r="G228" s="250" t="s">
        <v>171</v>
      </c>
      <c r="H228" s="251">
        <v>1</v>
      </c>
      <c r="I228" s="252"/>
      <c r="J228" s="253">
        <f>ROUND(I228*H228,2)</f>
        <v>0</v>
      </c>
      <c r="K228" s="249" t="s">
        <v>1</v>
      </c>
      <c r="L228" s="254"/>
      <c r="M228" s="255" t="s">
        <v>1</v>
      </c>
      <c r="N228" s="256" t="s">
        <v>42</v>
      </c>
      <c r="O228" s="89"/>
      <c r="P228" s="225">
        <f>O228*H228</f>
        <v>0</v>
      </c>
      <c r="Q228" s="225">
        <v>0.00080000000000000004</v>
      </c>
      <c r="R228" s="225">
        <f>Q228*H228</f>
        <v>0.00080000000000000004</v>
      </c>
      <c r="S228" s="225">
        <v>0</v>
      </c>
      <c r="T228" s="22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7" t="s">
        <v>244</v>
      </c>
      <c r="AT228" s="227" t="s">
        <v>175</v>
      </c>
      <c r="AU228" s="227" t="s">
        <v>87</v>
      </c>
      <c r="AY228" s="15" t="s">
        <v>153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5" t="s">
        <v>85</v>
      </c>
      <c r="BK228" s="228">
        <f>ROUND(I228*H228,2)</f>
        <v>0</v>
      </c>
      <c r="BL228" s="15" t="s">
        <v>238</v>
      </c>
      <c r="BM228" s="227" t="s">
        <v>349</v>
      </c>
    </row>
    <row r="229" s="2" customFormat="1">
      <c r="A229" s="36"/>
      <c r="B229" s="37"/>
      <c r="C229" s="38"/>
      <c r="D229" s="229" t="s">
        <v>163</v>
      </c>
      <c r="E229" s="38"/>
      <c r="F229" s="230" t="s">
        <v>348</v>
      </c>
      <c r="G229" s="38"/>
      <c r="H229" s="38"/>
      <c r="I229" s="231"/>
      <c r="J229" s="38"/>
      <c r="K229" s="38"/>
      <c r="L229" s="42"/>
      <c r="M229" s="232"/>
      <c r="N229" s="233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163</v>
      </c>
      <c r="AU229" s="15" t="s">
        <v>87</v>
      </c>
    </row>
    <row r="230" s="2" customFormat="1" ht="24.15" customHeight="1">
      <c r="A230" s="36"/>
      <c r="B230" s="37"/>
      <c r="C230" s="216" t="s">
        <v>244</v>
      </c>
      <c r="D230" s="216" t="s">
        <v>156</v>
      </c>
      <c r="E230" s="217" t="s">
        <v>350</v>
      </c>
      <c r="F230" s="218" t="s">
        <v>351</v>
      </c>
      <c r="G230" s="219" t="s">
        <v>186</v>
      </c>
      <c r="H230" s="220">
        <v>3</v>
      </c>
      <c r="I230" s="221"/>
      <c r="J230" s="222">
        <f>ROUND(I230*H230,2)</f>
        <v>0</v>
      </c>
      <c r="K230" s="218" t="s">
        <v>160</v>
      </c>
      <c r="L230" s="42"/>
      <c r="M230" s="223" t="s">
        <v>1</v>
      </c>
      <c r="N230" s="224" t="s">
        <v>42</v>
      </c>
      <c r="O230" s="89"/>
      <c r="P230" s="225">
        <f>O230*H230</f>
        <v>0</v>
      </c>
      <c r="Q230" s="225">
        <v>0.00021000000000000001</v>
      </c>
      <c r="R230" s="225">
        <f>Q230*H230</f>
        <v>0.00063000000000000003</v>
      </c>
      <c r="S230" s="225">
        <v>0</v>
      </c>
      <c r="T230" s="22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238</v>
      </c>
      <c r="AT230" s="227" t="s">
        <v>156</v>
      </c>
      <c r="AU230" s="227" t="s">
        <v>87</v>
      </c>
      <c r="AY230" s="15" t="s">
        <v>153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5" t="s">
        <v>85</v>
      </c>
      <c r="BK230" s="228">
        <f>ROUND(I230*H230,2)</f>
        <v>0</v>
      </c>
      <c r="BL230" s="15" t="s">
        <v>238</v>
      </c>
      <c r="BM230" s="227" t="s">
        <v>352</v>
      </c>
    </row>
    <row r="231" s="2" customFormat="1">
      <c r="A231" s="36"/>
      <c r="B231" s="37"/>
      <c r="C231" s="38"/>
      <c r="D231" s="229" t="s">
        <v>163</v>
      </c>
      <c r="E231" s="38"/>
      <c r="F231" s="230" t="s">
        <v>353</v>
      </c>
      <c r="G231" s="38"/>
      <c r="H231" s="38"/>
      <c r="I231" s="231"/>
      <c r="J231" s="38"/>
      <c r="K231" s="38"/>
      <c r="L231" s="42"/>
      <c r="M231" s="232"/>
      <c r="N231" s="233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163</v>
      </c>
      <c r="AU231" s="15" t="s">
        <v>87</v>
      </c>
    </row>
    <row r="232" s="2" customFormat="1">
      <c r="A232" s="36"/>
      <c r="B232" s="37"/>
      <c r="C232" s="38"/>
      <c r="D232" s="234" t="s">
        <v>165</v>
      </c>
      <c r="E232" s="38"/>
      <c r="F232" s="235" t="s">
        <v>354</v>
      </c>
      <c r="G232" s="38"/>
      <c r="H232" s="38"/>
      <c r="I232" s="231"/>
      <c r="J232" s="38"/>
      <c r="K232" s="38"/>
      <c r="L232" s="42"/>
      <c r="M232" s="232"/>
      <c r="N232" s="233"/>
      <c r="O232" s="89"/>
      <c r="P232" s="89"/>
      <c r="Q232" s="89"/>
      <c r="R232" s="89"/>
      <c r="S232" s="89"/>
      <c r="T232" s="90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165</v>
      </c>
      <c r="AU232" s="15" t="s">
        <v>87</v>
      </c>
    </row>
    <row r="233" s="2" customFormat="1" ht="24.15" customHeight="1">
      <c r="A233" s="36"/>
      <c r="B233" s="37"/>
      <c r="C233" s="216" t="s">
        <v>355</v>
      </c>
      <c r="D233" s="216" t="s">
        <v>156</v>
      </c>
      <c r="E233" s="217" t="s">
        <v>356</v>
      </c>
      <c r="F233" s="218" t="s">
        <v>357</v>
      </c>
      <c r="G233" s="219" t="s">
        <v>186</v>
      </c>
      <c r="H233" s="220">
        <v>3</v>
      </c>
      <c r="I233" s="221"/>
      <c r="J233" s="222">
        <f>ROUND(I233*H233,2)</f>
        <v>0</v>
      </c>
      <c r="K233" s="218" t="s">
        <v>160</v>
      </c>
      <c r="L233" s="42"/>
      <c r="M233" s="223" t="s">
        <v>1</v>
      </c>
      <c r="N233" s="224" t="s">
        <v>42</v>
      </c>
      <c r="O233" s="89"/>
      <c r="P233" s="225">
        <f>O233*H233</f>
        <v>0</v>
      </c>
      <c r="Q233" s="225">
        <v>0.00021000000000000001</v>
      </c>
      <c r="R233" s="225">
        <f>Q233*H233</f>
        <v>0.00063000000000000003</v>
      </c>
      <c r="S233" s="225">
        <v>0</v>
      </c>
      <c r="T233" s="22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7" t="s">
        <v>238</v>
      </c>
      <c r="AT233" s="227" t="s">
        <v>156</v>
      </c>
      <c r="AU233" s="227" t="s">
        <v>87</v>
      </c>
      <c r="AY233" s="15" t="s">
        <v>153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5" t="s">
        <v>85</v>
      </c>
      <c r="BK233" s="228">
        <f>ROUND(I233*H233,2)</f>
        <v>0</v>
      </c>
      <c r="BL233" s="15" t="s">
        <v>238</v>
      </c>
      <c r="BM233" s="227" t="s">
        <v>358</v>
      </c>
    </row>
    <row r="234" s="2" customFormat="1">
      <c r="A234" s="36"/>
      <c r="B234" s="37"/>
      <c r="C234" s="38"/>
      <c r="D234" s="229" t="s">
        <v>163</v>
      </c>
      <c r="E234" s="38"/>
      <c r="F234" s="230" t="s">
        <v>359</v>
      </c>
      <c r="G234" s="38"/>
      <c r="H234" s="38"/>
      <c r="I234" s="231"/>
      <c r="J234" s="38"/>
      <c r="K234" s="38"/>
      <c r="L234" s="42"/>
      <c r="M234" s="232"/>
      <c r="N234" s="233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163</v>
      </c>
      <c r="AU234" s="15" t="s">
        <v>87</v>
      </c>
    </row>
    <row r="235" s="2" customFormat="1">
      <c r="A235" s="36"/>
      <c r="B235" s="37"/>
      <c r="C235" s="38"/>
      <c r="D235" s="234" t="s">
        <v>165</v>
      </c>
      <c r="E235" s="38"/>
      <c r="F235" s="235" t="s">
        <v>360</v>
      </c>
      <c r="G235" s="38"/>
      <c r="H235" s="38"/>
      <c r="I235" s="231"/>
      <c r="J235" s="38"/>
      <c r="K235" s="38"/>
      <c r="L235" s="42"/>
      <c r="M235" s="232"/>
      <c r="N235" s="233"/>
      <c r="O235" s="89"/>
      <c r="P235" s="89"/>
      <c r="Q235" s="89"/>
      <c r="R235" s="89"/>
      <c r="S235" s="89"/>
      <c r="T235" s="90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165</v>
      </c>
      <c r="AU235" s="15" t="s">
        <v>87</v>
      </c>
    </row>
    <row r="236" s="2" customFormat="1" ht="24.15" customHeight="1">
      <c r="A236" s="36"/>
      <c r="B236" s="37"/>
      <c r="C236" s="216" t="s">
        <v>361</v>
      </c>
      <c r="D236" s="216" t="s">
        <v>156</v>
      </c>
      <c r="E236" s="217" t="s">
        <v>362</v>
      </c>
      <c r="F236" s="218" t="s">
        <v>363</v>
      </c>
      <c r="G236" s="219" t="s">
        <v>186</v>
      </c>
      <c r="H236" s="220">
        <v>7.5599999999999996</v>
      </c>
      <c r="I236" s="221"/>
      <c r="J236" s="222">
        <f>ROUND(I236*H236,2)</f>
        <v>0</v>
      </c>
      <c r="K236" s="218" t="s">
        <v>160</v>
      </c>
      <c r="L236" s="42"/>
      <c r="M236" s="223" t="s">
        <v>1</v>
      </c>
      <c r="N236" s="224" t="s">
        <v>42</v>
      </c>
      <c r="O236" s="89"/>
      <c r="P236" s="225">
        <f>O236*H236</f>
        <v>0</v>
      </c>
      <c r="Q236" s="225">
        <v>1.0000000000000001E-05</v>
      </c>
      <c r="R236" s="225">
        <f>Q236*H236</f>
        <v>7.5600000000000008E-05</v>
      </c>
      <c r="S236" s="225">
        <v>0</v>
      </c>
      <c r="T236" s="22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7" t="s">
        <v>238</v>
      </c>
      <c r="AT236" s="227" t="s">
        <v>156</v>
      </c>
      <c r="AU236" s="227" t="s">
        <v>87</v>
      </c>
      <c r="AY236" s="15" t="s">
        <v>153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5" t="s">
        <v>85</v>
      </c>
      <c r="BK236" s="228">
        <f>ROUND(I236*H236,2)</f>
        <v>0</v>
      </c>
      <c r="BL236" s="15" t="s">
        <v>238</v>
      </c>
      <c r="BM236" s="227" t="s">
        <v>364</v>
      </c>
    </row>
    <row r="237" s="2" customFormat="1">
      <c r="A237" s="36"/>
      <c r="B237" s="37"/>
      <c r="C237" s="38"/>
      <c r="D237" s="229" t="s">
        <v>163</v>
      </c>
      <c r="E237" s="38"/>
      <c r="F237" s="230" t="s">
        <v>365</v>
      </c>
      <c r="G237" s="38"/>
      <c r="H237" s="38"/>
      <c r="I237" s="231"/>
      <c r="J237" s="38"/>
      <c r="K237" s="38"/>
      <c r="L237" s="42"/>
      <c r="M237" s="232"/>
      <c r="N237" s="233"/>
      <c r="O237" s="89"/>
      <c r="P237" s="89"/>
      <c r="Q237" s="89"/>
      <c r="R237" s="89"/>
      <c r="S237" s="89"/>
      <c r="T237" s="90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163</v>
      </c>
      <c r="AU237" s="15" t="s">
        <v>87</v>
      </c>
    </row>
    <row r="238" s="2" customFormat="1">
      <c r="A238" s="36"/>
      <c r="B238" s="37"/>
      <c r="C238" s="38"/>
      <c r="D238" s="234" t="s">
        <v>165</v>
      </c>
      <c r="E238" s="38"/>
      <c r="F238" s="235" t="s">
        <v>366</v>
      </c>
      <c r="G238" s="38"/>
      <c r="H238" s="38"/>
      <c r="I238" s="231"/>
      <c r="J238" s="38"/>
      <c r="K238" s="38"/>
      <c r="L238" s="42"/>
      <c r="M238" s="232"/>
      <c r="N238" s="233"/>
      <c r="O238" s="89"/>
      <c r="P238" s="89"/>
      <c r="Q238" s="89"/>
      <c r="R238" s="89"/>
      <c r="S238" s="89"/>
      <c r="T238" s="90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165</v>
      </c>
      <c r="AU238" s="15" t="s">
        <v>87</v>
      </c>
    </row>
    <row r="239" s="13" customFormat="1">
      <c r="A239" s="13"/>
      <c r="B239" s="236"/>
      <c r="C239" s="237"/>
      <c r="D239" s="229" t="s">
        <v>167</v>
      </c>
      <c r="E239" s="238" t="s">
        <v>1</v>
      </c>
      <c r="F239" s="239" t="s">
        <v>473</v>
      </c>
      <c r="G239" s="237"/>
      <c r="H239" s="240">
        <v>7.5599999999999996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167</v>
      </c>
      <c r="AU239" s="246" t="s">
        <v>87</v>
      </c>
      <c r="AV239" s="13" t="s">
        <v>87</v>
      </c>
      <c r="AW239" s="13" t="s">
        <v>34</v>
      </c>
      <c r="AX239" s="13" t="s">
        <v>85</v>
      </c>
      <c r="AY239" s="246" t="s">
        <v>153</v>
      </c>
    </row>
    <row r="240" s="2" customFormat="1" ht="24.15" customHeight="1">
      <c r="A240" s="36"/>
      <c r="B240" s="37"/>
      <c r="C240" s="216" t="s">
        <v>368</v>
      </c>
      <c r="D240" s="216" t="s">
        <v>156</v>
      </c>
      <c r="E240" s="217" t="s">
        <v>369</v>
      </c>
      <c r="F240" s="218" t="s">
        <v>370</v>
      </c>
      <c r="G240" s="219" t="s">
        <v>186</v>
      </c>
      <c r="H240" s="220">
        <v>7.5</v>
      </c>
      <c r="I240" s="221"/>
      <c r="J240" s="222">
        <f>ROUND(I240*H240,2)</f>
        <v>0</v>
      </c>
      <c r="K240" s="218" t="s">
        <v>160</v>
      </c>
      <c r="L240" s="42"/>
      <c r="M240" s="223" t="s">
        <v>1</v>
      </c>
      <c r="N240" s="224" t="s">
        <v>42</v>
      </c>
      <c r="O240" s="89"/>
      <c r="P240" s="225">
        <f>O240*H240</f>
        <v>0</v>
      </c>
      <c r="Q240" s="225">
        <v>1.0000000000000001E-05</v>
      </c>
      <c r="R240" s="225">
        <f>Q240*H240</f>
        <v>7.5000000000000007E-05</v>
      </c>
      <c r="S240" s="225">
        <v>0</v>
      </c>
      <c r="T240" s="22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7" t="s">
        <v>238</v>
      </c>
      <c r="AT240" s="227" t="s">
        <v>156</v>
      </c>
      <c r="AU240" s="227" t="s">
        <v>87</v>
      </c>
      <c r="AY240" s="15" t="s">
        <v>153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5" t="s">
        <v>85</v>
      </c>
      <c r="BK240" s="228">
        <f>ROUND(I240*H240,2)</f>
        <v>0</v>
      </c>
      <c r="BL240" s="15" t="s">
        <v>238</v>
      </c>
      <c r="BM240" s="227" t="s">
        <v>371</v>
      </c>
    </row>
    <row r="241" s="2" customFormat="1">
      <c r="A241" s="36"/>
      <c r="B241" s="37"/>
      <c r="C241" s="38"/>
      <c r="D241" s="229" t="s">
        <v>163</v>
      </c>
      <c r="E241" s="38"/>
      <c r="F241" s="230" t="s">
        <v>372</v>
      </c>
      <c r="G241" s="38"/>
      <c r="H241" s="38"/>
      <c r="I241" s="231"/>
      <c r="J241" s="38"/>
      <c r="K241" s="38"/>
      <c r="L241" s="42"/>
      <c r="M241" s="232"/>
      <c r="N241" s="233"/>
      <c r="O241" s="89"/>
      <c r="P241" s="89"/>
      <c r="Q241" s="89"/>
      <c r="R241" s="89"/>
      <c r="S241" s="89"/>
      <c r="T241" s="90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163</v>
      </c>
      <c r="AU241" s="15" t="s">
        <v>87</v>
      </c>
    </row>
    <row r="242" s="2" customFormat="1">
      <c r="A242" s="36"/>
      <c r="B242" s="37"/>
      <c r="C242" s="38"/>
      <c r="D242" s="234" t="s">
        <v>165</v>
      </c>
      <c r="E242" s="38"/>
      <c r="F242" s="235" t="s">
        <v>373</v>
      </c>
      <c r="G242" s="38"/>
      <c r="H242" s="38"/>
      <c r="I242" s="231"/>
      <c r="J242" s="38"/>
      <c r="K242" s="38"/>
      <c r="L242" s="42"/>
      <c r="M242" s="232"/>
      <c r="N242" s="233"/>
      <c r="O242" s="89"/>
      <c r="P242" s="89"/>
      <c r="Q242" s="89"/>
      <c r="R242" s="89"/>
      <c r="S242" s="89"/>
      <c r="T242" s="90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165</v>
      </c>
      <c r="AU242" s="15" t="s">
        <v>87</v>
      </c>
    </row>
    <row r="243" s="2" customFormat="1" ht="33" customHeight="1">
      <c r="A243" s="36"/>
      <c r="B243" s="37"/>
      <c r="C243" s="216" t="s">
        <v>374</v>
      </c>
      <c r="D243" s="216" t="s">
        <v>156</v>
      </c>
      <c r="E243" s="217" t="s">
        <v>375</v>
      </c>
      <c r="F243" s="218" t="s">
        <v>376</v>
      </c>
      <c r="G243" s="219" t="s">
        <v>186</v>
      </c>
      <c r="H243" s="220">
        <v>3</v>
      </c>
      <c r="I243" s="221"/>
      <c r="J243" s="222">
        <f>ROUND(I243*H243,2)</f>
        <v>0</v>
      </c>
      <c r="K243" s="218" t="s">
        <v>160</v>
      </c>
      <c r="L243" s="42"/>
      <c r="M243" s="223" t="s">
        <v>1</v>
      </c>
      <c r="N243" s="224" t="s">
        <v>42</v>
      </c>
      <c r="O243" s="89"/>
      <c r="P243" s="225">
        <f>O243*H243</f>
        <v>0</v>
      </c>
      <c r="Q243" s="225">
        <v>0.00029</v>
      </c>
      <c r="R243" s="225">
        <f>Q243*H243</f>
        <v>0.00087000000000000001</v>
      </c>
      <c r="S243" s="225">
        <v>0</v>
      </c>
      <c r="T243" s="22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7" t="s">
        <v>238</v>
      </c>
      <c r="AT243" s="227" t="s">
        <v>156</v>
      </c>
      <c r="AU243" s="227" t="s">
        <v>87</v>
      </c>
      <c r="AY243" s="15" t="s">
        <v>153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5" t="s">
        <v>85</v>
      </c>
      <c r="BK243" s="228">
        <f>ROUND(I243*H243,2)</f>
        <v>0</v>
      </c>
      <c r="BL243" s="15" t="s">
        <v>238</v>
      </c>
      <c r="BM243" s="227" t="s">
        <v>377</v>
      </c>
    </row>
    <row r="244" s="2" customFormat="1">
      <c r="A244" s="36"/>
      <c r="B244" s="37"/>
      <c r="C244" s="38"/>
      <c r="D244" s="229" t="s">
        <v>163</v>
      </c>
      <c r="E244" s="38"/>
      <c r="F244" s="230" t="s">
        <v>378</v>
      </c>
      <c r="G244" s="38"/>
      <c r="H244" s="38"/>
      <c r="I244" s="231"/>
      <c r="J244" s="38"/>
      <c r="K244" s="38"/>
      <c r="L244" s="42"/>
      <c r="M244" s="232"/>
      <c r="N244" s="233"/>
      <c r="O244" s="89"/>
      <c r="P244" s="89"/>
      <c r="Q244" s="89"/>
      <c r="R244" s="89"/>
      <c r="S244" s="89"/>
      <c r="T244" s="90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163</v>
      </c>
      <c r="AU244" s="15" t="s">
        <v>87</v>
      </c>
    </row>
    <row r="245" s="2" customFormat="1">
      <c r="A245" s="36"/>
      <c r="B245" s="37"/>
      <c r="C245" s="38"/>
      <c r="D245" s="234" t="s">
        <v>165</v>
      </c>
      <c r="E245" s="38"/>
      <c r="F245" s="235" t="s">
        <v>379</v>
      </c>
      <c r="G245" s="38"/>
      <c r="H245" s="38"/>
      <c r="I245" s="231"/>
      <c r="J245" s="38"/>
      <c r="K245" s="38"/>
      <c r="L245" s="42"/>
      <c r="M245" s="232"/>
      <c r="N245" s="233"/>
      <c r="O245" s="89"/>
      <c r="P245" s="89"/>
      <c r="Q245" s="89"/>
      <c r="R245" s="89"/>
      <c r="S245" s="89"/>
      <c r="T245" s="90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5" t="s">
        <v>165</v>
      </c>
      <c r="AU245" s="15" t="s">
        <v>87</v>
      </c>
    </row>
    <row r="246" s="2" customFormat="1" ht="24.15" customHeight="1">
      <c r="A246" s="36"/>
      <c r="B246" s="37"/>
      <c r="C246" s="216" t="s">
        <v>380</v>
      </c>
      <c r="D246" s="216" t="s">
        <v>156</v>
      </c>
      <c r="E246" s="217" t="s">
        <v>381</v>
      </c>
      <c r="F246" s="218" t="s">
        <v>382</v>
      </c>
      <c r="G246" s="219" t="s">
        <v>186</v>
      </c>
      <c r="H246" s="220">
        <v>3</v>
      </c>
      <c r="I246" s="221"/>
      <c r="J246" s="222">
        <f>ROUND(I246*H246,2)</f>
        <v>0</v>
      </c>
      <c r="K246" s="218" t="s">
        <v>160</v>
      </c>
      <c r="L246" s="42"/>
      <c r="M246" s="223" t="s">
        <v>1</v>
      </c>
      <c r="N246" s="224" t="s">
        <v>42</v>
      </c>
      <c r="O246" s="89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7" t="s">
        <v>238</v>
      </c>
      <c r="AT246" s="227" t="s">
        <v>156</v>
      </c>
      <c r="AU246" s="227" t="s">
        <v>87</v>
      </c>
      <c r="AY246" s="15" t="s">
        <v>153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5" t="s">
        <v>85</v>
      </c>
      <c r="BK246" s="228">
        <f>ROUND(I246*H246,2)</f>
        <v>0</v>
      </c>
      <c r="BL246" s="15" t="s">
        <v>238</v>
      </c>
      <c r="BM246" s="227" t="s">
        <v>383</v>
      </c>
    </row>
    <row r="247" s="2" customFormat="1">
      <c r="A247" s="36"/>
      <c r="B247" s="37"/>
      <c r="C247" s="38"/>
      <c r="D247" s="229" t="s">
        <v>163</v>
      </c>
      <c r="E247" s="38"/>
      <c r="F247" s="230" t="s">
        <v>384</v>
      </c>
      <c r="G247" s="38"/>
      <c r="H247" s="38"/>
      <c r="I247" s="231"/>
      <c r="J247" s="38"/>
      <c r="K247" s="38"/>
      <c r="L247" s="42"/>
      <c r="M247" s="232"/>
      <c r="N247" s="233"/>
      <c r="O247" s="89"/>
      <c r="P247" s="89"/>
      <c r="Q247" s="89"/>
      <c r="R247" s="89"/>
      <c r="S247" s="89"/>
      <c r="T247" s="90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5" t="s">
        <v>163</v>
      </c>
      <c r="AU247" s="15" t="s">
        <v>87</v>
      </c>
    </row>
    <row r="248" s="2" customFormat="1">
      <c r="A248" s="36"/>
      <c r="B248" s="37"/>
      <c r="C248" s="38"/>
      <c r="D248" s="234" t="s">
        <v>165</v>
      </c>
      <c r="E248" s="38"/>
      <c r="F248" s="235" t="s">
        <v>385</v>
      </c>
      <c r="G248" s="38"/>
      <c r="H248" s="38"/>
      <c r="I248" s="231"/>
      <c r="J248" s="38"/>
      <c r="K248" s="38"/>
      <c r="L248" s="42"/>
      <c r="M248" s="232"/>
      <c r="N248" s="233"/>
      <c r="O248" s="89"/>
      <c r="P248" s="89"/>
      <c r="Q248" s="89"/>
      <c r="R248" s="89"/>
      <c r="S248" s="89"/>
      <c r="T248" s="90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5" t="s">
        <v>165</v>
      </c>
      <c r="AU248" s="15" t="s">
        <v>87</v>
      </c>
    </row>
    <row r="249" s="2" customFormat="1" ht="33" customHeight="1">
      <c r="A249" s="36"/>
      <c r="B249" s="37"/>
      <c r="C249" s="216" t="s">
        <v>386</v>
      </c>
      <c r="D249" s="216" t="s">
        <v>156</v>
      </c>
      <c r="E249" s="217" t="s">
        <v>387</v>
      </c>
      <c r="F249" s="218" t="s">
        <v>388</v>
      </c>
      <c r="G249" s="219" t="s">
        <v>159</v>
      </c>
      <c r="H249" s="220">
        <v>12</v>
      </c>
      <c r="I249" s="221"/>
      <c r="J249" s="222">
        <f>ROUND(I249*H249,2)</f>
        <v>0</v>
      </c>
      <c r="K249" s="218" t="s">
        <v>160</v>
      </c>
      <c r="L249" s="42"/>
      <c r="M249" s="223" t="s">
        <v>1</v>
      </c>
      <c r="N249" s="224" t="s">
        <v>42</v>
      </c>
      <c r="O249" s="89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7" t="s">
        <v>238</v>
      </c>
      <c r="AT249" s="227" t="s">
        <v>156</v>
      </c>
      <c r="AU249" s="227" t="s">
        <v>87</v>
      </c>
      <c r="AY249" s="15" t="s">
        <v>153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15" t="s">
        <v>85</v>
      </c>
      <c r="BK249" s="228">
        <f>ROUND(I249*H249,2)</f>
        <v>0</v>
      </c>
      <c r="BL249" s="15" t="s">
        <v>238</v>
      </c>
      <c r="BM249" s="227" t="s">
        <v>389</v>
      </c>
    </row>
    <row r="250" s="2" customFormat="1">
      <c r="A250" s="36"/>
      <c r="B250" s="37"/>
      <c r="C250" s="38"/>
      <c r="D250" s="229" t="s">
        <v>163</v>
      </c>
      <c r="E250" s="38"/>
      <c r="F250" s="230" t="s">
        <v>390</v>
      </c>
      <c r="G250" s="38"/>
      <c r="H250" s="38"/>
      <c r="I250" s="231"/>
      <c r="J250" s="38"/>
      <c r="K250" s="38"/>
      <c r="L250" s="42"/>
      <c r="M250" s="232"/>
      <c r="N250" s="233"/>
      <c r="O250" s="89"/>
      <c r="P250" s="89"/>
      <c r="Q250" s="89"/>
      <c r="R250" s="89"/>
      <c r="S250" s="89"/>
      <c r="T250" s="90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5" t="s">
        <v>163</v>
      </c>
      <c r="AU250" s="15" t="s">
        <v>87</v>
      </c>
    </row>
    <row r="251" s="2" customFormat="1">
      <c r="A251" s="36"/>
      <c r="B251" s="37"/>
      <c r="C251" s="38"/>
      <c r="D251" s="234" t="s">
        <v>165</v>
      </c>
      <c r="E251" s="38"/>
      <c r="F251" s="235" t="s">
        <v>391</v>
      </c>
      <c r="G251" s="38"/>
      <c r="H251" s="38"/>
      <c r="I251" s="231"/>
      <c r="J251" s="38"/>
      <c r="K251" s="38"/>
      <c r="L251" s="42"/>
      <c r="M251" s="258"/>
      <c r="N251" s="259"/>
      <c r="O251" s="260"/>
      <c r="P251" s="260"/>
      <c r="Q251" s="260"/>
      <c r="R251" s="260"/>
      <c r="S251" s="260"/>
      <c r="T251" s="261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165</v>
      </c>
      <c r="AU251" s="15" t="s">
        <v>87</v>
      </c>
    </row>
    <row r="252" s="2" customFormat="1" ht="6.96" customHeight="1">
      <c r="A252" s="36"/>
      <c r="B252" s="64"/>
      <c r="C252" s="65"/>
      <c r="D252" s="65"/>
      <c r="E252" s="65"/>
      <c r="F252" s="65"/>
      <c r="G252" s="65"/>
      <c r="H252" s="65"/>
      <c r="I252" s="65"/>
      <c r="J252" s="65"/>
      <c r="K252" s="65"/>
      <c r="L252" s="42"/>
      <c r="M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</row>
  </sheetData>
  <sheetProtection sheet="1" autoFilter="0" formatColumns="0" formatRows="0" objects="1" scenarios="1" spinCount="100000" saltValue="vrTpvdaR4Ukc2DNA+zJI8e+IjsFkHMf47ild54y1PYdssfzxA9NI54Mco9rc33xphw2N035qSULiq8H+9UKa4A==" hashValue="r3mUaZQnhfiTF2Pdhm9dGDA2dD/MpPH6dxJSVS7Ywtsw8biaK3rW64JoHSfTdaXlmU1nMvFLEzTYzc9d2M5Lxg==" algorithmName="SHA-512" password="CC35"/>
  <autoFilter ref="C124:K25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5_02/619995001"/>
    <hyperlink ref="F134" r:id="rId2" display="https://podminky.urs.cz/item/CS_URS_2025_02/642944221"/>
    <hyperlink ref="F141" r:id="rId3" display="https://podminky.urs.cz/item/CS_URS_2025_02/968072456"/>
    <hyperlink ref="F146" r:id="rId4" display="https://podminky.urs.cz/item/CS_URS_2025_02/997013212"/>
    <hyperlink ref="F149" r:id="rId5" display="https://podminky.urs.cz/item/CS_URS_2025_02/997013219"/>
    <hyperlink ref="F153" r:id="rId6" display="https://podminky.urs.cz/item/CS_URS_2025_02/997013501"/>
    <hyperlink ref="F156" r:id="rId7" display="https://podminky.urs.cz/item/CS_URS_2025_02/997013509"/>
    <hyperlink ref="F160" r:id="rId8" display="https://podminky.urs.cz/item/CS_URS_2025_02/997013631"/>
    <hyperlink ref="F164" r:id="rId9" display="https://podminky.urs.cz/item/CS_URS_2025_02/998018002"/>
    <hyperlink ref="F169" r:id="rId10" display="https://podminky.urs.cz/item/CS_URS_2025_02/766660031"/>
    <hyperlink ref="F176" r:id="rId11" display="https://podminky.urs.cz/item/CS_URS_2025_02/766660713"/>
    <hyperlink ref="F183" r:id="rId12" display="https://podminky.urs.cz/item/CS_URS_2025_02/766660717"/>
    <hyperlink ref="F198" r:id="rId13" display="https://podminky.urs.cz/item/CS_URS_2025_02/742210241"/>
    <hyperlink ref="F204" r:id="rId14" display="https://podminky.urs.cz/item/CS_URS_2025_02/998766122"/>
    <hyperlink ref="F208" r:id="rId15" display="https://podminky.urs.cz/item/CS_URS_2025_02/767691822"/>
    <hyperlink ref="F212" r:id="rId16" display="https://podminky.urs.cz/item/CS_URS_2025_02/784121001"/>
    <hyperlink ref="F217" r:id="rId17" display="https://podminky.urs.cz/item/CS_URS_2025_02/784161401"/>
    <hyperlink ref="F220" r:id="rId18" display="https://podminky.urs.cz/item/CS_URS_2025_02/784171001"/>
    <hyperlink ref="F226" r:id="rId19" display="https://podminky.urs.cz/item/CS_URS_2025_02/784171101"/>
    <hyperlink ref="F232" r:id="rId20" display="https://podminky.urs.cz/item/CS_URS_2025_02/784181101"/>
    <hyperlink ref="F235" r:id="rId21" display="https://podminky.urs.cz/item/CS_URS_2025_02/784181111"/>
    <hyperlink ref="F238" r:id="rId22" display="https://podminky.urs.cz/item/CS_URS_2025_02/784191005"/>
    <hyperlink ref="F242" r:id="rId23" display="https://podminky.urs.cz/item/CS_URS_2025_02/784191007"/>
    <hyperlink ref="F245" r:id="rId24" display="https://podminky.urs.cz/item/CS_URS_2025_02/784211101"/>
    <hyperlink ref="F248" r:id="rId25" display="https://podminky.urs.cz/item/CS_URS_2025_02/784211141"/>
    <hyperlink ref="F251" r:id="rId26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108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87</v>
      </c>
    </row>
    <row r="4" s="1" customFormat="1" ht="24.96" customHeight="1">
      <c r="B4" s="18"/>
      <c r="D4" s="136" t="s">
        <v>121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Dodávka a montáž protipožárních uzávěrů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122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479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13. 9. 2025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>00266027</v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Město Litvínov, náměstí Míru 11, 43601 Litvínov - </v>
      </c>
      <c r="F15" s="36"/>
      <c r="G15" s="36"/>
      <c r="H15" s="36"/>
      <c r="I15" s="138" t="s">
        <v>28</v>
      </c>
      <c r="J15" s="141" t="str">
        <f>IF('Rekapitulace stavby'!AN11="","",'Rekapitulace stavby'!AN11)</f>
        <v>CZ00266027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30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28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32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28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35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28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36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37</v>
      </c>
      <c r="E30" s="36"/>
      <c r="F30" s="36"/>
      <c r="G30" s="36"/>
      <c r="H30" s="36"/>
      <c r="I30" s="36"/>
      <c r="J30" s="149">
        <f>ROUND(J125,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39</v>
      </c>
      <c r="G32" s="36"/>
      <c r="H32" s="36"/>
      <c r="I32" s="150" t="s">
        <v>38</v>
      </c>
      <c r="J32" s="150" t="s">
        <v>40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41</v>
      </c>
      <c r="E33" s="138" t="s">
        <v>42</v>
      </c>
      <c r="F33" s="152">
        <f>ROUND((SUM(BE125:BE251)),  2)</f>
        <v>0</v>
      </c>
      <c r="G33" s="36"/>
      <c r="H33" s="36"/>
      <c r="I33" s="153">
        <v>0.20999999999999999</v>
      </c>
      <c r="J33" s="152">
        <f>ROUND(((SUM(BE125:BE251))*I33),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43</v>
      </c>
      <c r="F34" s="152">
        <f>ROUND((SUM(BF125:BF251)),  2)</f>
        <v>0</v>
      </c>
      <c r="G34" s="36"/>
      <c r="H34" s="36"/>
      <c r="I34" s="153">
        <v>0.12</v>
      </c>
      <c r="J34" s="152">
        <f>ROUND(((SUM(BF125:BF251))*I34),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44</v>
      </c>
      <c r="F35" s="152">
        <f>ROUND((SUM(BG125:BG251)),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45</v>
      </c>
      <c r="F36" s="152">
        <f>ROUND((SUM(BH125:BH251)),  2)</f>
        <v>0</v>
      </c>
      <c r="G36" s="36"/>
      <c r="H36" s="36"/>
      <c r="I36" s="153">
        <v>0.12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46</v>
      </c>
      <c r="F37" s="152">
        <f>ROUND((SUM(BI125:BI251)),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47</v>
      </c>
      <c r="E39" s="156"/>
      <c r="F39" s="156"/>
      <c r="G39" s="157" t="s">
        <v>48</v>
      </c>
      <c r="H39" s="158" t="s">
        <v>49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50</v>
      </c>
      <c r="E50" s="162"/>
      <c r="F50" s="162"/>
      <c r="G50" s="161" t="s">
        <v>51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52</v>
      </c>
      <c r="E61" s="164"/>
      <c r="F61" s="165" t="s">
        <v>53</v>
      </c>
      <c r="G61" s="163" t="s">
        <v>52</v>
      </c>
      <c r="H61" s="164"/>
      <c r="I61" s="164"/>
      <c r="J61" s="166" t="s">
        <v>53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54</v>
      </c>
      <c r="E65" s="167"/>
      <c r="F65" s="167"/>
      <c r="G65" s="161" t="s">
        <v>55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52</v>
      </c>
      <c r="E76" s="164"/>
      <c r="F76" s="165" t="s">
        <v>53</v>
      </c>
      <c r="G76" s="163" t="s">
        <v>52</v>
      </c>
      <c r="H76" s="164"/>
      <c r="I76" s="164"/>
      <c r="J76" s="166" t="s">
        <v>53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124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Dodávka a montáž protipožárních uzávěrů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122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734-8 - Schodiště D - 3.NP rozcvičovna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Zimní stadión Ivana Hlinky</v>
      </c>
      <c r="G89" s="38"/>
      <c r="H89" s="38"/>
      <c r="I89" s="30" t="s">
        <v>22</v>
      </c>
      <c r="J89" s="77" t="str">
        <f>IF(J12="","",J12)</f>
        <v>13. 9. 2025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Město Litvínov, náměstí Míru 11, 43601 Litvínov - </v>
      </c>
      <c r="G91" s="38"/>
      <c r="H91" s="38"/>
      <c r="I91" s="30" t="s">
        <v>32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30</v>
      </c>
      <c r="D92" s="38"/>
      <c r="E92" s="38"/>
      <c r="F92" s="25" t="str">
        <f>IF(E18="","",E18)</f>
        <v>Vyplň údaj</v>
      </c>
      <c r="G92" s="38"/>
      <c r="H92" s="38"/>
      <c r="I92" s="30" t="s">
        <v>35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125</v>
      </c>
      <c r="D94" s="174"/>
      <c r="E94" s="174"/>
      <c r="F94" s="174"/>
      <c r="G94" s="174"/>
      <c r="H94" s="174"/>
      <c r="I94" s="174"/>
      <c r="J94" s="175" t="s">
        <v>126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127</v>
      </c>
      <c r="D96" s="38"/>
      <c r="E96" s="38"/>
      <c r="F96" s="38"/>
      <c r="G96" s="38"/>
      <c r="H96" s="38"/>
      <c r="I96" s="38"/>
      <c r="J96" s="108">
        <f>J125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128</v>
      </c>
    </row>
    <row r="97" s="9" customFormat="1" ht="24.96" customHeight="1">
      <c r="A97" s="9"/>
      <c r="B97" s="177"/>
      <c r="C97" s="178"/>
      <c r="D97" s="179" t="s">
        <v>129</v>
      </c>
      <c r="E97" s="180"/>
      <c r="F97" s="180"/>
      <c r="G97" s="180"/>
      <c r="H97" s="180"/>
      <c r="I97" s="180"/>
      <c r="J97" s="181">
        <f>J126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130</v>
      </c>
      <c r="E98" s="186"/>
      <c r="F98" s="186"/>
      <c r="G98" s="186"/>
      <c r="H98" s="186"/>
      <c r="I98" s="186"/>
      <c r="J98" s="187">
        <f>J127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131</v>
      </c>
      <c r="E99" s="186"/>
      <c r="F99" s="186"/>
      <c r="G99" s="186"/>
      <c r="H99" s="186"/>
      <c r="I99" s="186"/>
      <c r="J99" s="187">
        <f>J138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132</v>
      </c>
      <c r="E100" s="186"/>
      <c r="F100" s="186"/>
      <c r="G100" s="186"/>
      <c r="H100" s="186"/>
      <c r="I100" s="186"/>
      <c r="J100" s="187">
        <f>J143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133</v>
      </c>
      <c r="E101" s="186"/>
      <c r="F101" s="186"/>
      <c r="G101" s="186"/>
      <c r="H101" s="186"/>
      <c r="I101" s="186"/>
      <c r="J101" s="187">
        <f>J161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134</v>
      </c>
      <c r="E102" s="180"/>
      <c r="F102" s="180"/>
      <c r="G102" s="180"/>
      <c r="H102" s="180"/>
      <c r="I102" s="180"/>
      <c r="J102" s="181">
        <f>J165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135</v>
      </c>
      <c r="E103" s="186"/>
      <c r="F103" s="186"/>
      <c r="G103" s="186"/>
      <c r="H103" s="186"/>
      <c r="I103" s="186"/>
      <c r="J103" s="187">
        <f>J166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136</v>
      </c>
      <c r="E104" s="186"/>
      <c r="F104" s="186"/>
      <c r="G104" s="186"/>
      <c r="H104" s="186"/>
      <c r="I104" s="186"/>
      <c r="J104" s="187">
        <f>J205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3"/>
      <c r="C105" s="184"/>
      <c r="D105" s="185" t="s">
        <v>137</v>
      </c>
      <c r="E105" s="186"/>
      <c r="F105" s="186"/>
      <c r="G105" s="186"/>
      <c r="H105" s="186"/>
      <c r="I105" s="186"/>
      <c r="J105" s="187">
        <f>J209</f>
        <v>0</v>
      </c>
      <c r="K105" s="184"/>
      <c r="L105" s="18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6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11" s="2" customFormat="1" ht="6.96" customHeight="1">
      <c r="A111" s="36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4.96" customHeight="1">
      <c r="A112" s="36"/>
      <c r="B112" s="37"/>
      <c r="C112" s="21" t="s">
        <v>138</v>
      </c>
      <c r="D112" s="38"/>
      <c r="E112" s="38"/>
      <c r="F112" s="38"/>
      <c r="G112" s="38"/>
      <c r="H112" s="38"/>
      <c r="I112" s="38"/>
      <c r="J112" s="38"/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2" customHeight="1">
      <c r="A114" s="36"/>
      <c r="B114" s="37"/>
      <c r="C114" s="30" t="s">
        <v>16</v>
      </c>
      <c r="D114" s="38"/>
      <c r="E114" s="38"/>
      <c r="F114" s="38"/>
      <c r="G114" s="38"/>
      <c r="H114" s="38"/>
      <c r="I114" s="38"/>
      <c r="J114" s="38"/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6.5" customHeight="1">
      <c r="A115" s="36"/>
      <c r="B115" s="37"/>
      <c r="C115" s="38"/>
      <c r="D115" s="38"/>
      <c r="E115" s="172" t="str">
        <f>E7</f>
        <v>Dodávka a montáž protipožárních uzávěrů</v>
      </c>
      <c r="F115" s="30"/>
      <c r="G115" s="30"/>
      <c r="H115" s="30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2" customHeight="1">
      <c r="A116" s="36"/>
      <c r="B116" s="37"/>
      <c r="C116" s="30" t="s">
        <v>122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6.5" customHeight="1">
      <c r="A117" s="36"/>
      <c r="B117" s="37"/>
      <c r="C117" s="38"/>
      <c r="D117" s="38"/>
      <c r="E117" s="74" t="str">
        <f>E9</f>
        <v>734-8 - Schodiště D - 3.NP rozcvičovna</v>
      </c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20</v>
      </c>
      <c r="D119" s="38"/>
      <c r="E119" s="38"/>
      <c r="F119" s="25" t="str">
        <f>F12</f>
        <v>Zimní stadión Ivana Hlinky</v>
      </c>
      <c r="G119" s="38"/>
      <c r="H119" s="38"/>
      <c r="I119" s="30" t="s">
        <v>22</v>
      </c>
      <c r="J119" s="77" t="str">
        <f>IF(J12="","",J12)</f>
        <v>13. 9. 2025</v>
      </c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5.15" customHeight="1">
      <c r="A121" s="36"/>
      <c r="B121" s="37"/>
      <c r="C121" s="30" t="s">
        <v>24</v>
      </c>
      <c r="D121" s="38"/>
      <c r="E121" s="38"/>
      <c r="F121" s="25" t="str">
        <f>E15</f>
        <v xml:space="preserve">Město Litvínov, náměstí Míru 11, 43601 Litvínov - </v>
      </c>
      <c r="G121" s="38"/>
      <c r="H121" s="38"/>
      <c r="I121" s="30" t="s">
        <v>32</v>
      </c>
      <c r="J121" s="34" t="str">
        <f>E21</f>
        <v xml:space="preserve"> 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30</v>
      </c>
      <c r="D122" s="38"/>
      <c r="E122" s="38"/>
      <c r="F122" s="25" t="str">
        <f>IF(E18="","",E18)</f>
        <v>Vyplň údaj</v>
      </c>
      <c r="G122" s="38"/>
      <c r="H122" s="38"/>
      <c r="I122" s="30" t="s">
        <v>35</v>
      </c>
      <c r="J122" s="34" t="str">
        <f>E24</f>
        <v xml:space="preserve"> 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0.32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11" customFormat="1" ht="29.28" customHeight="1">
      <c r="A124" s="189"/>
      <c r="B124" s="190"/>
      <c r="C124" s="191" t="s">
        <v>139</v>
      </c>
      <c r="D124" s="192" t="s">
        <v>62</v>
      </c>
      <c r="E124" s="192" t="s">
        <v>58</v>
      </c>
      <c r="F124" s="192" t="s">
        <v>59</v>
      </c>
      <c r="G124" s="192" t="s">
        <v>140</v>
      </c>
      <c r="H124" s="192" t="s">
        <v>141</v>
      </c>
      <c r="I124" s="192" t="s">
        <v>142</v>
      </c>
      <c r="J124" s="192" t="s">
        <v>126</v>
      </c>
      <c r="K124" s="193" t="s">
        <v>143</v>
      </c>
      <c r="L124" s="194"/>
      <c r="M124" s="98" t="s">
        <v>1</v>
      </c>
      <c r="N124" s="99" t="s">
        <v>41</v>
      </c>
      <c r="O124" s="99" t="s">
        <v>144</v>
      </c>
      <c r="P124" s="99" t="s">
        <v>145</v>
      </c>
      <c r="Q124" s="99" t="s">
        <v>146</v>
      </c>
      <c r="R124" s="99" t="s">
        <v>147</v>
      </c>
      <c r="S124" s="99" t="s">
        <v>148</v>
      </c>
      <c r="T124" s="100" t="s">
        <v>149</v>
      </c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</row>
    <row r="125" s="2" customFormat="1" ht="22.8" customHeight="1">
      <c r="A125" s="36"/>
      <c r="B125" s="37"/>
      <c r="C125" s="105" t="s">
        <v>150</v>
      </c>
      <c r="D125" s="38"/>
      <c r="E125" s="38"/>
      <c r="F125" s="38"/>
      <c r="G125" s="38"/>
      <c r="H125" s="38"/>
      <c r="I125" s="38"/>
      <c r="J125" s="195">
        <f>BK125</f>
        <v>0</v>
      </c>
      <c r="K125" s="38"/>
      <c r="L125" s="42"/>
      <c r="M125" s="101"/>
      <c r="N125" s="196"/>
      <c r="O125" s="102"/>
      <c r="P125" s="197">
        <f>P126+P165</f>
        <v>0</v>
      </c>
      <c r="Q125" s="102"/>
      <c r="R125" s="197">
        <f>R126+R165</f>
        <v>0.23506060000000001</v>
      </c>
      <c r="S125" s="102"/>
      <c r="T125" s="198">
        <f>T126+T165</f>
        <v>0.37928600000000001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76</v>
      </c>
      <c r="AU125" s="15" t="s">
        <v>128</v>
      </c>
      <c r="BK125" s="199">
        <f>BK126+BK165</f>
        <v>0</v>
      </c>
    </row>
    <row r="126" s="12" customFormat="1" ht="25.92" customHeight="1">
      <c r="A126" s="12"/>
      <c r="B126" s="200"/>
      <c r="C126" s="201"/>
      <c r="D126" s="202" t="s">
        <v>76</v>
      </c>
      <c r="E126" s="203" t="s">
        <v>151</v>
      </c>
      <c r="F126" s="203" t="s">
        <v>152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P127+P138+P143+P161</f>
        <v>0</v>
      </c>
      <c r="Q126" s="208"/>
      <c r="R126" s="209">
        <f>R127+R138+R143+R161</f>
        <v>0.12816</v>
      </c>
      <c r="S126" s="208"/>
      <c r="T126" s="210">
        <f>T127+T138+T143+T161</f>
        <v>0.23813999999999999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85</v>
      </c>
      <c r="AT126" s="212" t="s">
        <v>76</v>
      </c>
      <c r="AU126" s="212" t="s">
        <v>77</v>
      </c>
      <c r="AY126" s="211" t="s">
        <v>153</v>
      </c>
      <c r="BK126" s="213">
        <f>BK127+BK138+BK143+BK161</f>
        <v>0</v>
      </c>
    </row>
    <row r="127" s="12" customFormat="1" ht="22.8" customHeight="1">
      <c r="A127" s="12"/>
      <c r="B127" s="200"/>
      <c r="C127" s="201"/>
      <c r="D127" s="202" t="s">
        <v>76</v>
      </c>
      <c r="E127" s="214" t="s">
        <v>154</v>
      </c>
      <c r="F127" s="214" t="s">
        <v>155</v>
      </c>
      <c r="G127" s="201"/>
      <c r="H127" s="201"/>
      <c r="I127" s="204"/>
      <c r="J127" s="215">
        <f>BK127</f>
        <v>0</v>
      </c>
      <c r="K127" s="201"/>
      <c r="L127" s="206"/>
      <c r="M127" s="207"/>
      <c r="N127" s="208"/>
      <c r="O127" s="208"/>
      <c r="P127" s="209">
        <f>SUM(P128:P137)</f>
        <v>0</v>
      </c>
      <c r="Q127" s="208"/>
      <c r="R127" s="209">
        <f>SUM(R128:R137)</f>
        <v>0.12816</v>
      </c>
      <c r="S127" s="208"/>
      <c r="T127" s="210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85</v>
      </c>
      <c r="AT127" s="212" t="s">
        <v>76</v>
      </c>
      <c r="AU127" s="212" t="s">
        <v>85</v>
      </c>
      <c r="AY127" s="211" t="s">
        <v>153</v>
      </c>
      <c r="BK127" s="213">
        <f>SUM(BK128:BK137)</f>
        <v>0</v>
      </c>
    </row>
    <row r="128" s="2" customFormat="1" ht="24.15" customHeight="1">
      <c r="A128" s="36"/>
      <c r="B128" s="37"/>
      <c r="C128" s="216" t="s">
        <v>85</v>
      </c>
      <c r="D128" s="216" t="s">
        <v>156</v>
      </c>
      <c r="E128" s="217" t="s">
        <v>157</v>
      </c>
      <c r="F128" s="218" t="s">
        <v>158</v>
      </c>
      <c r="G128" s="219" t="s">
        <v>159</v>
      </c>
      <c r="H128" s="220">
        <v>12</v>
      </c>
      <c r="I128" s="221"/>
      <c r="J128" s="222">
        <f>ROUND(I128*H128,2)</f>
        <v>0</v>
      </c>
      <c r="K128" s="218" t="s">
        <v>160</v>
      </c>
      <c r="L128" s="42"/>
      <c r="M128" s="223" t="s">
        <v>1</v>
      </c>
      <c r="N128" s="224" t="s">
        <v>42</v>
      </c>
      <c r="O128" s="89"/>
      <c r="P128" s="225">
        <f>O128*H128</f>
        <v>0</v>
      </c>
      <c r="Q128" s="225">
        <v>0.0015</v>
      </c>
      <c r="R128" s="225">
        <f>Q128*H128</f>
        <v>0.018000000000000002</v>
      </c>
      <c r="S128" s="225">
        <v>0</v>
      </c>
      <c r="T128" s="226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7" t="s">
        <v>161</v>
      </c>
      <c r="AT128" s="227" t="s">
        <v>156</v>
      </c>
      <c r="AU128" s="227" t="s">
        <v>87</v>
      </c>
      <c r="AY128" s="15" t="s">
        <v>153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5" t="s">
        <v>85</v>
      </c>
      <c r="BK128" s="228">
        <f>ROUND(I128*H128,2)</f>
        <v>0</v>
      </c>
      <c r="BL128" s="15" t="s">
        <v>161</v>
      </c>
      <c r="BM128" s="227" t="s">
        <v>162</v>
      </c>
    </row>
    <row r="129" s="2" customFormat="1">
      <c r="A129" s="36"/>
      <c r="B129" s="37"/>
      <c r="C129" s="38"/>
      <c r="D129" s="229" t="s">
        <v>163</v>
      </c>
      <c r="E129" s="38"/>
      <c r="F129" s="230" t="s">
        <v>164</v>
      </c>
      <c r="G129" s="38"/>
      <c r="H129" s="38"/>
      <c r="I129" s="231"/>
      <c r="J129" s="38"/>
      <c r="K129" s="38"/>
      <c r="L129" s="42"/>
      <c r="M129" s="232"/>
      <c r="N129" s="233"/>
      <c r="O129" s="89"/>
      <c r="P129" s="89"/>
      <c r="Q129" s="89"/>
      <c r="R129" s="89"/>
      <c r="S129" s="89"/>
      <c r="T129" s="90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163</v>
      </c>
      <c r="AU129" s="15" t="s">
        <v>87</v>
      </c>
    </row>
    <row r="130" s="2" customFormat="1">
      <c r="A130" s="36"/>
      <c r="B130" s="37"/>
      <c r="C130" s="38"/>
      <c r="D130" s="234" t="s">
        <v>165</v>
      </c>
      <c r="E130" s="38"/>
      <c r="F130" s="235" t="s">
        <v>166</v>
      </c>
      <c r="G130" s="38"/>
      <c r="H130" s="38"/>
      <c r="I130" s="231"/>
      <c r="J130" s="38"/>
      <c r="K130" s="38"/>
      <c r="L130" s="42"/>
      <c r="M130" s="232"/>
      <c r="N130" s="233"/>
      <c r="O130" s="89"/>
      <c r="P130" s="89"/>
      <c r="Q130" s="89"/>
      <c r="R130" s="89"/>
      <c r="S130" s="89"/>
      <c r="T130" s="90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165</v>
      </c>
      <c r="AU130" s="15" t="s">
        <v>87</v>
      </c>
    </row>
    <row r="131" s="13" customFormat="1">
      <c r="A131" s="13"/>
      <c r="B131" s="236"/>
      <c r="C131" s="237"/>
      <c r="D131" s="229" t="s">
        <v>167</v>
      </c>
      <c r="E131" s="238" t="s">
        <v>1</v>
      </c>
      <c r="F131" s="239" t="s">
        <v>438</v>
      </c>
      <c r="G131" s="237"/>
      <c r="H131" s="240">
        <v>12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167</v>
      </c>
      <c r="AU131" s="246" t="s">
        <v>87</v>
      </c>
      <c r="AV131" s="13" t="s">
        <v>87</v>
      </c>
      <c r="AW131" s="13" t="s">
        <v>34</v>
      </c>
      <c r="AX131" s="13" t="s">
        <v>85</v>
      </c>
      <c r="AY131" s="246" t="s">
        <v>153</v>
      </c>
    </row>
    <row r="132" s="2" customFormat="1" ht="37.8" customHeight="1">
      <c r="A132" s="36"/>
      <c r="B132" s="37"/>
      <c r="C132" s="216" t="s">
        <v>87</v>
      </c>
      <c r="D132" s="216" t="s">
        <v>156</v>
      </c>
      <c r="E132" s="217" t="s">
        <v>169</v>
      </c>
      <c r="F132" s="218" t="s">
        <v>170</v>
      </c>
      <c r="G132" s="219" t="s">
        <v>171</v>
      </c>
      <c r="H132" s="220">
        <v>1</v>
      </c>
      <c r="I132" s="221"/>
      <c r="J132" s="222">
        <f>ROUND(I132*H132,2)</f>
        <v>0</v>
      </c>
      <c r="K132" s="218" t="s">
        <v>160</v>
      </c>
      <c r="L132" s="42"/>
      <c r="M132" s="223" t="s">
        <v>1</v>
      </c>
      <c r="N132" s="224" t="s">
        <v>42</v>
      </c>
      <c r="O132" s="89"/>
      <c r="P132" s="225">
        <f>O132*H132</f>
        <v>0</v>
      </c>
      <c r="Q132" s="225">
        <v>0.090660000000000004</v>
      </c>
      <c r="R132" s="225">
        <f>Q132*H132</f>
        <v>0.090660000000000004</v>
      </c>
      <c r="S132" s="225">
        <v>0</v>
      </c>
      <c r="T132" s="22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7" t="s">
        <v>161</v>
      </c>
      <c r="AT132" s="227" t="s">
        <v>156</v>
      </c>
      <c r="AU132" s="227" t="s">
        <v>87</v>
      </c>
      <c r="AY132" s="15" t="s">
        <v>153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5" t="s">
        <v>85</v>
      </c>
      <c r="BK132" s="228">
        <f>ROUND(I132*H132,2)</f>
        <v>0</v>
      </c>
      <c r="BL132" s="15" t="s">
        <v>161</v>
      </c>
      <c r="BM132" s="227" t="s">
        <v>172</v>
      </c>
    </row>
    <row r="133" s="2" customFormat="1">
      <c r="A133" s="36"/>
      <c r="B133" s="37"/>
      <c r="C133" s="38"/>
      <c r="D133" s="229" t="s">
        <v>163</v>
      </c>
      <c r="E133" s="38"/>
      <c r="F133" s="230" t="s">
        <v>170</v>
      </c>
      <c r="G133" s="38"/>
      <c r="H133" s="38"/>
      <c r="I133" s="231"/>
      <c r="J133" s="38"/>
      <c r="K133" s="38"/>
      <c r="L133" s="42"/>
      <c r="M133" s="232"/>
      <c r="N133" s="233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163</v>
      </c>
      <c r="AU133" s="15" t="s">
        <v>87</v>
      </c>
    </row>
    <row r="134" s="2" customFormat="1">
      <c r="A134" s="36"/>
      <c r="B134" s="37"/>
      <c r="C134" s="38"/>
      <c r="D134" s="234" t="s">
        <v>165</v>
      </c>
      <c r="E134" s="38"/>
      <c r="F134" s="235" t="s">
        <v>173</v>
      </c>
      <c r="G134" s="38"/>
      <c r="H134" s="38"/>
      <c r="I134" s="231"/>
      <c r="J134" s="38"/>
      <c r="K134" s="38"/>
      <c r="L134" s="42"/>
      <c r="M134" s="232"/>
      <c r="N134" s="233"/>
      <c r="O134" s="89"/>
      <c r="P134" s="89"/>
      <c r="Q134" s="89"/>
      <c r="R134" s="89"/>
      <c r="S134" s="89"/>
      <c r="T134" s="90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165</v>
      </c>
      <c r="AU134" s="15" t="s">
        <v>87</v>
      </c>
    </row>
    <row r="135" s="2" customFormat="1" ht="37.8" customHeight="1">
      <c r="A135" s="36"/>
      <c r="B135" s="37"/>
      <c r="C135" s="247" t="s">
        <v>174</v>
      </c>
      <c r="D135" s="247" t="s">
        <v>175</v>
      </c>
      <c r="E135" s="248" t="s">
        <v>439</v>
      </c>
      <c r="F135" s="249" t="s">
        <v>440</v>
      </c>
      <c r="G135" s="250" t="s">
        <v>171</v>
      </c>
      <c r="H135" s="251">
        <v>1</v>
      </c>
      <c r="I135" s="252"/>
      <c r="J135" s="253">
        <f>ROUND(I135*H135,2)</f>
        <v>0</v>
      </c>
      <c r="K135" s="249" t="s">
        <v>1</v>
      </c>
      <c r="L135" s="254"/>
      <c r="M135" s="255" t="s">
        <v>1</v>
      </c>
      <c r="N135" s="256" t="s">
        <v>42</v>
      </c>
      <c r="O135" s="89"/>
      <c r="P135" s="225">
        <f>O135*H135</f>
        <v>0</v>
      </c>
      <c r="Q135" s="225">
        <v>0.0195</v>
      </c>
      <c r="R135" s="225">
        <f>Q135*H135</f>
        <v>0.0195</v>
      </c>
      <c r="S135" s="225">
        <v>0</v>
      </c>
      <c r="T135" s="22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7" t="s">
        <v>178</v>
      </c>
      <c r="AT135" s="227" t="s">
        <v>175</v>
      </c>
      <c r="AU135" s="227" t="s">
        <v>87</v>
      </c>
      <c r="AY135" s="15" t="s">
        <v>153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15" t="s">
        <v>85</v>
      </c>
      <c r="BK135" s="228">
        <f>ROUND(I135*H135,2)</f>
        <v>0</v>
      </c>
      <c r="BL135" s="15" t="s">
        <v>161</v>
      </c>
      <c r="BM135" s="227" t="s">
        <v>179</v>
      </c>
    </row>
    <row r="136" s="2" customFormat="1">
      <c r="A136" s="36"/>
      <c r="B136" s="37"/>
      <c r="C136" s="38"/>
      <c r="D136" s="229" t="s">
        <v>163</v>
      </c>
      <c r="E136" s="38"/>
      <c r="F136" s="230" t="s">
        <v>440</v>
      </c>
      <c r="G136" s="38"/>
      <c r="H136" s="38"/>
      <c r="I136" s="231"/>
      <c r="J136" s="38"/>
      <c r="K136" s="38"/>
      <c r="L136" s="42"/>
      <c r="M136" s="232"/>
      <c r="N136" s="233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163</v>
      </c>
      <c r="AU136" s="15" t="s">
        <v>87</v>
      </c>
    </row>
    <row r="137" s="2" customFormat="1">
      <c r="A137" s="36"/>
      <c r="B137" s="37"/>
      <c r="C137" s="38"/>
      <c r="D137" s="229" t="s">
        <v>180</v>
      </c>
      <c r="E137" s="38"/>
      <c r="F137" s="257" t="s">
        <v>441</v>
      </c>
      <c r="G137" s="38"/>
      <c r="H137" s="38"/>
      <c r="I137" s="231"/>
      <c r="J137" s="38"/>
      <c r="K137" s="38"/>
      <c r="L137" s="42"/>
      <c r="M137" s="232"/>
      <c r="N137" s="233"/>
      <c r="O137" s="89"/>
      <c r="P137" s="89"/>
      <c r="Q137" s="89"/>
      <c r="R137" s="89"/>
      <c r="S137" s="89"/>
      <c r="T137" s="90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5" t="s">
        <v>180</v>
      </c>
      <c r="AU137" s="15" t="s">
        <v>87</v>
      </c>
    </row>
    <row r="138" s="12" customFormat="1" ht="22.8" customHeight="1">
      <c r="A138" s="12"/>
      <c r="B138" s="200"/>
      <c r="C138" s="201"/>
      <c r="D138" s="202" t="s">
        <v>76</v>
      </c>
      <c r="E138" s="214" t="s">
        <v>182</v>
      </c>
      <c r="F138" s="214" t="s">
        <v>183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SUM(P139:P142)</f>
        <v>0</v>
      </c>
      <c r="Q138" s="208"/>
      <c r="R138" s="209">
        <f>SUM(R139:R142)</f>
        <v>0</v>
      </c>
      <c r="S138" s="208"/>
      <c r="T138" s="210">
        <f>SUM(T139:T142)</f>
        <v>0.23813999999999999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85</v>
      </c>
      <c r="AT138" s="212" t="s">
        <v>76</v>
      </c>
      <c r="AU138" s="212" t="s">
        <v>85</v>
      </c>
      <c r="AY138" s="211" t="s">
        <v>153</v>
      </c>
      <c r="BK138" s="213">
        <f>SUM(BK139:BK142)</f>
        <v>0</v>
      </c>
    </row>
    <row r="139" s="2" customFormat="1" ht="21.75" customHeight="1">
      <c r="A139" s="36"/>
      <c r="B139" s="37"/>
      <c r="C139" s="216" t="s">
        <v>161</v>
      </c>
      <c r="D139" s="216" t="s">
        <v>156</v>
      </c>
      <c r="E139" s="217" t="s">
        <v>184</v>
      </c>
      <c r="F139" s="218" t="s">
        <v>185</v>
      </c>
      <c r="G139" s="219" t="s">
        <v>186</v>
      </c>
      <c r="H139" s="220">
        <v>3.7799999999999998</v>
      </c>
      <c r="I139" s="221"/>
      <c r="J139" s="222">
        <f>ROUND(I139*H139,2)</f>
        <v>0</v>
      </c>
      <c r="K139" s="218" t="s">
        <v>160</v>
      </c>
      <c r="L139" s="42"/>
      <c r="M139" s="223" t="s">
        <v>1</v>
      </c>
      <c r="N139" s="224" t="s">
        <v>42</v>
      </c>
      <c r="O139" s="89"/>
      <c r="P139" s="225">
        <f>O139*H139</f>
        <v>0</v>
      </c>
      <c r="Q139" s="225">
        <v>0</v>
      </c>
      <c r="R139" s="225">
        <f>Q139*H139</f>
        <v>0</v>
      </c>
      <c r="S139" s="225">
        <v>0.063</v>
      </c>
      <c r="T139" s="226">
        <f>S139*H139</f>
        <v>0.23813999999999999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7" t="s">
        <v>161</v>
      </c>
      <c r="AT139" s="227" t="s">
        <v>156</v>
      </c>
      <c r="AU139" s="227" t="s">
        <v>87</v>
      </c>
      <c r="AY139" s="15" t="s">
        <v>153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5" t="s">
        <v>85</v>
      </c>
      <c r="BK139" s="228">
        <f>ROUND(I139*H139,2)</f>
        <v>0</v>
      </c>
      <c r="BL139" s="15" t="s">
        <v>161</v>
      </c>
      <c r="BM139" s="227" t="s">
        <v>187</v>
      </c>
    </row>
    <row r="140" s="2" customFormat="1">
      <c r="A140" s="36"/>
      <c r="B140" s="37"/>
      <c r="C140" s="38"/>
      <c r="D140" s="229" t="s">
        <v>163</v>
      </c>
      <c r="E140" s="38"/>
      <c r="F140" s="230" t="s">
        <v>188</v>
      </c>
      <c r="G140" s="38"/>
      <c r="H140" s="38"/>
      <c r="I140" s="231"/>
      <c r="J140" s="38"/>
      <c r="K140" s="38"/>
      <c r="L140" s="42"/>
      <c r="M140" s="232"/>
      <c r="N140" s="233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163</v>
      </c>
      <c r="AU140" s="15" t="s">
        <v>87</v>
      </c>
    </row>
    <row r="141" s="2" customFormat="1">
      <c r="A141" s="36"/>
      <c r="B141" s="37"/>
      <c r="C141" s="38"/>
      <c r="D141" s="234" t="s">
        <v>165</v>
      </c>
      <c r="E141" s="38"/>
      <c r="F141" s="235" t="s">
        <v>189</v>
      </c>
      <c r="G141" s="38"/>
      <c r="H141" s="38"/>
      <c r="I141" s="231"/>
      <c r="J141" s="38"/>
      <c r="K141" s="38"/>
      <c r="L141" s="42"/>
      <c r="M141" s="232"/>
      <c r="N141" s="233"/>
      <c r="O141" s="89"/>
      <c r="P141" s="89"/>
      <c r="Q141" s="89"/>
      <c r="R141" s="89"/>
      <c r="S141" s="89"/>
      <c r="T141" s="90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165</v>
      </c>
      <c r="AU141" s="15" t="s">
        <v>87</v>
      </c>
    </row>
    <row r="142" s="13" customFormat="1">
      <c r="A142" s="13"/>
      <c r="B142" s="236"/>
      <c r="C142" s="237"/>
      <c r="D142" s="229" t="s">
        <v>167</v>
      </c>
      <c r="E142" s="238" t="s">
        <v>1</v>
      </c>
      <c r="F142" s="239" t="s">
        <v>475</v>
      </c>
      <c r="G142" s="237"/>
      <c r="H142" s="240">
        <v>3.7799999999999998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167</v>
      </c>
      <c r="AU142" s="246" t="s">
        <v>87</v>
      </c>
      <c r="AV142" s="13" t="s">
        <v>87</v>
      </c>
      <c r="AW142" s="13" t="s">
        <v>34</v>
      </c>
      <c r="AX142" s="13" t="s">
        <v>85</v>
      </c>
      <c r="AY142" s="246" t="s">
        <v>153</v>
      </c>
    </row>
    <row r="143" s="12" customFormat="1" ht="22.8" customHeight="1">
      <c r="A143" s="12"/>
      <c r="B143" s="200"/>
      <c r="C143" s="201"/>
      <c r="D143" s="202" t="s">
        <v>76</v>
      </c>
      <c r="E143" s="214" t="s">
        <v>191</v>
      </c>
      <c r="F143" s="214" t="s">
        <v>192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SUM(P144:P160)</f>
        <v>0</v>
      </c>
      <c r="Q143" s="208"/>
      <c r="R143" s="209">
        <f>SUM(R144:R160)</f>
        <v>0</v>
      </c>
      <c r="S143" s="208"/>
      <c r="T143" s="210">
        <f>SUM(T144:T160)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85</v>
      </c>
      <c r="AT143" s="212" t="s">
        <v>76</v>
      </c>
      <c r="AU143" s="212" t="s">
        <v>85</v>
      </c>
      <c r="AY143" s="211" t="s">
        <v>153</v>
      </c>
      <c r="BK143" s="213">
        <f>SUM(BK144:BK160)</f>
        <v>0</v>
      </c>
    </row>
    <row r="144" s="2" customFormat="1" ht="24.15" customHeight="1">
      <c r="A144" s="36"/>
      <c r="B144" s="37"/>
      <c r="C144" s="216" t="s">
        <v>193</v>
      </c>
      <c r="D144" s="216" t="s">
        <v>156</v>
      </c>
      <c r="E144" s="217" t="s">
        <v>194</v>
      </c>
      <c r="F144" s="218" t="s">
        <v>195</v>
      </c>
      <c r="G144" s="219" t="s">
        <v>196</v>
      </c>
      <c r="H144" s="220">
        <v>0.379</v>
      </c>
      <c r="I144" s="221"/>
      <c r="J144" s="222">
        <f>ROUND(I144*H144,2)</f>
        <v>0</v>
      </c>
      <c r="K144" s="218" t="s">
        <v>160</v>
      </c>
      <c r="L144" s="42"/>
      <c r="M144" s="223" t="s">
        <v>1</v>
      </c>
      <c r="N144" s="224" t="s">
        <v>42</v>
      </c>
      <c r="O144" s="89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7" t="s">
        <v>161</v>
      </c>
      <c r="AT144" s="227" t="s">
        <v>156</v>
      </c>
      <c r="AU144" s="227" t="s">
        <v>87</v>
      </c>
      <c r="AY144" s="15" t="s">
        <v>153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15" t="s">
        <v>85</v>
      </c>
      <c r="BK144" s="228">
        <f>ROUND(I144*H144,2)</f>
        <v>0</v>
      </c>
      <c r="BL144" s="15" t="s">
        <v>161</v>
      </c>
      <c r="BM144" s="227" t="s">
        <v>197</v>
      </c>
    </row>
    <row r="145" s="2" customFormat="1">
      <c r="A145" s="36"/>
      <c r="B145" s="37"/>
      <c r="C145" s="38"/>
      <c r="D145" s="229" t="s">
        <v>163</v>
      </c>
      <c r="E145" s="38"/>
      <c r="F145" s="230" t="s">
        <v>198</v>
      </c>
      <c r="G145" s="38"/>
      <c r="H145" s="38"/>
      <c r="I145" s="231"/>
      <c r="J145" s="38"/>
      <c r="K145" s="38"/>
      <c r="L145" s="42"/>
      <c r="M145" s="232"/>
      <c r="N145" s="233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163</v>
      </c>
      <c r="AU145" s="15" t="s">
        <v>87</v>
      </c>
    </row>
    <row r="146" s="2" customFormat="1">
      <c r="A146" s="36"/>
      <c r="B146" s="37"/>
      <c r="C146" s="38"/>
      <c r="D146" s="234" t="s">
        <v>165</v>
      </c>
      <c r="E146" s="38"/>
      <c r="F146" s="235" t="s">
        <v>199</v>
      </c>
      <c r="G146" s="38"/>
      <c r="H146" s="38"/>
      <c r="I146" s="231"/>
      <c r="J146" s="38"/>
      <c r="K146" s="38"/>
      <c r="L146" s="42"/>
      <c r="M146" s="232"/>
      <c r="N146" s="233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165</v>
      </c>
      <c r="AU146" s="15" t="s">
        <v>87</v>
      </c>
    </row>
    <row r="147" s="2" customFormat="1" ht="33" customHeight="1">
      <c r="A147" s="36"/>
      <c r="B147" s="37"/>
      <c r="C147" s="216" t="s">
        <v>154</v>
      </c>
      <c r="D147" s="216" t="s">
        <v>156</v>
      </c>
      <c r="E147" s="217" t="s">
        <v>200</v>
      </c>
      <c r="F147" s="218" t="s">
        <v>201</v>
      </c>
      <c r="G147" s="219" t="s">
        <v>196</v>
      </c>
      <c r="H147" s="220">
        <v>0.75800000000000001</v>
      </c>
      <c r="I147" s="221"/>
      <c r="J147" s="222">
        <f>ROUND(I147*H147,2)</f>
        <v>0</v>
      </c>
      <c r="K147" s="218" t="s">
        <v>160</v>
      </c>
      <c r="L147" s="42"/>
      <c r="M147" s="223" t="s">
        <v>1</v>
      </c>
      <c r="N147" s="224" t="s">
        <v>42</v>
      </c>
      <c r="O147" s="89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7" t="s">
        <v>161</v>
      </c>
      <c r="AT147" s="227" t="s">
        <v>156</v>
      </c>
      <c r="AU147" s="227" t="s">
        <v>87</v>
      </c>
      <c r="AY147" s="15" t="s">
        <v>153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5" t="s">
        <v>85</v>
      </c>
      <c r="BK147" s="228">
        <f>ROUND(I147*H147,2)</f>
        <v>0</v>
      </c>
      <c r="BL147" s="15" t="s">
        <v>161</v>
      </c>
      <c r="BM147" s="227" t="s">
        <v>202</v>
      </c>
    </row>
    <row r="148" s="2" customFormat="1">
      <c r="A148" s="36"/>
      <c r="B148" s="37"/>
      <c r="C148" s="38"/>
      <c r="D148" s="229" t="s">
        <v>163</v>
      </c>
      <c r="E148" s="38"/>
      <c r="F148" s="230" t="s">
        <v>203</v>
      </c>
      <c r="G148" s="38"/>
      <c r="H148" s="38"/>
      <c r="I148" s="231"/>
      <c r="J148" s="38"/>
      <c r="K148" s="38"/>
      <c r="L148" s="42"/>
      <c r="M148" s="232"/>
      <c r="N148" s="233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163</v>
      </c>
      <c r="AU148" s="15" t="s">
        <v>87</v>
      </c>
    </row>
    <row r="149" s="2" customFormat="1">
      <c r="A149" s="36"/>
      <c r="B149" s="37"/>
      <c r="C149" s="38"/>
      <c r="D149" s="234" t="s">
        <v>165</v>
      </c>
      <c r="E149" s="38"/>
      <c r="F149" s="235" t="s">
        <v>204</v>
      </c>
      <c r="G149" s="38"/>
      <c r="H149" s="38"/>
      <c r="I149" s="231"/>
      <c r="J149" s="38"/>
      <c r="K149" s="38"/>
      <c r="L149" s="42"/>
      <c r="M149" s="232"/>
      <c r="N149" s="233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165</v>
      </c>
      <c r="AU149" s="15" t="s">
        <v>87</v>
      </c>
    </row>
    <row r="150" s="13" customFormat="1">
      <c r="A150" s="13"/>
      <c r="B150" s="236"/>
      <c r="C150" s="237"/>
      <c r="D150" s="229" t="s">
        <v>167</v>
      </c>
      <c r="E150" s="237"/>
      <c r="F150" s="239" t="s">
        <v>476</v>
      </c>
      <c r="G150" s="237"/>
      <c r="H150" s="240">
        <v>0.75800000000000001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167</v>
      </c>
      <c r="AU150" s="246" t="s">
        <v>87</v>
      </c>
      <c r="AV150" s="13" t="s">
        <v>87</v>
      </c>
      <c r="AW150" s="13" t="s">
        <v>4</v>
      </c>
      <c r="AX150" s="13" t="s">
        <v>85</v>
      </c>
      <c r="AY150" s="246" t="s">
        <v>153</v>
      </c>
    </row>
    <row r="151" s="2" customFormat="1" ht="24.15" customHeight="1">
      <c r="A151" s="36"/>
      <c r="B151" s="37"/>
      <c r="C151" s="216" t="s">
        <v>206</v>
      </c>
      <c r="D151" s="216" t="s">
        <v>156</v>
      </c>
      <c r="E151" s="217" t="s">
        <v>207</v>
      </c>
      <c r="F151" s="218" t="s">
        <v>208</v>
      </c>
      <c r="G151" s="219" t="s">
        <v>196</v>
      </c>
      <c r="H151" s="220">
        <v>0.379</v>
      </c>
      <c r="I151" s="221"/>
      <c r="J151" s="222">
        <f>ROUND(I151*H151,2)</f>
        <v>0</v>
      </c>
      <c r="K151" s="218" t="s">
        <v>160</v>
      </c>
      <c r="L151" s="42"/>
      <c r="M151" s="223" t="s">
        <v>1</v>
      </c>
      <c r="N151" s="224" t="s">
        <v>42</v>
      </c>
      <c r="O151" s="89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7" t="s">
        <v>161</v>
      </c>
      <c r="AT151" s="227" t="s">
        <v>156</v>
      </c>
      <c r="AU151" s="227" t="s">
        <v>87</v>
      </c>
      <c r="AY151" s="15" t="s">
        <v>153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5" t="s">
        <v>85</v>
      </c>
      <c r="BK151" s="228">
        <f>ROUND(I151*H151,2)</f>
        <v>0</v>
      </c>
      <c r="BL151" s="15" t="s">
        <v>161</v>
      </c>
      <c r="BM151" s="227" t="s">
        <v>209</v>
      </c>
    </row>
    <row r="152" s="2" customFormat="1">
      <c r="A152" s="36"/>
      <c r="B152" s="37"/>
      <c r="C152" s="38"/>
      <c r="D152" s="229" t="s">
        <v>163</v>
      </c>
      <c r="E152" s="38"/>
      <c r="F152" s="230" t="s">
        <v>210</v>
      </c>
      <c r="G152" s="38"/>
      <c r="H152" s="38"/>
      <c r="I152" s="231"/>
      <c r="J152" s="38"/>
      <c r="K152" s="38"/>
      <c r="L152" s="42"/>
      <c r="M152" s="232"/>
      <c r="N152" s="233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163</v>
      </c>
      <c r="AU152" s="15" t="s">
        <v>87</v>
      </c>
    </row>
    <row r="153" s="2" customFormat="1">
      <c r="A153" s="36"/>
      <c r="B153" s="37"/>
      <c r="C153" s="38"/>
      <c r="D153" s="234" t="s">
        <v>165</v>
      </c>
      <c r="E153" s="38"/>
      <c r="F153" s="235" t="s">
        <v>211</v>
      </c>
      <c r="G153" s="38"/>
      <c r="H153" s="38"/>
      <c r="I153" s="231"/>
      <c r="J153" s="38"/>
      <c r="K153" s="38"/>
      <c r="L153" s="42"/>
      <c r="M153" s="232"/>
      <c r="N153" s="233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165</v>
      </c>
      <c r="AU153" s="15" t="s">
        <v>87</v>
      </c>
    </row>
    <row r="154" s="2" customFormat="1" ht="24.15" customHeight="1">
      <c r="A154" s="36"/>
      <c r="B154" s="37"/>
      <c r="C154" s="216" t="s">
        <v>178</v>
      </c>
      <c r="D154" s="216" t="s">
        <v>156</v>
      </c>
      <c r="E154" s="217" t="s">
        <v>212</v>
      </c>
      <c r="F154" s="218" t="s">
        <v>213</v>
      </c>
      <c r="G154" s="219" t="s">
        <v>196</v>
      </c>
      <c r="H154" s="220">
        <v>5.6849999999999996</v>
      </c>
      <c r="I154" s="221"/>
      <c r="J154" s="222">
        <f>ROUND(I154*H154,2)</f>
        <v>0</v>
      </c>
      <c r="K154" s="218" t="s">
        <v>160</v>
      </c>
      <c r="L154" s="42"/>
      <c r="M154" s="223" t="s">
        <v>1</v>
      </c>
      <c r="N154" s="224" t="s">
        <v>42</v>
      </c>
      <c r="O154" s="89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7" t="s">
        <v>161</v>
      </c>
      <c r="AT154" s="227" t="s">
        <v>156</v>
      </c>
      <c r="AU154" s="227" t="s">
        <v>87</v>
      </c>
      <c r="AY154" s="15" t="s">
        <v>153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5" t="s">
        <v>85</v>
      </c>
      <c r="BK154" s="228">
        <f>ROUND(I154*H154,2)</f>
        <v>0</v>
      </c>
      <c r="BL154" s="15" t="s">
        <v>161</v>
      </c>
      <c r="BM154" s="227" t="s">
        <v>214</v>
      </c>
    </row>
    <row r="155" s="2" customFormat="1">
      <c r="A155" s="36"/>
      <c r="B155" s="37"/>
      <c r="C155" s="38"/>
      <c r="D155" s="229" t="s">
        <v>163</v>
      </c>
      <c r="E155" s="38"/>
      <c r="F155" s="230" t="s">
        <v>215</v>
      </c>
      <c r="G155" s="38"/>
      <c r="H155" s="38"/>
      <c r="I155" s="231"/>
      <c r="J155" s="38"/>
      <c r="K155" s="38"/>
      <c r="L155" s="42"/>
      <c r="M155" s="232"/>
      <c r="N155" s="233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163</v>
      </c>
      <c r="AU155" s="15" t="s">
        <v>87</v>
      </c>
    </row>
    <row r="156" s="2" customFormat="1">
      <c r="A156" s="36"/>
      <c r="B156" s="37"/>
      <c r="C156" s="38"/>
      <c r="D156" s="234" t="s">
        <v>165</v>
      </c>
      <c r="E156" s="38"/>
      <c r="F156" s="235" t="s">
        <v>216</v>
      </c>
      <c r="G156" s="38"/>
      <c r="H156" s="38"/>
      <c r="I156" s="231"/>
      <c r="J156" s="38"/>
      <c r="K156" s="38"/>
      <c r="L156" s="42"/>
      <c r="M156" s="232"/>
      <c r="N156" s="233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165</v>
      </c>
      <c r="AU156" s="15" t="s">
        <v>87</v>
      </c>
    </row>
    <row r="157" s="13" customFormat="1">
      <c r="A157" s="13"/>
      <c r="B157" s="236"/>
      <c r="C157" s="237"/>
      <c r="D157" s="229" t="s">
        <v>167</v>
      </c>
      <c r="E157" s="237"/>
      <c r="F157" s="239" t="s">
        <v>477</v>
      </c>
      <c r="G157" s="237"/>
      <c r="H157" s="240">
        <v>5.6849999999999996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167</v>
      </c>
      <c r="AU157" s="246" t="s">
        <v>87</v>
      </c>
      <c r="AV157" s="13" t="s">
        <v>87</v>
      </c>
      <c r="AW157" s="13" t="s">
        <v>4</v>
      </c>
      <c r="AX157" s="13" t="s">
        <v>85</v>
      </c>
      <c r="AY157" s="246" t="s">
        <v>153</v>
      </c>
    </row>
    <row r="158" s="2" customFormat="1" ht="33" customHeight="1">
      <c r="A158" s="36"/>
      <c r="B158" s="37"/>
      <c r="C158" s="216" t="s">
        <v>182</v>
      </c>
      <c r="D158" s="216" t="s">
        <v>156</v>
      </c>
      <c r="E158" s="217" t="s">
        <v>218</v>
      </c>
      <c r="F158" s="218" t="s">
        <v>219</v>
      </c>
      <c r="G158" s="219" t="s">
        <v>196</v>
      </c>
      <c r="H158" s="220">
        <v>0.379</v>
      </c>
      <c r="I158" s="221"/>
      <c r="J158" s="222">
        <f>ROUND(I158*H158,2)</f>
        <v>0</v>
      </c>
      <c r="K158" s="218" t="s">
        <v>160</v>
      </c>
      <c r="L158" s="42"/>
      <c r="M158" s="223" t="s">
        <v>1</v>
      </c>
      <c r="N158" s="224" t="s">
        <v>42</v>
      </c>
      <c r="O158" s="89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7" t="s">
        <v>161</v>
      </c>
      <c r="AT158" s="227" t="s">
        <v>156</v>
      </c>
      <c r="AU158" s="227" t="s">
        <v>87</v>
      </c>
      <c r="AY158" s="15" t="s">
        <v>153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5" t="s">
        <v>85</v>
      </c>
      <c r="BK158" s="228">
        <f>ROUND(I158*H158,2)</f>
        <v>0</v>
      </c>
      <c r="BL158" s="15" t="s">
        <v>161</v>
      </c>
      <c r="BM158" s="227" t="s">
        <v>220</v>
      </c>
    </row>
    <row r="159" s="2" customFormat="1">
      <c r="A159" s="36"/>
      <c r="B159" s="37"/>
      <c r="C159" s="38"/>
      <c r="D159" s="229" t="s">
        <v>163</v>
      </c>
      <c r="E159" s="38"/>
      <c r="F159" s="230" t="s">
        <v>221</v>
      </c>
      <c r="G159" s="38"/>
      <c r="H159" s="38"/>
      <c r="I159" s="231"/>
      <c r="J159" s="38"/>
      <c r="K159" s="38"/>
      <c r="L159" s="42"/>
      <c r="M159" s="232"/>
      <c r="N159" s="233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163</v>
      </c>
      <c r="AU159" s="15" t="s">
        <v>87</v>
      </c>
    </row>
    <row r="160" s="2" customFormat="1">
      <c r="A160" s="36"/>
      <c r="B160" s="37"/>
      <c r="C160" s="38"/>
      <c r="D160" s="234" t="s">
        <v>165</v>
      </c>
      <c r="E160" s="38"/>
      <c r="F160" s="235" t="s">
        <v>222</v>
      </c>
      <c r="G160" s="38"/>
      <c r="H160" s="38"/>
      <c r="I160" s="231"/>
      <c r="J160" s="38"/>
      <c r="K160" s="38"/>
      <c r="L160" s="42"/>
      <c r="M160" s="232"/>
      <c r="N160" s="233"/>
      <c r="O160" s="89"/>
      <c r="P160" s="89"/>
      <c r="Q160" s="89"/>
      <c r="R160" s="89"/>
      <c r="S160" s="89"/>
      <c r="T160" s="90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5" t="s">
        <v>165</v>
      </c>
      <c r="AU160" s="15" t="s">
        <v>87</v>
      </c>
    </row>
    <row r="161" s="12" customFormat="1" ht="22.8" customHeight="1">
      <c r="A161" s="12"/>
      <c r="B161" s="200"/>
      <c r="C161" s="201"/>
      <c r="D161" s="202" t="s">
        <v>76</v>
      </c>
      <c r="E161" s="214" t="s">
        <v>223</v>
      </c>
      <c r="F161" s="214" t="s">
        <v>224</v>
      </c>
      <c r="G161" s="201"/>
      <c r="H161" s="201"/>
      <c r="I161" s="204"/>
      <c r="J161" s="215">
        <f>BK161</f>
        <v>0</v>
      </c>
      <c r="K161" s="201"/>
      <c r="L161" s="206"/>
      <c r="M161" s="207"/>
      <c r="N161" s="208"/>
      <c r="O161" s="208"/>
      <c r="P161" s="209">
        <f>SUM(P162:P164)</f>
        <v>0</v>
      </c>
      <c r="Q161" s="208"/>
      <c r="R161" s="209">
        <f>SUM(R162:R164)</f>
        <v>0</v>
      </c>
      <c r="S161" s="208"/>
      <c r="T161" s="210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85</v>
      </c>
      <c r="AT161" s="212" t="s">
        <v>76</v>
      </c>
      <c r="AU161" s="212" t="s">
        <v>85</v>
      </c>
      <c r="AY161" s="211" t="s">
        <v>153</v>
      </c>
      <c r="BK161" s="213">
        <f>SUM(BK162:BK164)</f>
        <v>0</v>
      </c>
    </row>
    <row r="162" s="2" customFormat="1" ht="24.15" customHeight="1">
      <c r="A162" s="36"/>
      <c r="B162" s="37"/>
      <c r="C162" s="216" t="s">
        <v>225</v>
      </c>
      <c r="D162" s="216" t="s">
        <v>156</v>
      </c>
      <c r="E162" s="217" t="s">
        <v>226</v>
      </c>
      <c r="F162" s="218" t="s">
        <v>227</v>
      </c>
      <c r="G162" s="219" t="s">
        <v>196</v>
      </c>
      <c r="H162" s="220">
        <v>0.128</v>
      </c>
      <c r="I162" s="221"/>
      <c r="J162" s="222">
        <f>ROUND(I162*H162,2)</f>
        <v>0</v>
      </c>
      <c r="K162" s="218" t="s">
        <v>160</v>
      </c>
      <c r="L162" s="42"/>
      <c r="M162" s="223" t="s">
        <v>1</v>
      </c>
      <c r="N162" s="224" t="s">
        <v>42</v>
      </c>
      <c r="O162" s="89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7" t="s">
        <v>161</v>
      </c>
      <c r="AT162" s="227" t="s">
        <v>156</v>
      </c>
      <c r="AU162" s="227" t="s">
        <v>87</v>
      </c>
      <c r="AY162" s="15" t="s">
        <v>153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5" t="s">
        <v>85</v>
      </c>
      <c r="BK162" s="228">
        <f>ROUND(I162*H162,2)</f>
        <v>0</v>
      </c>
      <c r="BL162" s="15" t="s">
        <v>161</v>
      </c>
      <c r="BM162" s="227" t="s">
        <v>228</v>
      </c>
    </row>
    <row r="163" s="2" customFormat="1">
      <c r="A163" s="36"/>
      <c r="B163" s="37"/>
      <c r="C163" s="38"/>
      <c r="D163" s="229" t="s">
        <v>163</v>
      </c>
      <c r="E163" s="38"/>
      <c r="F163" s="230" t="s">
        <v>229</v>
      </c>
      <c r="G163" s="38"/>
      <c r="H163" s="38"/>
      <c r="I163" s="231"/>
      <c r="J163" s="38"/>
      <c r="K163" s="38"/>
      <c r="L163" s="42"/>
      <c r="M163" s="232"/>
      <c r="N163" s="233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163</v>
      </c>
      <c r="AU163" s="15" t="s">
        <v>87</v>
      </c>
    </row>
    <row r="164" s="2" customFormat="1">
      <c r="A164" s="36"/>
      <c r="B164" s="37"/>
      <c r="C164" s="38"/>
      <c r="D164" s="234" t="s">
        <v>165</v>
      </c>
      <c r="E164" s="38"/>
      <c r="F164" s="235" t="s">
        <v>230</v>
      </c>
      <c r="G164" s="38"/>
      <c r="H164" s="38"/>
      <c r="I164" s="231"/>
      <c r="J164" s="38"/>
      <c r="K164" s="38"/>
      <c r="L164" s="42"/>
      <c r="M164" s="232"/>
      <c r="N164" s="233"/>
      <c r="O164" s="89"/>
      <c r="P164" s="89"/>
      <c r="Q164" s="89"/>
      <c r="R164" s="89"/>
      <c r="S164" s="89"/>
      <c r="T164" s="90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165</v>
      </c>
      <c r="AU164" s="15" t="s">
        <v>87</v>
      </c>
    </row>
    <row r="165" s="12" customFormat="1" ht="25.92" customHeight="1">
      <c r="A165" s="12"/>
      <c r="B165" s="200"/>
      <c r="C165" s="201"/>
      <c r="D165" s="202" t="s">
        <v>76</v>
      </c>
      <c r="E165" s="203" t="s">
        <v>231</v>
      </c>
      <c r="F165" s="203" t="s">
        <v>232</v>
      </c>
      <c r="G165" s="201"/>
      <c r="H165" s="201"/>
      <c r="I165" s="204"/>
      <c r="J165" s="205">
        <f>BK165</f>
        <v>0</v>
      </c>
      <c r="K165" s="201"/>
      <c r="L165" s="206"/>
      <c r="M165" s="207"/>
      <c r="N165" s="208"/>
      <c r="O165" s="208"/>
      <c r="P165" s="209">
        <f>P166+P205+P209</f>
        <v>0</v>
      </c>
      <c r="Q165" s="208"/>
      <c r="R165" s="209">
        <f>R166+R205+R209</f>
        <v>0.1069006</v>
      </c>
      <c r="S165" s="208"/>
      <c r="T165" s="210">
        <f>T166+T205+T209</f>
        <v>0.14114600000000002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87</v>
      </c>
      <c r="AT165" s="212" t="s">
        <v>76</v>
      </c>
      <c r="AU165" s="212" t="s">
        <v>77</v>
      </c>
      <c r="AY165" s="211" t="s">
        <v>153</v>
      </c>
      <c r="BK165" s="213">
        <f>BK166+BK205+BK209</f>
        <v>0</v>
      </c>
    </row>
    <row r="166" s="12" customFormat="1" ht="22.8" customHeight="1">
      <c r="A166" s="12"/>
      <c r="B166" s="200"/>
      <c r="C166" s="201"/>
      <c r="D166" s="202" t="s">
        <v>76</v>
      </c>
      <c r="E166" s="214" t="s">
        <v>233</v>
      </c>
      <c r="F166" s="214" t="s">
        <v>234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SUM(P167:P204)</f>
        <v>0</v>
      </c>
      <c r="Q166" s="208"/>
      <c r="R166" s="209">
        <f>SUM(R167:R204)</f>
        <v>0.09128</v>
      </c>
      <c r="S166" s="208"/>
      <c r="T166" s="210">
        <f>SUM(T167:T204)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87</v>
      </c>
      <c r="AT166" s="212" t="s">
        <v>76</v>
      </c>
      <c r="AU166" s="212" t="s">
        <v>85</v>
      </c>
      <c r="AY166" s="211" t="s">
        <v>153</v>
      </c>
      <c r="BK166" s="213">
        <f>SUM(BK167:BK204)</f>
        <v>0</v>
      </c>
    </row>
    <row r="167" s="2" customFormat="1" ht="24.15" customHeight="1">
      <c r="A167" s="36"/>
      <c r="B167" s="37"/>
      <c r="C167" s="216" t="s">
        <v>235</v>
      </c>
      <c r="D167" s="216" t="s">
        <v>156</v>
      </c>
      <c r="E167" s="217" t="s">
        <v>236</v>
      </c>
      <c r="F167" s="218" t="s">
        <v>237</v>
      </c>
      <c r="G167" s="219" t="s">
        <v>171</v>
      </c>
      <c r="H167" s="220">
        <v>1</v>
      </c>
      <c r="I167" s="221"/>
      <c r="J167" s="222">
        <f>ROUND(I167*H167,2)</f>
        <v>0</v>
      </c>
      <c r="K167" s="218" t="s">
        <v>160</v>
      </c>
      <c r="L167" s="42"/>
      <c r="M167" s="223" t="s">
        <v>1</v>
      </c>
      <c r="N167" s="224" t="s">
        <v>42</v>
      </c>
      <c r="O167" s="89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7" t="s">
        <v>238</v>
      </c>
      <c r="AT167" s="227" t="s">
        <v>156</v>
      </c>
      <c r="AU167" s="227" t="s">
        <v>87</v>
      </c>
      <c r="AY167" s="15" t="s">
        <v>153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5" t="s">
        <v>85</v>
      </c>
      <c r="BK167" s="228">
        <f>ROUND(I167*H167,2)</f>
        <v>0</v>
      </c>
      <c r="BL167" s="15" t="s">
        <v>238</v>
      </c>
      <c r="BM167" s="227" t="s">
        <v>239</v>
      </c>
    </row>
    <row r="168" s="2" customFormat="1">
      <c r="A168" s="36"/>
      <c r="B168" s="37"/>
      <c r="C168" s="38"/>
      <c r="D168" s="229" t="s">
        <v>163</v>
      </c>
      <c r="E168" s="38"/>
      <c r="F168" s="230" t="s">
        <v>240</v>
      </c>
      <c r="G168" s="38"/>
      <c r="H168" s="38"/>
      <c r="I168" s="231"/>
      <c r="J168" s="38"/>
      <c r="K168" s="38"/>
      <c r="L168" s="42"/>
      <c r="M168" s="232"/>
      <c r="N168" s="233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163</v>
      </c>
      <c r="AU168" s="15" t="s">
        <v>87</v>
      </c>
    </row>
    <row r="169" s="2" customFormat="1">
      <c r="A169" s="36"/>
      <c r="B169" s="37"/>
      <c r="C169" s="38"/>
      <c r="D169" s="234" t="s">
        <v>165</v>
      </c>
      <c r="E169" s="38"/>
      <c r="F169" s="235" t="s">
        <v>241</v>
      </c>
      <c r="G169" s="38"/>
      <c r="H169" s="38"/>
      <c r="I169" s="231"/>
      <c r="J169" s="38"/>
      <c r="K169" s="38"/>
      <c r="L169" s="42"/>
      <c r="M169" s="232"/>
      <c r="N169" s="233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165</v>
      </c>
      <c r="AU169" s="15" t="s">
        <v>87</v>
      </c>
    </row>
    <row r="170" s="13" customFormat="1">
      <c r="A170" s="13"/>
      <c r="B170" s="236"/>
      <c r="C170" s="237"/>
      <c r="D170" s="229" t="s">
        <v>167</v>
      </c>
      <c r="E170" s="238" t="s">
        <v>1</v>
      </c>
      <c r="F170" s="239" t="s">
        <v>85</v>
      </c>
      <c r="G170" s="237"/>
      <c r="H170" s="240">
        <v>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167</v>
      </c>
      <c r="AU170" s="246" t="s">
        <v>87</v>
      </c>
      <c r="AV170" s="13" t="s">
        <v>87</v>
      </c>
      <c r="AW170" s="13" t="s">
        <v>34</v>
      </c>
      <c r="AX170" s="13" t="s">
        <v>85</v>
      </c>
      <c r="AY170" s="246" t="s">
        <v>153</v>
      </c>
    </row>
    <row r="171" s="2" customFormat="1" ht="37.8" customHeight="1">
      <c r="A171" s="36"/>
      <c r="B171" s="37"/>
      <c r="C171" s="247" t="s">
        <v>8</v>
      </c>
      <c r="D171" s="247" t="s">
        <v>175</v>
      </c>
      <c r="E171" s="248" t="s">
        <v>242</v>
      </c>
      <c r="F171" s="249" t="s">
        <v>466</v>
      </c>
      <c r="G171" s="250" t="s">
        <v>171</v>
      </c>
      <c r="H171" s="251">
        <v>1</v>
      </c>
      <c r="I171" s="252"/>
      <c r="J171" s="253">
        <f>ROUND(I171*H171,2)</f>
        <v>0</v>
      </c>
      <c r="K171" s="249" t="s">
        <v>160</v>
      </c>
      <c r="L171" s="254"/>
      <c r="M171" s="255" t="s">
        <v>1</v>
      </c>
      <c r="N171" s="256" t="s">
        <v>42</v>
      </c>
      <c r="O171" s="89"/>
      <c r="P171" s="225">
        <f>O171*H171</f>
        <v>0</v>
      </c>
      <c r="Q171" s="225">
        <v>0.072480000000000003</v>
      </c>
      <c r="R171" s="225">
        <f>Q171*H171</f>
        <v>0.072480000000000003</v>
      </c>
      <c r="S171" s="225">
        <v>0</v>
      </c>
      <c r="T171" s="22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7" t="s">
        <v>244</v>
      </c>
      <c r="AT171" s="227" t="s">
        <v>175</v>
      </c>
      <c r="AU171" s="227" t="s">
        <v>87</v>
      </c>
      <c r="AY171" s="15" t="s">
        <v>153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5" t="s">
        <v>85</v>
      </c>
      <c r="BK171" s="228">
        <f>ROUND(I171*H171,2)</f>
        <v>0</v>
      </c>
      <c r="BL171" s="15" t="s">
        <v>238</v>
      </c>
      <c r="BM171" s="227" t="s">
        <v>245</v>
      </c>
    </row>
    <row r="172" s="2" customFormat="1">
      <c r="A172" s="36"/>
      <c r="B172" s="37"/>
      <c r="C172" s="38"/>
      <c r="D172" s="229" t="s">
        <v>163</v>
      </c>
      <c r="E172" s="38"/>
      <c r="F172" s="230" t="s">
        <v>466</v>
      </c>
      <c r="G172" s="38"/>
      <c r="H172" s="38"/>
      <c r="I172" s="231"/>
      <c r="J172" s="38"/>
      <c r="K172" s="38"/>
      <c r="L172" s="42"/>
      <c r="M172" s="232"/>
      <c r="N172" s="233"/>
      <c r="O172" s="89"/>
      <c r="P172" s="89"/>
      <c r="Q172" s="89"/>
      <c r="R172" s="89"/>
      <c r="S172" s="89"/>
      <c r="T172" s="90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163</v>
      </c>
      <c r="AU172" s="15" t="s">
        <v>87</v>
      </c>
    </row>
    <row r="173" s="2" customFormat="1">
      <c r="A173" s="36"/>
      <c r="B173" s="37"/>
      <c r="C173" s="38"/>
      <c r="D173" s="229" t="s">
        <v>180</v>
      </c>
      <c r="E173" s="38"/>
      <c r="F173" s="257" t="s">
        <v>246</v>
      </c>
      <c r="G173" s="38"/>
      <c r="H173" s="38"/>
      <c r="I173" s="231"/>
      <c r="J173" s="38"/>
      <c r="K173" s="38"/>
      <c r="L173" s="42"/>
      <c r="M173" s="232"/>
      <c r="N173" s="233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180</v>
      </c>
      <c r="AU173" s="15" t="s">
        <v>87</v>
      </c>
    </row>
    <row r="174" s="2" customFormat="1" ht="16.5" customHeight="1">
      <c r="A174" s="36"/>
      <c r="B174" s="37"/>
      <c r="C174" s="216" t="s">
        <v>247</v>
      </c>
      <c r="D174" s="216" t="s">
        <v>156</v>
      </c>
      <c r="E174" s="217" t="s">
        <v>248</v>
      </c>
      <c r="F174" s="218" t="s">
        <v>249</v>
      </c>
      <c r="G174" s="219" t="s">
        <v>171</v>
      </c>
      <c r="H174" s="220">
        <v>2</v>
      </c>
      <c r="I174" s="221"/>
      <c r="J174" s="222">
        <f>ROUND(I174*H174,2)</f>
        <v>0</v>
      </c>
      <c r="K174" s="218" t="s">
        <v>160</v>
      </c>
      <c r="L174" s="42"/>
      <c r="M174" s="223" t="s">
        <v>1</v>
      </c>
      <c r="N174" s="224" t="s">
        <v>42</v>
      </c>
      <c r="O174" s="89"/>
      <c r="P174" s="225">
        <f>O174*H174</f>
        <v>0</v>
      </c>
      <c r="Q174" s="225">
        <v>0</v>
      </c>
      <c r="R174" s="225">
        <f>Q174*H174</f>
        <v>0</v>
      </c>
      <c r="S174" s="225">
        <v>0</v>
      </c>
      <c r="T174" s="22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7" t="s">
        <v>238</v>
      </c>
      <c r="AT174" s="227" t="s">
        <v>156</v>
      </c>
      <c r="AU174" s="227" t="s">
        <v>87</v>
      </c>
      <c r="AY174" s="15" t="s">
        <v>153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15" t="s">
        <v>85</v>
      </c>
      <c r="BK174" s="228">
        <f>ROUND(I174*H174,2)</f>
        <v>0</v>
      </c>
      <c r="BL174" s="15" t="s">
        <v>238</v>
      </c>
      <c r="BM174" s="227" t="s">
        <v>250</v>
      </c>
    </row>
    <row r="175" s="2" customFormat="1">
      <c r="A175" s="36"/>
      <c r="B175" s="37"/>
      <c r="C175" s="38"/>
      <c r="D175" s="229" t="s">
        <v>163</v>
      </c>
      <c r="E175" s="38"/>
      <c r="F175" s="230" t="s">
        <v>251</v>
      </c>
      <c r="G175" s="38"/>
      <c r="H175" s="38"/>
      <c r="I175" s="231"/>
      <c r="J175" s="38"/>
      <c r="K175" s="38"/>
      <c r="L175" s="42"/>
      <c r="M175" s="232"/>
      <c r="N175" s="233"/>
      <c r="O175" s="89"/>
      <c r="P175" s="89"/>
      <c r="Q175" s="89"/>
      <c r="R175" s="89"/>
      <c r="S175" s="89"/>
      <c r="T175" s="90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163</v>
      </c>
      <c r="AU175" s="15" t="s">
        <v>87</v>
      </c>
    </row>
    <row r="176" s="2" customFormat="1">
      <c r="A176" s="36"/>
      <c r="B176" s="37"/>
      <c r="C176" s="38"/>
      <c r="D176" s="234" t="s">
        <v>165</v>
      </c>
      <c r="E176" s="38"/>
      <c r="F176" s="235" t="s">
        <v>252</v>
      </c>
      <c r="G176" s="38"/>
      <c r="H176" s="38"/>
      <c r="I176" s="231"/>
      <c r="J176" s="38"/>
      <c r="K176" s="38"/>
      <c r="L176" s="42"/>
      <c r="M176" s="232"/>
      <c r="N176" s="233"/>
      <c r="O176" s="89"/>
      <c r="P176" s="89"/>
      <c r="Q176" s="89"/>
      <c r="R176" s="89"/>
      <c r="S176" s="89"/>
      <c r="T176" s="90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165</v>
      </c>
      <c r="AU176" s="15" t="s">
        <v>87</v>
      </c>
    </row>
    <row r="177" s="2" customFormat="1" ht="16.5" customHeight="1">
      <c r="A177" s="36"/>
      <c r="B177" s="37"/>
      <c r="C177" s="247" t="s">
        <v>253</v>
      </c>
      <c r="D177" s="247" t="s">
        <v>175</v>
      </c>
      <c r="E177" s="248" t="s">
        <v>254</v>
      </c>
      <c r="F177" s="249" t="s">
        <v>255</v>
      </c>
      <c r="G177" s="250" t="s">
        <v>171</v>
      </c>
      <c r="H177" s="251">
        <v>1</v>
      </c>
      <c r="I177" s="252"/>
      <c r="J177" s="253">
        <f>ROUND(I177*H177,2)</f>
        <v>0</v>
      </c>
      <c r="K177" s="249" t="s">
        <v>160</v>
      </c>
      <c r="L177" s="254"/>
      <c r="M177" s="255" t="s">
        <v>1</v>
      </c>
      <c r="N177" s="256" t="s">
        <v>42</v>
      </c>
      <c r="O177" s="89"/>
      <c r="P177" s="225">
        <f>O177*H177</f>
        <v>0</v>
      </c>
      <c r="Q177" s="225">
        <v>0.00059999999999999995</v>
      </c>
      <c r="R177" s="225">
        <f>Q177*H177</f>
        <v>0.00059999999999999995</v>
      </c>
      <c r="S177" s="225">
        <v>0</v>
      </c>
      <c r="T177" s="22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7" t="s">
        <v>244</v>
      </c>
      <c r="AT177" s="227" t="s">
        <v>175</v>
      </c>
      <c r="AU177" s="227" t="s">
        <v>87</v>
      </c>
      <c r="AY177" s="15" t="s">
        <v>153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5" t="s">
        <v>85</v>
      </c>
      <c r="BK177" s="228">
        <f>ROUND(I177*H177,2)</f>
        <v>0</v>
      </c>
      <c r="BL177" s="15" t="s">
        <v>238</v>
      </c>
      <c r="BM177" s="227" t="s">
        <v>256</v>
      </c>
    </row>
    <row r="178" s="2" customFormat="1">
      <c r="A178" s="36"/>
      <c r="B178" s="37"/>
      <c r="C178" s="38"/>
      <c r="D178" s="229" t="s">
        <v>163</v>
      </c>
      <c r="E178" s="38"/>
      <c r="F178" s="230" t="s">
        <v>255</v>
      </c>
      <c r="G178" s="38"/>
      <c r="H178" s="38"/>
      <c r="I178" s="231"/>
      <c r="J178" s="38"/>
      <c r="K178" s="38"/>
      <c r="L178" s="42"/>
      <c r="M178" s="232"/>
      <c r="N178" s="233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163</v>
      </c>
      <c r="AU178" s="15" t="s">
        <v>87</v>
      </c>
    </row>
    <row r="179" s="2" customFormat="1" ht="16.5" customHeight="1">
      <c r="A179" s="36"/>
      <c r="B179" s="37"/>
      <c r="C179" s="247" t="s">
        <v>257</v>
      </c>
      <c r="D179" s="247" t="s">
        <v>175</v>
      </c>
      <c r="E179" s="248" t="s">
        <v>467</v>
      </c>
      <c r="F179" s="249" t="s">
        <v>468</v>
      </c>
      <c r="G179" s="250" t="s">
        <v>171</v>
      </c>
      <c r="H179" s="251">
        <v>1</v>
      </c>
      <c r="I179" s="252"/>
      <c r="J179" s="253">
        <f>ROUND(I179*H179,2)</f>
        <v>0</v>
      </c>
      <c r="K179" s="249" t="s">
        <v>160</v>
      </c>
      <c r="L179" s="254"/>
      <c r="M179" s="255" t="s">
        <v>1</v>
      </c>
      <c r="N179" s="256" t="s">
        <v>42</v>
      </c>
      <c r="O179" s="89"/>
      <c r="P179" s="225">
        <f>O179*H179</f>
        <v>0</v>
      </c>
      <c r="Q179" s="225">
        <v>0.00050000000000000001</v>
      </c>
      <c r="R179" s="225">
        <f>Q179*H179</f>
        <v>0.00050000000000000001</v>
      </c>
      <c r="S179" s="225">
        <v>0</v>
      </c>
      <c r="T179" s="22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7" t="s">
        <v>244</v>
      </c>
      <c r="AT179" s="227" t="s">
        <v>175</v>
      </c>
      <c r="AU179" s="227" t="s">
        <v>87</v>
      </c>
      <c r="AY179" s="15" t="s">
        <v>153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5" t="s">
        <v>85</v>
      </c>
      <c r="BK179" s="228">
        <f>ROUND(I179*H179,2)</f>
        <v>0</v>
      </c>
      <c r="BL179" s="15" t="s">
        <v>238</v>
      </c>
      <c r="BM179" s="227" t="s">
        <v>469</v>
      </c>
    </row>
    <row r="180" s="2" customFormat="1">
      <c r="A180" s="36"/>
      <c r="B180" s="37"/>
      <c r="C180" s="38"/>
      <c r="D180" s="229" t="s">
        <v>163</v>
      </c>
      <c r="E180" s="38"/>
      <c r="F180" s="230" t="s">
        <v>468</v>
      </c>
      <c r="G180" s="38"/>
      <c r="H180" s="38"/>
      <c r="I180" s="231"/>
      <c r="J180" s="38"/>
      <c r="K180" s="38"/>
      <c r="L180" s="42"/>
      <c r="M180" s="232"/>
      <c r="N180" s="233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163</v>
      </c>
      <c r="AU180" s="15" t="s">
        <v>87</v>
      </c>
    </row>
    <row r="181" s="2" customFormat="1" ht="24.15" customHeight="1">
      <c r="A181" s="36"/>
      <c r="B181" s="37"/>
      <c r="C181" s="216" t="s">
        <v>238</v>
      </c>
      <c r="D181" s="216" t="s">
        <v>156</v>
      </c>
      <c r="E181" s="217" t="s">
        <v>261</v>
      </c>
      <c r="F181" s="218" t="s">
        <v>262</v>
      </c>
      <c r="G181" s="219" t="s">
        <v>171</v>
      </c>
      <c r="H181" s="220">
        <v>2</v>
      </c>
      <c r="I181" s="221"/>
      <c r="J181" s="222">
        <f>ROUND(I181*H181,2)</f>
        <v>0</v>
      </c>
      <c r="K181" s="218" t="s">
        <v>160</v>
      </c>
      <c r="L181" s="42"/>
      <c r="M181" s="223" t="s">
        <v>1</v>
      </c>
      <c r="N181" s="224" t="s">
        <v>42</v>
      </c>
      <c r="O181" s="89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7" t="s">
        <v>238</v>
      </c>
      <c r="AT181" s="227" t="s">
        <v>156</v>
      </c>
      <c r="AU181" s="227" t="s">
        <v>87</v>
      </c>
      <c r="AY181" s="15" t="s">
        <v>153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5" t="s">
        <v>85</v>
      </c>
      <c r="BK181" s="228">
        <f>ROUND(I181*H181,2)</f>
        <v>0</v>
      </c>
      <c r="BL181" s="15" t="s">
        <v>238</v>
      </c>
      <c r="BM181" s="227" t="s">
        <v>263</v>
      </c>
    </row>
    <row r="182" s="2" customFormat="1">
      <c r="A182" s="36"/>
      <c r="B182" s="37"/>
      <c r="C182" s="38"/>
      <c r="D182" s="229" t="s">
        <v>163</v>
      </c>
      <c r="E182" s="38"/>
      <c r="F182" s="230" t="s">
        <v>264</v>
      </c>
      <c r="G182" s="38"/>
      <c r="H182" s="38"/>
      <c r="I182" s="231"/>
      <c r="J182" s="38"/>
      <c r="K182" s="38"/>
      <c r="L182" s="42"/>
      <c r="M182" s="232"/>
      <c r="N182" s="233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163</v>
      </c>
      <c r="AU182" s="15" t="s">
        <v>87</v>
      </c>
    </row>
    <row r="183" s="2" customFormat="1">
      <c r="A183" s="36"/>
      <c r="B183" s="37"/>
      <c r="C183" s="38"/>
      <c r="D183" s="234" t="s">
        <v>165</v>
      </c>
      <c r="E183" s="38"/>
      <c r="F183" s="235" t="s">
        <v>265</v>
      </c>
      <c r="G183" s="38"/>
      <c r="H183" s="38"/>
      <c r="I183" s="231"/>
      <c r="J183" s="38"/>
      <c r="K183" s="38"/>
      <c r="L183" s="42"/>
      <c r="M183" s="232"/>
      <c r="N183" s="233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165</v>
      </c>
      <c r="AU183" s="15" t="s">
        <v>87</v>
      </c>
    </row>
    <row r="184" s="2" customFormat="1" ht="16.5" customHeight="1">
      <c r="A184" s="36"/>
      <c r="B184" s="37"/>
      <c r="C184" s="247" t="s">
        <v>266</v>
      </c>
      <c r="D184" s="247" t="s">
        <v>175</v>
      </c>
      <c r="E184" s="248" t="s">
        <v>267</v>
      </c>
      <c r="F184" s="249" t="s">
        <v>268</v>
      </c>
      <c r="G184" s="250" t="s">
        <v>171</v>
      </c>
      <c r="H184" s="251">
        <v>2</v>
      </c>
      <c r="I184" s="252"/>
      <c r="J184" s="253">
        <f>ROUND(I184*H184,2)</f>
        <v>0</v>
      </c>
      <c r="K184" s="249" t="s">
        <v>160</v>
      </c>
      <c r="L184" s="254"/>
      <c r="M184" s="255" t="s">
        <v>1</v>
      </c>
      <c r="N184" s="256" t="s">
        <v>42</v>
      </c>
      <c r="O184" s="89"/>
      <c r="P184" s="225">
        <f>O184*H184</f>
        <v>0</v>
      </c>
      <c r="Q184" s="225">
        <v>0.0023999999999999998</v>
      </c>
      <c r="R184" s="225">
        <f>Q184*H184</f>
        <v>0.0047999999999999996</v>
      </c>
      <c r="S184" s="225">
        <v>0</v>
      </c>
      <c r="T184" s="22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7" t="s">
        <v>244</v>
      </c>
      <c r="AT184" s="227" t="s">
        <v>175</v>
      </c>
      <c r="AU184" s="227" t="s">
        <v>87</v>
      </c>
      <c r="AY184" s="15" t="s">
        <v>153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5" t="s">
        <v>85</v>
      </c>
      <c r="BK184" s="228">
        <f>ROUND(I184*H184,2)</f>
        <v>0</v>
      </c>
      <c r="BL184" s="15" t="s">
        <v>238</v>
      </c>
      <c r="BM184" s="227" t="s">
        <v>269</v>
      </c>
    </row>
    <row r="185" s="2" customFormat="1">
      <c r="A185" s="36"/>
      <c r="B185" s="37"/>
      <c r="C185" s="38"/>
      <c r="D185" s="229" t="s">
        <v>163</v>
      </c>
      <c r="E185" s="38"/>
      <c r="F185" s="230" t="s">
        <v>268</v>
      </c>
      <c r="G185" s="38"/>
      <c r="H185" s="38"/>
      <c r="I185" s="231"/>
      <c r="J185" s="38"/>
      <c r="K185" s="38"/>
      <c r="L185" s="42"/>
      <c r="M185" s="232"/>
      <c r="N185" s="233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163</v>
      </c>
      <c r="AU185" s="15" t="s">
        <v>87</v>
      </c>
    </row>
    <row r="186" s="2" customFormat="1" ht="24.15" customHeight="1">
      <c r="A186" s="36"/>
      <c r="B186" s="37"/>
      <c r="C186" s="216" t="s">
        <v>270</v>
      </c>
      <c r="D186" s="216" t="s">
        <v>156</v>
      </c>
      <c r="E186" s="217" t="s">
        <v>271</v>
      </c>
      <c r="F186" s="218" t="s">
        <v>272</v>
      </c>
      <c r="G186" s="219" t="s">
        <v>171</v>
      </c>
      <c r="H186" s="220">
        <v>2</v>
      </c>
      <c r="I186" s="221"/>
      <c r="J186" s="222">
        <f>ROUND(I186*H186,2)</f>
        <v>0</v>
      </c>
      <c r="K186" s="218" t="s">
        <v>1</v>
      </c>
      <c r="L186" s="42"/>
      <c r="M186" s="223" t="s">
        <v>1</v>
      </c>
      <c r="N186" s="224" t="s">
        <v>42</v>
      </c>
      <c r="O186" s="89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7" t="s">
        <v>238</v>
      </c>
      <c r="AT186" s="227" t="s">
        <v>156</v>
      </c>
      <c r="AU186" s="227" t="s">
        <v>87</v>
      </c>
      <c r="AY186" s="15" t="s">
        <v>153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5" t="s">
        <v>85</v>
      </c>
      <c r="BK186" s="228">
        <f>ROUND(I186*H186,2)</f>
        <v>0</v>
      </c>
      <c r="BL186" s="15" t="s">
        <v>238</v>
      </c>
      <c r="BM186" s="227" t="s">
        <v>273</v>
      </c>
    </row>
    <row r="187" s="2" customFormat="1">
      <c r="A187" s="36"/>
      <c r="B187" s="37"/>
      <c r="C187" s="38"/>
      <c r="D187" s="229" t="s">
        <v>163</v>
      </c>
      <c r="E187" s="38"/>
      <c r="F187" s="230" t="s">
        <v>274</v>
      </c>
      <c r="G187" s="38"/>
      <c r="H187" s="38"/>
      <c r="I187" s="231"/>
      <c r="J187" s="38"/>
      <c r="K187" s="38"/>
      <c r="L187" s="42"/>
      <c r="M187" s="232"/>
      <c r="N187" s="233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163</v>
      </c>
      <c r="AU187" s="15" t="s">
        <v>87</v>
      </c>
    </row>
    <row r="188" s="2" customFormat="1" ht="16.5" customHeight="1">
      <c r="A188" s="36"/>
      <c r="B188" s="37"/>
      <c r="C188" s="247" t="s">
        <v>275</v>
      </c>
      <c r="D188" s="247" t="s">
        <v>175</v>
      </c>
      <c r="E188" s="248" t="s">
        <v>276</v>
      </c>
      <c r="F188" s="249" t="s">
        <v>277</v>
      </c>
      <c r="G188" s="250" t="s">
        <v>171</v>
      </c>
      <c r="H188" s="251">
        <v>1</v>
      </c>
      <c r="I188" s="252"/>
      <c r="J188" s="253">
        <f>ROUND(I188*H188,2)</f>
        <v>0</v>
      </c>
      <c r="K188" s="249" t="s">
        <v>1</v>
      </c>
      <c r="L188" s="254"/>
      <c r="M188" s="255" t="s">
        <v>1</v>
      </c>
      <c r="N188" s="256" t="s">
        <v>42</v>
      </c>
      <c r="O188" s="89"/>
      <c r="P188" s="225">
        <f>O188*H188</f>
        <v>0</v>
      </c>
      <c r="Q188" s="225">
        <v>0.01</v>
      </c>
      <c r="R188" s="225">
        <f>Q188*H188</f>
        <v>0.01</v>
      </c>
      <c r="S188" s="225">
        <v>0</v>
      </c>
      <c r="T188" s="22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7" t="s">
        <v>244</v>
      </c>
      <c r="AT188" s="227" t="s">
        <v>175</v>
      </c>
      <c r="AU188" s="227" t="s">
        <v>87</v>
      </c>
      <c r="AY188" s="15" t="s">
        <v>153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15" t="s">
        <v>85</v>
      </c>
      <c r="BK188" s="228">
        <f>ROUND(I188*H188,2)</f>
        <v>0</v>
      </c>
      <c r="BL188" s="15" t="s">
        <v>238</v>
      </c>
      <c r="BM188" s="227" t="s">
        <v>278</v>
      </c>
    </row>
    <row r="189" s="2" customFormat="1">
      <c r="A189" s="36"/>
      <c r="B189" s="37"/>
      <c r="C189" s="38"/>
      <c r="D189" s="229" t="s">
        <v>163</v>
      </c>
      <c r="E189" s="38"/>
      <c r="F189" s="230" t="s">
        <v>277</v>
      </c>
      <c r="G189" s="38"/>
      <c r="H189" s="38"/>
      <c r="I189" s="231"/>
      <c r="J189" s="38"/>
      <c r="K189" s="38"/>
      <c r="L189" s="42"/>
      <c r="M189" s="232"/>
      <c r="N189" s="233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163</v>
      </c>
      <c r="AU189" s="15" t="s">
        <v>87</v>
      </c>
    </row>
    <row r="190" s="2" customFormat="1">
      <c r="A190" s="36"/>
      <c r="B190" s="37"/>
      <c r="C190" s="38"/>
      <c r="D190" s="229" t="s">
        <v>180</v>
      </c>
      <c r="E190" s="38"/>
      <c r="F190" s="257" t="s">
        <v>279</v>
      </c>
      <c r="G190" s="38"/>
      <c r="H190" s="38"/>
      <c r="I190" s="231"/>
      <c r="J190" s="38"/>
      <c r="K190" s="38"/>
      <c r="L190" s="42"/>
      <c r="M190" s="232"/>
      <c r="N190" s="233"/>
      <c r="O190" s="89"/>
      <c r="P190" s="89"/>
      <c r="Q190" s="89"/>
      <c r="R190" s="89"/>
      <c r="S190" s="89"/>
      <c r="T190" s="90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5" t="s">
        <v>180</v>
      </c>
      <c r="AU190" s="15" t="s">
        <v>87</v>
      </c>
    </row>
    <row r="191" s="2" customFormat="1" ht="24.15" customHeight="1">
      <c r="A191" s="36"/>
      <c r="B191" s="37"/>
      <c r="C191" s="216" t="s">
        <v>280</v>
      </c>
      <c r="D191" s="216" t="s">
        <v>156</v>
      </c>
      <c r="E191" s="217" t="s">
        <v>281</v>
      </c>
      <c r="F191" s="218" t="s">
        <v>282</v>
      </c>
      <c r="G191" s="219" t="s">
        <v>171</v>
      </c>
      <c r="H191" s="220">
        <v>1</v>
      </c>
      <c r="I191" s="221"/>
      <c r="J191" s="222">
        <f>ROUND(I191*H191,2)</f>
        <v>0</v>
      </c>
      <c r="K191" s="218" t="s">
        <v>1</v>
      </c>
      <c r="L191" s="42"/>
      <c r="M191" s="223" t="s">
        <v>1</v>
      </c>
      <c r="N191" s="224" t="s">
        <v>42</v>
      </c>
      <c r="O191" s="89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7" t="s">
        <v>238</v>
      </c>
      <c r="AT191" s="227" t="s">
        <v>156</v>
      </c>
      <c r="AU191" s="227" t="s">
        <v>87</v>
      </c>
      <c r="AY191" s="15" t="s">
        <v>153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5" t="s">
        <v>85</v>
      </c>
      <c r="BK191" s="228">
        <f>ROUND(I191*H191,2)</f>
        <v>0</v>
      </c>
      <c r="BL191" s="15" t="s">
        <v>238</v>
      </c>
      <c r="BM191" s="227" t="s">
        <v>283</v>
      </c>
    </row>
    <row r="192" s="2" customFormat="1">
      <c r="A192" s="36"/>
      <c r="B192" s="37"/>
      <c r="C192" s="38"/>
      <c r="D192" s="229" t="s">
        <v>163</v>
      </c>
      <c r="E192" s="38"/>
      <c r="F192" s="230" t="s">
        <v>284</v>
      </c>
      <c r="G192" s="38"/>
      <c r="H192" s="38"/>
      <c r="I192" s="231"/>
      <c r="J192" s="38"/>
      <c r="K192" s="38"/>
      <c r="L192" s="42"/>
      <c r="M192" s="232"/>
      <c r="N192" s="233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163</v>
      </c>
      <c r="AU192" s="15" t="s">
        <v>87</v>
      </c>
    </row>
    <row r="193" s="2" customFormat="1" ht="16.5" customHeight="1">
      <c r="A193" s="36"/>
      <c r="B193" s="37"/>
      <c r="C193" s="247" t="s">
        <v>7</v>
      </c>
      <c r="D193" s="247" t="s">
        <v>175</v>
      </c>
      <c r="E193" s="248" t="s">
        <v>285</v>
      </c>
      <c r="F193" s="249" t="s">
        <v>286</v>
      </c>
      <c r="G193" s="250" t="s">
        <v>171</v>
      </c>
      <c r="H193" s="251">
        <v>1</v>
      </c>
      <c r="I193" s="252"/>
      <c r="J193" s="253">
        <f>ROUND(I193*H193,2)</f>
        <v>0</v>
      </c>
      <c r="K193" s="249" t="s">
        <v>1</v>
      </c>
      <c r="L193" s="254"/>
      <c r="M193" s="255" t="s">
        <v>1</v>
      </c>
      <c r="N193" s="256" t="s">
        <v>42</v>
      </c>
      <c r="O193" s="89"/>
      <c r="P193" s="225">
        <f>O193*H193</f>
        <v>0</v>
      </c>
      <c r="Q193" s="225">
        <v>0.0022000000000000001</v>
      </c>
      <c r="R193" s="225">
        <f>Q193*H193</f>
        <v>0.0022000000000000001</v>
      </c>
      <c r="S193" s="225">
        <v>0</v>
      </c>
      <c r="T193" s="22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7" t="s">
        <v>244</v>
      </c>
      <c r="AT193" s="227" t="s">
        <v>175</v>
      </c>
      <c r="AU193" s="227" t="s">
        <v>87</v>
      </c>
      <c r="AY193" s="15" t="s">
        <v>153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5" t="s">
        <v>85</v>
      </c>
      <c r="BK193" s="228">
        <f>ROUND(I193*H193,2)</f>
        <v>0</v>
      </c>
      <c r="BL193" s="15" t="s">
        <v>238</v>
      </c>
      <c r="BM193" s="227" t="s">
        <v>287</v>
      </c>
    </row>
    <row r="194" s="2" customFormat="1">
      <c r="A194" s="36"/>
      <c r="B194" s="37"/>
      <c r="C194" s="38"/>
      <c r="D194" s="229" t="s">
        <v>163</v>
      </c>
      <c r="E194" s="38"/>
      <c r="F194" s="230" t="s">
        <v>286</v>
      </c>
      <c r="G194" s="38"/>
      <c r="H194" s="38"/>
      <c r="I194" s="231"/>
      <c r="J194" s="38"/>
      <c r="K194" s="38"/>
      <c r="L194" s="42"/>
      <c r="M194" s="232"/>
      <c r="N194" s="233"/>
      <c r="O194" s="89"/>
      <c r="P194" s="89"/>
      <c r="Q194" s="89"/>
      <c r="R194" s="89"/>
      <c r="S194" s="89"/>
      <c r="T194" s="90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163</v>
      </c>
      <c r="AU194" s="15" t="s">
        <v>87</v>
      </c>
    </row>
    <row r="195" s="2" customFormat="1">
      <c r="A195" s="36"/>
      <c r="B195" s="37"/>
      <c r="C195" s="38"/>
      <c r="D195" s="229" t="s">
        <v>180</v>
      </c>
      <c r="E195" s="38"/>
      <c r="F195" s="257" t="s">
        <v>288</v>
      </c>
      <c r="G195" s="38"/>
      <c r="H195" s="38"/>
      <c r="I195" s="231"/>
      <c r="J195" s="38"/>
      <c r="K195" s="38"/>
      <c r="L195" s="42"/>
      <c r="M195" s="232"/>
      <c r="N195" s="233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180</v>
      </c>
      <c r="AU195" s="15" t="s">
        <v>87</v>
      </c>
    </row>
    <row r="196" s="2" customFormat="1" ht="24.15" customHeight="1">
      <c r="A196" s="36"/>
      <c r="B196" s="37"/>
      <c r="C196" s="216" t="s">
        <v>289</v>
      </c>
      <c r="D196" s="216" t="s">
        <v>156</v>
      </c>
      <c r="E196" s="217" t="s">
        <v>290</v>
      </c>
      <c r="F196" s="218" t="s">
        <v>291</v>
      </c>
      <c r="G196" s="219" t="s">
        <v>171</v>
      </c>
      <c r="H196" s="220">
        <v>1</v>
      </c>
      <c r="I196" s="221"/>
      <c r="J196" s="222">
        <f>ROUND(I196*H196,2)</f>
        <v>0</v>
      </c>
      <c r="K196" s="218" t="s">
        <v>160</v>
      </c>
      <c r="L196" s="42"/>
      <c r="M196" s="223" t="s">
        <v>1</v>
      </c>
      <c r="N196" s="224" t="s">
        <v>42</v>
      </c>
      <c r="O196" s="89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7" t="s">
        <v>238</v>
      </c>
      <c r="AT196" s="227" t="s">
        <v>156</v>
      </c>
      <c r="AU196" s="227" t="s">
        <v>87</v>
      </c>
      <c r="AY196" s="15" t="s">
        <v>153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5" t="s">
        <v>85</v>
      </c>
      <c r="BK196" s="228">
        <f>ROUND(I196*H196,2)</f>
        <v>0</v>
      </c>
      <c r="BL196" s="15" t="s">
        <v>238</v>
      </c>
      <c r="BM196" s="227" t="s">
        <v>292</v>
      </c>
    </row>
    <row r="197" s="2" customFormat="1">
      <c r="A197" s="36"/>
      <c r="B197" s="37"/>
      <c r="C197" s="38"/>
      <c r="D197" s="229" t="s">
        <v>163</v>
      </c>
      <c r="E197" s="38"/>
      <c r="F197" s="230" t="s">
        <v>291</v>
      </c>
      <c r="G197" s="38"/>
      <c r="H197" s="38"/>
      <c r="I197" s="231"/>
      <c r="J197" s="38"/>
      <c r="K197" s="38"/>
      <c r="L197" s="42"/>
      <c r="M197" s="232"/>
      <c r="N197" s="233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163</v>
      </c>
      <c r="AU197" s="15" t="s">
        <v>87</v>
      </c>
    </row>
    <row r="198" s="2" customFormat="1">
      <c r="A198" s="36"/>
      <c r="B198" s="37"/>
      <c r="C198" s="38"/>
      <c r="D198" s="234" t="s">
        <v>165</v>
      </c>
      <c r="E198" s="38"/>
      <c r="F198" s="235" t="s">
        <v>293</v>
      </c>
      <c r="G198" s="38"/>
      <c r="H198" s="38"/>
      <c r="I198" s="231"/>
      <c r="J198" s="38"/>
      <c r="K198" s="38"/>
      <c r="L198" s="42"/>
      <c r="M198" s="232"/>
      <c r="N198" s="233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165</v>
      </c>
      <c r="AU198" s="15" t="s">
        <v>87</v>
      </c>
    </row>
    <row r="199" s="2" customFormat="1" ht="16.5" customHeight="1">
      <c r="A199" s="36"/>
      <c r="B199" s="37"/>
      <c r="C199" s="247" t="s">
        <v>294</v>
      </c>
      <c r="D199" s="247" t="s">
        <v>175</v>
      </c>
      <c r="E199" s="248" t="s">
        <v>295</v>
      </c>
      <c r="F199" s="249" t="s">
        <v>296</v>
      </c>
      <c r="G199" s="250" t="s">
        <v>171</v>
      </c>
      <c r="H199" s="251">
        <v>1</v>
      </c>
      <c r="I199" s="252"/>
      <c r="J199" s="253">
        <f>ROUND(I199*H199,2)</f>
        <v>0</v>
      </c>
      <c r="K199" s="249" t="s">
        <v>160</v>
      </c>
      <c r="L199" s="254"/>
      <c r="M199" s="255" t="s">
        <v>1</v>
      </c>
      <c r="N199" s="256" t="s">
        <v>42</v>
      </c>
      <c r="O199" s="89"/>
      <c r="P199" s="225">
        <f>O199*H199</f>
        <v>0</v>
      </c>
      <c r="Q199" s="225">
        <v>0.00069999999999999999</v>
      </c>
      <c r="R199" s="225">
        <f>Q199*H199</f>
        <v>0.00069999999999999999</v>
      </c>
      <c r="S199" s="225">
        <v>0</v>
      </c>
      <c r="T199" s="22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7" t="s">
        <v>244</v>
      </c>
      <c r="AT199" s="227" t="s">
        <v>175</v>
      </c>
      <c r="AU199" s="227" t="s">
        <v>87</v>
      </c>
      <c r="AY199" s="15" t="s">
        <v>153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5" t="s">
        <v>85</v>
      </c>
      <c r="BK199" s="228">
        <f>ROUND(I199*H199,2)</f>
        <v>0</v>
      </c>
      <c r="BL199" s="15" t="s">
        <v>238</v>
      </c>
      <c r="BM199" s="227" t="s">
        <v>297</v>
      </c>
    </row>
    <row r="200" s="2" customFormat="1">
      <c r="A200" s="36"/>
      <c r="B200" s="37"/>
      <c r="C200" s="38"/>
      <c r="D200" s="229" t="s">
        <v>163</v>
      </c>
      <c r="E200" s="38"/>
      <c r="F200" s="230" t="s">
        <v>296</v>
      </c>
      <c r="G200" s="38"/>
      <c r="H200" s="38"/>
      <c r="I200" s="231"/>
      <c r="J200" s="38"/>
      <c r="K200" s="38"/>
      <c r="L200" s="42"/>
      <c r="M200" s="232"/>
      <c r="N200" s="233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163</v>
      </c>
      <c r="AU200" s="15" t="s">
        <v>87</v>
      </c>
    </row>
    <row r="201" s="2" customFormat="1">
      <c r="A201" s="36"/>
      <c r="B201" s="37"/>
      <c r="C201" s="38"/>
      <c r="D201" s="229" t="s">
        <v>180</v>
      </c>
      <c r="E201" s="38"/>
      <c r="F201" s="257" t="s">
        <v>298</v>
      </c>
      <c r="G201" s="38"/>
      <c r="H201" s="38"/>
      <c r="I201" s="231"/>
      <c r="J201" s="38"/>
      <c r="K201" s="38"/>
      <c r="L201" s="42"/>
      <c r="M201" s="232"/>
      <c r="N201" s="233"/>
      <c r="O201" s="89"/>
      <c r="P201" s="89"/>
      <c r="Q201" s="89"/>
      <c r="R201" s="89"/>
      <c r="S201" s="89"/>
      <c r="T201" s="90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180</v>
      </c>
      <c r="AU201" s="15" t="s">
        <v>87</v>
      </c>
    </row>
    <row r="202" s="2" customFormat="1" ht="24.15" customHeight="1">
      <c r="A202" s="36"/>
      <c r="B202" s="37"/>
      <c r="C202" s="216" t="s">
        <v>299</v>
      </c>
      <c r="D202" s="216" t="s">
        <v>156</v>
      </c>
      <c r="E202" s="217" t="s">
        <v>300</v>
      </c>
      <c r="F202" s="218" t="s">
        <v>301</v>
      </c>
      <c r="G202" s="219" t="s">
        <v>196</v>
      </c>
      <c r="H202" s="220">
        <v>0.090999999999999998</v>
      </c>
      <c r="I202" s="221"/>
      <c r="J202" s="222">
        <f>ROUND(I202*H202,2)</f>
        <v>0</v>
      </c>
      <c r="K202" s="218" t="s">
        <v>160</v>
      </c>
      <c r="L202" s="42"/>
      <c r="M202" s="223" t="s">
        <v>1</v>
      </c>
      <c r="N202" s="224" t="s">
        <v>42</v>
      </c>
      <c r="O202" s="89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7" t="s">
        <v>238</v>
      </c>
      <c r="AT202" s="227" t="s">
        <v>156</v>
      </c>
      <c r="AU202" s="227" t="s">
        <v>87</v>
      </c>
      <c r="AY202" s="15" t="s">
        <v>153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5" t="s">
        <v>85</v>
      </c>
      <c r="BK202" s="228">
        <f>ROUND(I202*H202,2)</f>
        <v>0</v>
      </c>
      <c r="BL202" s="15" t="s">
        <v>238</v>
      </c>
      <c r="BM202" s="227" t="s">
        <v>302</v>
      </c>
    </row>
    <row r="203" s="2" customFormat="1">
      <c r="A203" s="36"/>
      <c r="B203" s="37"/>
      <c r="C203" s="38"/>
      <c r="D203" s="229" t="s">
        <v>163</v>
      </c>
      <c r="E203" s="38"/>
      <c r="F203" s="230" t="s">
        <v>303</v>
      </c>
      <c r="G203" s="38"/>
      <c r="H203" s="38"/>
      <c r="I203" s="231"/>
      <c r="J203" s="38"/>
      <c r="K203" s="38"/>
      <c r="L203" s="42"/>
      <c r="M203" s="232"/>
      <c r="N203" s="233"/>
      <c r="O203" s="89"/>
      <c r="P203" s="89"/>
      <c r="Q203" s="89"/>
      <c r="R203" s="89"/>
      <c r="S203" s="89"/>
      <c r="T203" s="90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5" t="s">
        <v>163</v>
      </c>
      <c r="AU203" s="15" t="s">
        <v>87</v>
      </c>
    </row>
    <row r="204" s="2" customFormat="1">
      <c r="A204" s="36"/>
      <c r="B204" s="37"/>
      <c r="C204" s="38"/>
      <c r="D204" s="234" t="s">
        <v>165</v>
      </c>
      <c r="E204" s="38"/>
      <c r="F204" s="235" t="s">
        <v>304</v>
      </c>
      <c r="G204" s="38"/>
      <c r="H204" s="38"/>
      <c r="I204" s="231"/>
      <c r="J204" s="38"/>
      <c r="K204" s="38"/>
      <c r="L204" s="42"/>
      <c r="M204" s="232"/>
      <c r="N204" s="233"/>
      <c r="O204" s="89"/>
      <c r="P204" s="89"/>
      <c r="Q204" s="89"/>
      <c r="R204" s="89"/>
      <c r="S204" s="89"/>
      <c r="T204" s="90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165</v>
      </c>
      <c r="AU204" s="15" t="s">
        <v>87</v>
      </c>
    </row>
    <row r="205" s="12" customFormat="1" ht="22.8" customHeight="1">
      <c r="A205" s="12"/>
      <c r="B205" s="200"/>
      <c r="C205" s="201"/>
      <c r="D205" s="202" t="s">
        <v>76</v>
      </c>
      <c r="E205" s="214" t="s">
        <v>305</v>
      </c>
      <c r="F205" s="214" t="s">
        <v>306</v>
      </c>
      <c r="G205" s="201"/>
      <c r="H205" s="201"/>
      <c r="I205" s="204"/>
      <c r="J205" s="215">
        <f>BK205</f>
        <v>0</v>
      </c>
      <c r="K205" s="201"/>
      <c r="L205" s="206"/>
      <c r="M205" s="207"/>
      <c r="N205" s="208"/>
      <c r="O205" s="208"/>
      <c r="P205" s="209">
        <f>SUM(P206:P208)</f>
        <v>0</v>
      </c>
      <c r="Q205" s="208"/>
      <c r="R205" s="209">
        <f>SUM(R206:R208)</f>
        <v>0</v>
      </c>
      <c r="S205" s="208"/>
      <c r="T205" s="210">
        <f>SUM(T206:T208)</f>
        <v>0.14000000000000001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1" t="s">
        <v>87</v>
      </c>
      <c r="AT205" s="212" t="s">
        <v>76</v>
      </c>
      <c r="AU205" s="212" t="s">
        <v>85</v>
      </c>
      <c r="AY205" s="211" t="s">
        <v>153</v>
      </c>
      <c r="BK205" s="213">
        <f>SUM(BK206:BK208)</f>
        <v>0</v>
      </c>
    </row>
    <row r="206" s="2" customFormat="1" ht="24.15" customHeight="1">
      <c r="A206" s="36"/>
      <c r="B206" s="37"/>
      <c r="C206" s="216" t="s">
        <v>307</v>
      </c>
      <c r="D206" s="216" t="s">
        <v>156</v>
      </c>
      <c r="E206" s="217" t="s">
        <v>308</v>
      </c>
      <c r="F206" s="218" t="s">
        <v>309</v>
      </c>
      <c r="G206" s="219" t="s">
        <v>171</v>
      </c>
      <c r="H206" s="220">
        <v>2</v>
      </c>
      <c r="I206" s="221"/>
      <c r="J206" s="222">
        <f>ROUND(I206*H206,2)</f>
        <v>0</v>
      </c>
      <c r="K206" s="218" t="s">
        <v>160</v>
      </c>
      <c r="L206" s="42"/>
      <c r="M206" s="223" t="s">
        <v>1</v>
      </c>
      <c r="N206" s="224" t="s">
        <v>42</v>
      </c>
      <c r="O206" s="89"/>
      <c r="P206" s="225">
        <f>O206*H206</f>
        <v>0</v>
      </c>
      <c r="Q206" s="225">
        <v>0</v>
      </c>
      <c r="R206" s="225">
        <f>Q206*H206</f>
        <v>0</v>
      </c>
      <c r="S206" s="225">
        <v>0.070000000000000007</v>
      </c>
      <c r="T206" s="226">
        <f>S206*H206</f>
        <v>0.14000000000000001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7" t="s">
        <v>238</v>
      </c>
      <c r="AT206" s="227" t="s">
        <v>156</v>
      </c>
      <c r="AU206" s="227" t="s">
        <v>87</v>
      </c>
      <c r="AY206" s="15" t="s">
        <v>153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15" t="s">
        <v>85</v>
      </c>
      <c r="BK206" s="228">
        <f>ROUND(I206*H206,2)</f>
        <v>0</v>
      </c>
      <c r="BL206" s="15" t="s">
        <v>238</v>
      </c>
      <c r="BM206" s="227" t="s">
        <v>310</v>
      </c>
    </row>
    <row r="207" s="2" customFormat="1">
      <c r="A207" s="36"/>
      <c r="B207" s="37"/>
      <c r="C207" s="38"/>
      <c r="D207" s="229" t="s">
        <v>163</v>
      </c>
      <c r="E207" s="38"/>
      <c r="F207" s="230" t="s">
        <v>309</v>
      </c>
      <c r="G207" s="38"/>
      <c r="H207" s="38"/>
      <c r="I207" s="231"/>
      <c r="J207" s="38"/>
      <c r="K207" s="38"/>
      <c r="L207" s="42"/>
      <c r="M207" s="232"/>
      <c r="N207" s="233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163</v>
      </c>
      <c r="AU207" s="15" t="s">
        <v>87</v>
      </c>
    </row>
    <row r="208" s="2" customFormat="1">
      <c r="A208" s="36"/>
      <c r="B208" s="37"/>
      <c r="C208" s="38"/>
      <c r="D208" s="234" t="s">
        <v>165</v>
      </c>
      <c r="E208" s="38"/>
      <c r="F208" s="235" t="s">
        <v>311</v>
      </c>
      <c r="G208" s="38"/>
      <c r="H208" s="38"/>
      <c r="I208" s="231"/>
      <c r="J208" s="38"/>
      <c r="K208" s="38"/>
      <c r="L208" s="42"/>
      <c r="M208" s="232"/>
      <c r="N208" s="233"/>
      <c r="O208" s="89"/>
      <c r="P208" s="89"/>
      <c r="Q208" s="89"/>
      <c r="R208" s="89"/>
      <c r="S208" s="89"/>
      <c r="T208" s="90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165</v>
      </c>
      <c r="AU208" s="15" t="s">
        <v>87</v>
      </c>
    </row>
    <row r="209" s="12" customFormat="1" ht="22.8" customHeight="1">
      <c r="A209" s="12"/>
      <c r="B209" s="200"/>
      <c r="C209" s="201"/>
      <c r="D209" s="202" t="s">
        <v>76</v>
      </c>
      <c r="E209" s="214" t="s">
        <v>312</v>
      </c>
      <c r="F209" s="214" t="s">
        <v>313</v>
      </c>
      <c r="G209" s="201"/>
      <c r="H209" s="201"/>
      <c r="I209" s="204"/>
      <c r="J209" s="215">
        <f>BK209</f>
        <v>0</v>
      </c>
      <c r="K209" s="201"/>
      <c r="L209" s="206"/>
      <c r="M209" s="207"/>
      <c r="N209" s="208"/>
      <c r="O209" s="208"/>
      <c r="P209" s="209">
        <f>SUM(P210:P251)</f>
        <v>0</v>
      </c>
      <c r="Q209" s="208"/>
      <c r="R209" s="209">
        <f>SUM(R210:R251)</f>
        <v>0.0156206</v>
      </c>
      <c r="S209" s="208"/>
      <c r="T209" s="210">
        <f>SUM(T210:T251)</f>
        <v>0.0011460000000000001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1" t="s">
        <v>87</v>
      </c>
      <c r="AT209" s="212" t="s">
        <v>76</v>
      </c>
      <c r="AU209" s="212" t="s">
        <v>85</v>
      </c>
      <c r="AY209" s="211" t="s">
        <v>153</v>
      </c>
      <c r="BK209" s="213">
        <f>SUM(BK210:BK251)</f>
        <v>0</v>
      </c>
    </row>
    <row r="210" s="2" customFormat="1" ht="16.5" customHeight="1">
      <c r="A210" s="36"/>
      <c r="B210" s="37"/>
      <c r="C210" s="216" t="s">
        <v>314</v>
      </c>
      <c r="D210" s="216" t="s">
        <v>156</v>
      </c>
      <c r="E210" s="217" t="s">
        <v>315</v>
      </c>
      <c r="F210" s="218" t="s">
        <v>316</v>
      </c>
      <c r="G210" s="219" t="s">
        <v>186</v>
      </c>
      <c r="H210" s="220">
        <v>3</v>
      </c>
      <c r="I210" s="221"/>
      <c r="J210" s="222">
        <f>ROUND(I210*H210,2)</f>
        <v>0</v>
      </c>
      <c r="K210" s="218" t="s">
        <v>160</v>
      </c>
      <c r="L210" s="42"/>
      <c r="M210" s="223" t="s">
        <v>1</v>
      </c>
      <c r="N210" s="224" t="s">
        <v>42</v>
      </c>
      <c r="O210" s="89"/>
      <c r="P210" s="225">
        <f>O210*H210</f>
        <v>0</v>
      </c>
      <c r="Q210" s="225">
        <v>0.001</v>
      </c>
      <c r="R210" s="225">
        <f>Q210*H210</f>
        <v>0.0030000000000000001</v>
      </c>
      <c r="S210" s="225">
        <v>0.00031</v>
      </c>
      <c r="T210" s="226">
        <f>S210*H210</f>
        <v>0.00093000000000000005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7" t="s">
        <v>238</v>
      </c>
      <c r="AT210" s="227" t="s">
        <v>156</v>
      </c>
      <c r="AU210" s="227" t="s">
        <v>87</v>
      </c>
      <c r="AY210" s="15" t="s">
        <v>153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5" t="s">
        <v>85</v>
      </c>
      <c r="BK210" s="228">
        <f>ROUND(I210*H210,2)</f>
        <v>0</v>
      </c>
      <c r="BL210" s="15" t="s">
        <v>238</v>
      </c>
      <c r="BM210" s="227" t="s">
        <v>317</v>
      </c>
    </row>
    <row r="211" s="2" customFormat="1">
      <c r="A211" s="36"/>
      <c r="B211" s="37"/>
      <c r="C211" s="38"/>
      <c r="D211" s="229" t="s">
        <v>163</v>
      </c>
      <c r="E211" s="38"/>
      <c r="F211" s="230" t="s">
        <v>318</v>
      </c>
      <c r="G211" s="38"/>
      <c r="H211" s="38"/>
      <c r="I211" s="231"/>
      <c r="J211" s="38"/>
      <c r="K211" s="38"/>
      <c r="L211" s="42"/>
      <c r="M211" s="232"/>
      <c r="N211" s="233"/>
      <c r="O211" s="89"/>
      <c r="P211" s="89"/>
      <c r="Q211" s="89"/>
      <c r="R211" s="89"/>
      <c r="S211" s="89"/>
      <c r="T211" s="90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5" t="s">
        <v>163</v>
      </c>
      <c r="AU211" s="15" t="s">
        <v>87</v>
      </c>
    </row>
    <row r="212" s="2" customFormat="1">
      <c r="A212" s="36"/>
      <c r="B212" s="37"/>
      <c r="C212" s="38"/>
      <c r="D212" s="234" t="s">
        <v>165</v>
      </c>
      <c r="E212" s="38"/>
      <c r="F212" s="235" t="s">
        <v>319</v>
      </c>
      <c r="G212" s="38"/>
      <c r="H212" s="38"/>
      <c r="I212" s="231"/>
      <c r="J212" s="38"/>
      <c r="K212" s="38"/>
      <c r="L212" s="42"/>
      <c r="M212" s="232"/>
      <c r="N212" s="233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165</v>
      </c>
      <c r="AU212" s="15" t="s">
        <v>87</v>
      </c>
    </row>
    <row r="213" s="2" customFormat="1">
      <c r="A213" s="36"/>
      <c r="B213" s="37"/>
      <c r="C213" s="38"/>
      <c r="D213" s="229" t="s">
        <v>180</v>
      </c>
      <c r="E213" s="38"/>
      <c r="F213" s="257" t="s">
        <v>320</v>
      </c>
      <c r="G213" s="38"/>
      <c r="H213" s="38"/>
      <c r="I213" s="231"/>
      <c r="J213" s="38"/>
      <c r="K213" s="38"/>
      <c r="L213" s="42"/>
      <c r="M213" s="232"/>
      <c r="N213" s="233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180</v>
      </c>
      <c r="AU213" s="15" t="s">
        <v>87</v>
      </c>
    </row>
    <row r="214" s="13" customFormat="1">
      <c r="A214" s="13"/>
      <c r="B214" s="236"/>
      <c r="C214" s="237"/>
      <c r="D214" s="229" t="s">
        <v>167</v>
      </c>
      <c r="E214" s="238" t="s">
        <v>1</v>
      </c>
      <c r="F214" s="239" t="s">
        <v>470</v>
      </c>
      <c r="G214" s="237"/>
      <c r="H214" s="240">
        <v>3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167</v>
      </c>
      <c r="AU214" s="246" t="s">
        <v>87</v>
      </c>
      <c r="AV214" s="13" t="s">
        <v>87</v>
      </c>
      <c r="AW214" s="13" t="s">
        <v>34</v>
      </c>
      <c r="AX214" s="13" t="s">
        <v>85</v>
      </c>
      <c r="AY214" s="246" t="s">
        <v>153</v>
      </c>
    </row>
    <row r="215" s="2" customFormat="1" ht="24.15" customHeight="1">
      <c r="A215" s="36"/>
      <c r="B215" s="37"/>
      <c r="C215" s="216" t="s">
        <v>322</v>
      </c>
      <c r="D215" s="216" t="s">
        <v>156</v>
      </c>
      <c r="E215" s="217" t="s">
        <v>323</v>
      </c>
      <c r="F215" s="218" t="s">
        <v>324</v>
      </c>
      <c r="G215" s="219" t="s">
        <v>186</v>
      </c>
      <c r="H215" s="220">
        <v>3</v>
      </c>
      <c r="I215" s="221"/>
      <c r="J215" s="222">
        <f>ROUND(I215*H215,2)</f>
        <v>0</v>
      </c>
      <c r="K215" s="218" t="s">
        <v>160</v>
      </c>
      <c r="L215" s="42"/>
      <c r="M215" s="223" t="s">
        <v>1</v>
      </c>
      <c r="N215" s="224" t="s">
        <v>42</v>
      </c>
      <c r="O215" s="89"/>
      <c r="P215" s="225">
        <f>O215*H215</f>
        <v>0</v>
      </c>
      <c r="Q215" s="225">
        <v>0.0031800000000000001</v>
      </c>
      <c r="R215" s="225">
        <f>Q215*H215</f>
        <v>0.0095399999999999999</v>
      </c>
      <c r="S215" s="225">
        <v>0</v>
      </c>
      <c r="T215" s="22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7" t="s">
        <v>238</v>
      </c>
      <c r="AT215" s="227" t="s">
        <v>156</v>
      </c>
      <c r="AU215" s="227" t="s">
        <v>87</v>
      </c>
      <c r="AY215" s="15" t="s">
        <v>153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5" t="s">
        <v>85</v>
      </c>
      <c r="BK215" s="228">
        <f>ROUND(I215*H215,2)</f>
        <v>0</v>
      </c>
      <c r="BL215" s="15" t="s">
        <v>238</v>
      </c>
      <c r="BM215" s="227" t="s">
        <v>325</v>
      </c>
    </row>
    <row r="216" s="2" customFormat="1">
      <c r="A216" s="36"/>
      <c r="B216" s="37"/>
      <c r="C216" s="38"/>
      <c r="D216" s="229" t="s">
        <v>163</v>
      </c>
      <c r="E216" s="38"/>
      <c r="F216" s="230" t="s">
        <v>326</v>
      </c>
      <c r="G216" s="38"/>
      <c r="H216" s="38"/>
      <c r="I216" s="231"/>
      <c r="J216" s="38"/>
      <c r="K216" s="38"/>
      <c r="L216" s="42"/>
      <c r="M216" s="232"/>
      <c r="N216" s="233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163</v>
      </c>
      <c r="AU216" s="15" t="s">
        <v>87</v>
      </c>
    </row>
    <row r="217" s="2" customFormat="1">
      <c r="A217" s="36"/>
      <c r="B217" s="37"/>
      <c r="C217" s="38"/>
      <c r="D217" s="234" t="s">
        <v>165</v>
      </c>
      <c r="E217" s="38"/>
      <c r="F217" s="235" t="s">
        <v>327</v>
      </c>
      <c r="G217" s="38"/>
      <c r="H217" s="38"/>
      <c r="I217" s="231"/>
      <c r="J217" s="38"/>
      <c r="K217" s="38"/>
      <c r="L217" s="42"/>
      <c r="M217" s="232"/>
      <c r="N217" s="233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165</v>
      </c>
      <c r="AU217" s="15" t="s">
        <v>87</v>
      </c>
    </row>
    <row r="218" s="2" customFormat="1" ht="24.15" customHeight="1">
      <c r="A218" s="36"/>
      <c r="B218" s="37"/>
      <c r="C218" s="216" t="s">
        <v>328</v>
      </c>
      <c r="D218" s="216" t="s">
        <v>156</v>
      </c>
      <c r="E218" s="217" t="s">
        <v>329</v>
      </c>
      <c r="F218" s="218" t="s">
        <v>330</v>
      </c>
      <c r="G218" s="219" t="s">
        <v>159</v>
      </c>
      <c r="H218" s="220">
        <v>12</v>
      </c>
      <c r="I218" s="221"/>
      <c r="J218" s="222">
        <f>ROUND(I218*H218,2)</f>
        <v>0</v>
      </c>
      <c r="K218" s="218" t="s">
        <v>160</v>
      </c>
      <c r="L218" s="42"/>
      <c r="M218" s="223" t="s">
        <v>1</v>
      </c>
      <c r="N218" s="224" t="s">
        <v>42</v>
      </c>
      <c r="O218" s="89"/>
      <c r="P218" s="225">
        <f>O218*H218</f>
        <v>0</v>
      </c>
      <c r="Q218" s="225">
        <v>0</v>
      </c>
      <c r="R218" s="225">
        <f>Q218*H218</f>
        <v>0</v>
      </c>
      <c r="S218" s="225">
        <v>0</v>
      </c>
      <c r="T218" s="22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7" t="s">
        <v>238</v>
      </c>
      <c r="AT218" s="227" t="s">
        <v>156</v>
      </c>
      <c r="AU218" s="227" t="s">
        <v>87</v>
      </c>
      <c r="AY218" s="15" t="s">
        <v>153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5" t="s">
        <v>85</v>
      </c>
      <c r="BK218" s="228">
        <f>ROUND(I218*H218,2)</f>
        <v>0</v>
      </c>
      <c r="BL218" s="15" t="s">
        <v>238</v>
      </c>
      <c r="BM218" s="227" t="s">
        <v>331</v>
      </c>
    </row>
    <row r="219" s="2" customFormat="1">
      <c r="A219" s="36"/>
      <c r="B219" s="37"/>
      <c r="C219" s="38"/>
      <c r="D219" s="229" t="s">
        <v>163</v>
      </c>
      <c r="E219" s="38"/>
      <c r="F219" s="230" t="s">
        <v>332</v>
      </c>
      <c r="G219" s="38"/>
      <c r="H219" s="38"/>
      <c r="I219" s="231"/>
      <c r="J219" s="38"/>
      <c r="K219" s="38"/>
      <c r="L219" s="42"/>
      <c r="M219" s="232"/>
      <c r="N219" s="233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163</v>
      </c>
      <c r="AU219" s="15" t="s">
        <v>87</v>
      </c>
    </row>
    <row r="220" s="2" customFormat="1">
      <c r="A220" s="36"/>
      <c r="B220" s="37"/>
      <c r="C220" s="38"/>
      <c r="D220" s="234" t="s">
        <v>165</v>
      </c>
      <c r="E220" s="38"/>
      <c r="F220" s="235" t="s">
        <v>333</v>
      </c>
      <c r="G220" s="38"/>
      <c r="H220" s="38"/>
      <c r="I220" s="231"/>
      <c r="J220" s="38"/>
      <c r="K220" s="38"/>
      <c r="L220" s="42"/>
      <c r="M220" s="232"/>
      <c r="N220" s="233"/>
      <c r="O220" s="89"/>
      <c r="P220" s="89"/>
      <c r="Q220" s="89"/>
      <c r="R220" s="89"/>
      <c r="S220" s="89"/>
      <c r="T220" s="90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165</v>
      </c>
      <c r="AU220" s="15" t="s">
        <v>87</v>
      </c>
    </row>
    <row r="221" s="2" customFormat="1" ht="24.15" customHeight="1">
      <c r="A221" s="36"/>
      <c r="B221" s="37"/>
      <c r="C221" s="247" t="s">
        <v>334</v>
      </c>
      <c r="D221" s="247" t="s">
        <v>175</v>
      </c>
      <c r="E221" s="248" t="s">
        <v>335</v>
      </c>
      <c r="F221" s="249" t="s">
        <v>336</v>
      </c>
      <c r="G221" s="250" t="s">
        <v>159</v>
      </c>
      <c r="H221" s="251">
        <v>12.6</v>
      </c>
      <c r="I221" s="252"/>
      <c r="J221" s="253">
        <f>ROUND(I221*H221,2)</f>
        <v>0</v>
      </c>
      <c r="K221" s="249" t="s">
        <v>1</v>
      </c>
      <c r="L221" s="254"/>
      <c r="M221" s="255" t="s">
        <v>1</v>
      </c>
      <c r="N221" s="256" t="s">
        <v>42</v>
      </c>
      <c r="O221" s="89"/>
      <c r="P221" s="225">
        <f>O221*H221</f>
        <v>0</v>
      </c>
      <c r="Q221" s="225">
        <v>0</v>
      </c>
      <c r="R221" s="225">
        <f>Q221*H221</f>
        <v>0</v>
      </c>
      <c r="S221" s="225">
        <v>0</v>
      </c>
      <c r="T221" s="22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27" t="s">
        <v>244</v>
      </c>
      <c r="AT221" s="227" t="s">
        <v>175</v>
      </c>
      <c r="AU221" s="227" t="s">
        <v>87</v>
      </c>
      <c r="AY221" s="15" t="s">
        <v>153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5" t="s">
        <v>85</v>
      </c>
      <c r="BK221" s="228">
        <f>ROUND(I221*H221,2)</f>
        <v>0</v>
      </c>
      <c r="BL221" s="15" t="s">
        <v>238</v>
      </c>
      <c r="BM221" s="227" t="s">
        <v>337</v>
      </c>
    </row>
    <row r="222" s="2" customFormat="1">
      <c r="A222" s="36"/>
      <c r="B222" s="37"/>
      <c r="C222" s="38"/>
      <c r="D222" s="229" t="s">
        <v>163</v>
      </c>
      <c r="E222" s="38"/>
      <c r="F222" s="230" t="s">
        <v>336</v>
      </c>
      <c r="G222" s="38"/>
      <c r="H222" s="38"/>
      <c r="I222" s="231"/>
      <c r="J222" s="38"/>
      <c r="K222" s="38"/>
      <c r="L222" s="42"/>
      <c r="M222" s="232"/>
      <c r="N222" s="233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163</v>
      </c>
      <c r="AU222" s="15" t="s">
        <v>87</v>
      </c>
    </row>
    <row r="223" s="13" customFormat="1">
      <c r="A223" s="13"/>
      <c r="B223" s="236"/>
      <c r="C223" s="237"/>
      <c r="D223" s="229" t="s">
        <v>167</v>
      </c>
      <c r="E223" s="237"/>
      <c r="F223" s="239" t="s">
        <v>471</v>
      </c>
      <c r="G223" s="237"/>
      <c r="H223" s="240">
        <v>12.6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167</v>
      </c>
      <c r="AU223" s="246" t="s">
        <v>87</v>
      </c>
      <c r="AV223" s="13" t="s">
        <v>87</v>
      </c>
      <c r="AW223" s="13" t="s">
        <v>4</v>
      </c>
      <c r="AX223" s="13" t="s">
        <v>85</v>
      </c>
      <c r="AY223" s="246" t="s">
        <v>153</v>
      </c>
    </row>
    <row r="224" s="2" customFormat="1" ht="16.5" customHeight="1">
      <c r="A224" s="36"/>
      <c r="B224" s="37"/>
      <c r="C224" s="216" t="s">
        <v>339</v>
      </c>
      <c r="D224" s="216" t="s">
        <v>156</v>
      </c>
      <c r="E224" s="217" t="s">
        <v>340</v>
      </c>
      <c r="F224" s="218" t="s">
        <v>341</v>
      </c>
      <c r="G224" s="219" t="s">
        <v>186</v>
      </c>
      <c r="H224" s="220">
        <v>7.2000000000000002</v>
      </c>
      <c r="I224" s="221"/>
      <c r="J224" s="222">
        <f>ROUND(I224*H224,2)</f>
        <v>0</v>
      </c>
      <c r="K224" s="218" t="s">
        <v>160</v>
      </c>
      <c r="L224" s="42"/>
      <c r="M224" s="223" t="s">
        <v>1</v>
      </c>
      <c r="N224" s="224" t="s">
        <v>42</v>
      </c>
      <c r="O224" s="89"/>
      <c r="P224" s="225">
        <f>O224*H224</f>
        <v>0</v>
      </c>
      <c r="Q224" s="225">
        <v>0</v>
      </c>
      <c r="R224" s="225">
        <f>Q224*H224</f>
        <v>0</v>
      </c>
      <c r="S224" s="225">
        <v>3.0000000000000001E-05</v>
      </c>
      <c r="T224" s="226">
        <f>S224*H224</f>
        <v>0.00021600000000000002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7" t="s">
        <v>238</v>
      </c>
      <c r="AT224" s="227" t="s">
        <v>156</v>
      </c>
      <c r="AU224" s="227" t="s">
        <v>87</v>
      </c>
      <c r="AY224" s="15" t="s">
        <v>153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5" t="s">
        <v>85</v>
      </c>
      <c r="BK224" s="228">
        <f>ROUND(I224*H224,2)</f>
        <v>0</v>
      </c>
      <c r="BL224" s="15" t="s">
        <v>238</v>
      </c>
      <c r="BM224" s="227" t="s">
        <v>342</v>
      </c>
    </row>
    <row r="225" s="2" customFormat="1">
      <c r="A225" s="36"/>
      <c r="B225" s="37"/>
      <c r="C225" s="38"/>
      <c r="D225" s="229" t="s">
        <v>163</v>
      </c>
      <c r="E225" s="38"/>
      <c r="F225" s="230" t="s">
        <v>343</v>
      </c>
      <c r="G225" s="38"/>
      <c r="H225" s="38"/>
      <c r="I225" s="231"/>
      <c r="J225" s="38"/>
      <c r="K225" s="38"/>
      <c r="L225" s="42"/>
      <c r="M225" s="232"/>
      <c r="N225" s="233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163</v>
      </c>
      <c r="AU225" s="15" t="s">
        <v>87</v>
      </c>
    </row>
    <row r="226" s="2" customFormat="1">
      <c r="A226" s="36"/>
      <c r="B226" s="37"/>
      <c r="C226" s="38"/>
      <c r="D226" s="234" t="s">
        <v>165</v>
      </c>
      <c r="E226" s="38"/>
      <c r="F226" s="235" t="s">
        <v>344</v>
      </c>
      <c r="G226" s="38"/>
      <c r="H226" s="38"/>
      <c r="I226" s="231"/>
      <c r="J226" s="38"/>
      <c r="K226" s="38"/>
      <c r="L226" s="42"/>
      <c r="M226" s="232"/>
      <c r="N226" s="233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165</v>
      </c>
      <c r="AU226" s="15" t="s">
        <v>87</v>
      </c>
    </row>
    <row r="227" s="13" customFormat="1">
      <c r="A227" s="13"/>
      <c r="B227" s="236"/>
      <c r="C227" s="237"/>
      <c r="D227" s="229" t="s">
        <v>167</v>
      </c>
      <c r="E227" s="238" t="s">
        <v>1</v>
      </c>
      <c r="F227" s="239" t="s">
        <v>472</v>
      </c>
      <c r="G227" s="237"/>
      <c r="H227" s="240">
        <v>7.2000000000000002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167</v>
      </c>
      <c r="AU227" s="246" t="s">
        <v>87</v>
      </c>
      <c r="AV227" s="13" t="s">
        <v>87</v>
      </c>
      <c r="AW227" s="13" t="s">
        <v>34</v>
      </c>
      <c r="AX227" s="13" t="s">
        <v>85</v>
      </c>
      <c r="AY227" s="246" t="s">
        <v>153</v>
      </c>
    </row>
    <row r="228" s="2" customFormat="1" ht="24.15" customHeight="1">
      <c r="A228" s="36"/>
      <c r="B228" s="37"/>
      <c r="C228" s="247" t="s">
        <v>346</v>
      </c>
      <c r="D228" s="247" t="s">
        <v>175</v>
      </c>
      <c r="E228" s="248" t="s">
        <v>347</v>
      </c>
      <c r="F228" s="249" t="s">
        <v>348</v>
      </c>
      <c r="G228" s="250" t="s">
        <v>171</v>
      </c>
      <c r="H228" s="251">
        <v>1</v>
      </c>
      <c r="I228" s="252"/>
      <c r="J228" s="253">
        <f>ROUND(I228*H228,2)</f>
        <v>0</v>
      </c>
      <c r="K228" s="249" t="s">
        <v>1</v>
      </c>
      <c r="L228" s="254"/>
      <c r="M228" s="255" t="s">
        <v>1</v>
      </c>
      <c r="N228" s="256" t="s">
        <v>42</v>
      </c>
      <c r="O228" s="89"/>
      <c r="P228" s="225">
        <f>O228*H228</f>
        <v>0</v>
      </c>
      <c r="Q228" s="225">
        <v>0.00080000000000000004</v>
      </c>
      <c r="R228" s="225">
        <f>Q228*H228</f>
        <v>0.00080000000000000004</v>
      </c>
      <c r="S228" s="225">
        <v>0</v>
      </c>
      <c r="T228" s="22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7" t="s">
        <v>244</v>
      </c>
      <c r="AT228" s="227" t="s">
        <v>175</v>
      </c>
      <c r="AU228" s="227" t="s">
        <v>87</v>
      </c>
      <c r="AY228" s="15" t="s">
        <v>153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5" t="s">
        <v>85</v>
      </c>
      <c r="BK228" s="228">
        <f>ROUND(I228*H228,2)</f>
        <v>0</v>
      </c>
      <c r="BL228" s="15" t="s">
        <v>238</v>
      </c>
      <c r="BM228" s="227" t="s">
        <v>349</v>
      </c>
    </row>
    <row r="229" s="2" customFormat="1">
      <c r="A229" s="36"/>
      <c r="B229" s="37"/>
      <c r="C229" s="38"/>
      <c r="D229" s="229" t="s">
        <v>163</v>
      </c>
      <c r="E229" s="38"/>
      <c r="F229" s="230" t="s">
        <v>348</v>
      </c>
      <c r="G229" s="38"/>
      <c r="H229" s="38"/>
      <c r="I229" s="231"/>
      <c r="J229" s="38"/>
      <c r="K229" s="38"/>
      <c r="L229" s="42"/>
      <c r="M229" s="232"/>
      <c r="N229" s="233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163</v>
      </c>
      <c r="AU229" s="15" t="s">
        <v>87</v>
      </c>
    </row>
    <row r="230" s="2" customFormat="1" ht="24.15" customHeight="1">
      <c r="A230" s="36"/>
      <c r="B230" s="37"/>
      <c r="C230" s="216" t="s">
        <v>244</v>
      </c>
      <c r="D230" s="216" t="s">
        <v>156</v>
      </c>
      <c r="E230" s="217" t="s">
        <v>350</v>
      </c>
      <c r="F230" s="218" t="s">
        <v>351</v>
      </c>
      <c r="G230" s="219" t="s">
        <v>186</v>
      </c>
      <c r="H230" s="220">
        <v>3</v>
      </c>
      <c r="I230" s="221"/>
      <c r="J230" s="222">
        <f>ROUND(I230*H230,2)</f>
        <v>0</v>
      </c>
      <c r="K230" s="218" t="s">
        <v>160</v>
      </c>
      <c r="L230" s="42"/>
      <c r="M230" s="223" t="s">
        <v>1</v>
      </c>
      <c r="N230" s="224" t="s">
        <v>42</v>
      </c>
      <c r="O230" s="89"/>
      <c r="P230" s="225">
        <f>O230*H230</f>
        <v>0</v>
      </c>
      <c r="Q230" s="225">
        <v>0.00021000000000000001</v>
      </c>
      <c r="R230" s="225">
        <f>Q230*H230</f>
        <v>0.00063000000000000003</v>
      </c>
      <c r="S230" s="225">
        <v>0</v>
      </c>
      <c r="T230" s="22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7" t="s">
        <v>238</v>
      </c>
      <c r="AT230" s="227" t="s">
        <v>156</v>
      </c>
      <c r="AU230" s="227" t="s">
        <v>87</v>
      </c>
      <c r="AY230" s="15" t="s">
        <v>153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5" t="s">
        <v>85</v>
      </c>
      <c r="BK230" s="228">
        <f>ROUND(I230*H230,2)</f>
        <v>0</v>
      </c>
      <c r="BL230" s="15" t="s">
        <v>238</v>
      </c>
      <c r="BM230" s="227" t="s">
        <v>352</v>
      </c>
    </row>
    <row r="231" s="2" customFormat="1">
      <c r="A231" s="36"/>
      <c r="B231" s="37"/>
      <c r="C231" s="38"/>
      <c r="D231" s="229" t="s">
        <v>163</v>
      </c>
      <c r="E231" s="38"/>
      <c r="F231" s="230" t="s">
        <v>353</v>
      </c>
      <c r="G231" s="38"/>
      <c r="H231" s="38"/>
      <c r="I231" s="231"/>
      <c r="J231" s="38"/>
      <c r="K231" s="38"/>
      <c r="L231" s="42"/>
      <c r="M231" s="232"/>
      <c r="N231" s="233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163</v>
      </c>
      <c r="AU231" s="15" t="s">
        <v>87</v>
      </c>
    </row>
    <row r="232" s="2" customFormat="1">
      <c r="A232" s="36"/>
      <c r="B232" s="37"/>
      <c r="C232" s="38"/>
      <c r="D232" s="234" t="s">
        <v>165</v>
      </c>
      <c r="E232" s="38"/>
      <c r="F232" s="235" t="s">
        <v>354</v>
      </c>
      <c r="G232" s="38"/>
      <c r="H232" s="38"/>
      <c r="I232" s="231"/>
      <c r="J232" s="38"/>
      <c r="K232" s="38"/>
      <c r="L232" s="42"/>
      <c r="M232" s="232"/>
      <c r="N232" s="233"/>
      <c r="O232" s="89"/>
      <c r="P232" s="89"/>
      <c r="Q232" s="89"/>
      <c r="R232" s="89"/>
      <c r="S232" s="89"/>
      <c r="T232" s="90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165</v>
      </c>
      <c r="AU232" s="15" t="s">
        <v>87</v>
      </c>
    </row>
    <row r="233" s="2" customFormat="1" ht="24.15" customHeight="1">
      <c r="A233" s="36"/>
      <c r="B233" s="37"/>
      <c r="C233" s="216" t="s">
        <v>355</v>
      </c>
      <c r="D233" s="216" t="s">
        <v>156</v>
      </c>
      <c r="E233" s="217" t="s">
        <v>356</v>
      </c>
      <c r="F233" s="218" t="s">
        <v>357</v>
      </c>
      <c r="G233" s="219" t="s">
        <v>186</v>
      </c>
      <c r="H233" s="220">
        <v>3</v>
      </c>
      <c r="I233" s="221"/>
      <c r="J233" s="222">
        <f>ROUND(I233*H233,2)</f>
        <v>0</v>
      </c>
      <c r="K233" s="218" t="s">
        <v>160</v>
      </c>
      <c r="L233" s="42"/>
      <c r="M233" s="223" t="s">
        <v>1</v>
      </c>
      <c r="N233" s="224" t="s">
        <v>42</v>
      </c>
      <c r="O233" s="89"/>
      <c r="P233" s="225">
        <f>O233*H233</f>
        <v>0</v>
      </c>
      <c r="Q233" s="225">
        <v>0.00021000000000000001</v>
      </c>
      <c r="R233" s="225">
        <f>Q233*H233</f>
        <v>0.00063000000000000003</v>
      </c>
      <c r="S233" s="225">
        <v>0</v>
      </c>
      <c r="T233" s="22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7" t="s">
        <v>238</v>
      </c>
      <c r="AT233" s="227" t="s">
        <v>156</v>
      </c>
      <c r="AU233" s="227" t="s">
        <v>87</v>
      </c>
      <c r="AY233" s="15" t="s">
        <v>153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5" t="s">
        <v>85</v>
      </c>
      <c r="BK233" s="228">
        <f>ROUND(I233*H233,2)</f>
        <v>0</v>
      </c>
      <c r="BL233" s="15" t="s">
        <v>238</v>
      </c>
      <c r="BM233" s="227" t="s">
        <v>358</v>
      </c>
    </row>
    <row r="234" s="2" customFormat="1">
      <c r="A234" s="36"/>
      <c r="B234" s="37"/>
      <c r="C234" s="38"/>
      <c r="D234" s="229" t="s">
        <v>163</v>
      </c>
      <c r="E234" s="38"/>
      <c r="F234" s="230" t="s">
        <v>359</v>
      </c>
      <c r="G234" s="38"/>
      <c r="H234" s="38"/>
      <c r="I234" s="231"/>
      <c r="J234" s="38"/>
      <c r="K234" s="38"/>
      <c r="L234" s="42"/>
      <c r="M234" s="232"/>
      <c r="N234" s="233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163</v>
      </c>
      <c r="AU234" s="15" t="s">
        <v>87</v>
      </c>
    </row>
    <row r="235" s="2" customFormat="1">
      <c r="A235" s="36"/>
      <c r="B235" s="37"/>
      <c r="C235" s="38"/>
      <c r="D235" s="234" t="s">
        <v>165</v>
      </c>
      <c r="E235" s="38"/>
      <c r="F235" s="235" t="s">
        <v>360</v>
      </c>
      <c r="G235" s="38"/>
      <c r="H235" s="38"/>
      <c r="I235" s="231"/>
      <c r="J235" s="38"/>
      <c r="K235" s="38"/>
      <c r="L235" s="42"/>
      <c r="M235" s="232"/>
      <c r="N235" s="233"/>
      <c r="O235" s="89"/>
      <c r="P235" s="89"/>
      <c r="Q235" s="89"/>
      <c r="R235" s="89"/>
      <c r="S235" s="89"/>
      <c r="T235" s="90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165</v>
      </c>
      <c r="AU235" s="15" t="s">
        <v>87</v>
      </c>
    </row>
    <row r="236" s="2" customFormat="1" ht="24.15" customHeight="1">
      <c r="A236" s="36"/>
      <c r="B236" s="37"/>
      <c r="C236" s="216" t="s">
        <v>361</v>
      </c>
      <c r="D236" s="216" t="s">
        <v>156</v>
      </c>
      <c r="E236" s="217" t="s">
        <v>362</v>
      </c>
      <c r="F236" s="218" t="s">
        <v>363</v>
      </c>
      <c r="G236" s="219" t="s">
        <v>186</v>
      </c>
      <c r="H236" s="220">
        <v>7.5599999999999996</v>
      </c>
      <c r="I236" s="221"/>
      <c r="J236" s="222">
        <f>ROUND(I236*H236,2)</f>
        <v>0</v>
      </c>
      <c r="K236" s="218" t="s">
        <v>160</v>
      </c>
      <c r="L236" s="42"/>
      <c r="M236" s="223" t="s">
        <v>1</v>
      </c>
      <c r="N236" s="224" t="s">
        <v>42</v>
      </c>
      <c r="O236" s="89"/>
      <c r="P236" s="225">
        <f>O236*H236</f>
        <v>0</v>
      </c>
      <c r="Q236" s="225">
        <v>1.0000000000000001E-05</v>
      </c>
      <c r="R236" s="225">
        <f>Q236*H236</f>
        <v>7.5600000000000008E-05</v>
      </c>
      <c r="S236" s="225">
        <v>0</v>
      </c>
      <c r="T236" s="22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7" t="s">
        <v>238</v>
      </c>
      <c r="AT236" s="227" t="s">
        <v>156</v>
      </c>
      <c r="AU236" s="227" t="s">
        <v>87</v>
      </c>
      <c r="AY236" s="15" t="s">
        <v>153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5" t="s">
        <v>85</v>
      </c>
      <c r="BK236" s="228">
        <f>ROUND(I236*H236,2)</f>
        <v>0</v>
      </c>
      <c r="BL236" s="15" t="s">
        <v>238</v>
      </c>
      <c r="BM236" s="227" t="s">
        <v>364</v>
      </c>
    </row>
    <row r="237" s="2" customFormat="1">
      <c r="A237" s="36"/>
      <c r="B237" s="37"/>
      <c r="C237" s="38"/>
      <c r="D237" s="229" t="s">
        <v>163</v>
      </c>
      <c r="E237" s="38"/>
      <c r="F237" s="230" t="s">
        <v>365</v>
      </c>
      <c r="G237" s="38"/>
      <c r="H237" s="38"/>
      <c r="I237" s="231"/>
      <c r="J237" s="38"/>
      <c r="K237" s="38"/>
      <c r="L237" s="42"/>
      <c r="M237" s="232"/>
      <c r="N237" s="233"/>
      <c r="O237" s="89"/>
      <c r="P237" s="89"/>
      <c r="Q237" s="89"/>
      <c r="R237" s="89"/>
      <c r="S237" s="89"/>
      <c r="T237" s="90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163</v>
      </c>
      <c r="AU237" s="15" t="s">
        <v>87</v>
      </c>
    </row>
    <row r="238" s="2" customFormat="1">
      <c r="A238" s="36"/>
      <c r="B238" s="37"/>
      <c r="C238" s="38"/>
      <c r="D238" s="234" t="s">
        <v>165</v>
      </c>
      <c r="E238" s="38"/>
      <c r="F238" s="235" t="s">
        <v>366</v>
      </c>
      <c r="G238" s="38"/>
      <c r="H238" s="38"/>
      <c r="I238" s="231"/>
      <c r="J238" s="38"/>
      <c r="K238" s="38"/>
      <c r="L238" s="42"/>
      <c r="M238" s="232"/>
      <c r="N238" s="233"/>
      <c r="O238" s="89"/>
      <c r="P238" s="89"/>
      <c r="Q238" s="89"/>
      <c r="R238" s="89"/>
      <c r="S238" s="89"/>
      <c r="T238" s="90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165</v>
      </c>
      <c r="AU238" s="15" t="s">
        <v>87</v>
      </c>
    </row>
    <row r="239" s="13" customFormat="1">
      <c r="A239" s="13"/>
      <c r="B239" s="236"/>
      <c r="C239" s="237"/>
      <c r="D239" s="229" t="s">
        <v>167</v>
      </c>
      <c r="E239" s="238" t="s">
        <v>1</v>
      </c>
      <c r="F239" s="239" t="s">
        <v>473</v>
      </c>
      <c r="G239" s="237"/>
      <c r="H239" s="240">
        <v>7.5599999999999996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167</v>
      </c>
      <c r="AU239" s="246" t="s">
        <v>87</v>
      </c>
      <c r="AV239" s="13" t="s">
        <v>87</v>
      </c>
      <c r="AW239" s="13" t="s">
        <v>34</v>
      </c>
      <c r="AX239" s="13" t="s">
        <v>85</v>
      </c>
      <c r="AY239" s="246" t="s">
        <v>153</v>
      </c>
    </row>
    <row r="240" s="2" customFormat="1" ht="24.15" customHeight="1">
      <c r="A240" s="36"/>
      <c r="B240" s="37"/>
      <c r="C240" s="216" t="s">
        <v>368</v>
      </c>
      <c r="D240" s="216" t="s">
        <v>156</v>
      </c>
      <c r="E240" s="217" t="s">
        <v>369</v>
      </c>
      <c r="F240" s="218" t="s">
        <v>370</v>
      </c>
      <c r="G240" s="219" t="s">
        <v>186</v>
      </c>
      <c r="H240" s="220">
        <v>7.5</v>
      </c>
      <c r="I240" s="221"/>
      <c r="J240" s="222">
        <f>ROUND(I240*H240,2)</f>
        <v>0</v>
      </c>
      <c r="K240" s="218" t="s">
        <v>160</v>
      </c>
      <c r="L240" s="42"/>
      <c r="M240" s="223" t="s">
        <v>1</v>
      </c>
      <c r="N240" s="224" t="s">
        <v>42</v>
      </c>
      <c r="O240" s="89"/>
      <c r="P240" s="225">
        <f>O240*H240</f>
        <v>0</v>
      </c>
      <c r="Q240" s="225">
        <v>1.0000000000000001E-05</v>
      </c>
      <c r="R240" s="225">
        <f>Q240*H240</f>
        <v>7.5000000000000007E-05</v>
      </c>
      <c r="S240" s="225">
        <v>0</v>
      </c>
      <c r="T240" s="22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7" t="s">
        <v>238</v>
      </c>
      <c r="AT240" s="227" t="s">
        <v>156</v>
      </c>
      <c r="AU240" s="227" t="s">
        <v>87</v>
      </c>
      <c r="AY240" s="15" t="s">
        <v>153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5" t="s">
        <v>85</v>
      </c>
      <c r="BK240" s="228">
        <f>ROUND(I240*H240,2)</f>
        <v>0</v>
      </c>
      <c r="BL240" s="15" t="s">
        <v>238</v>
      </c>
      <c r="BM240" s="227" t="s">
        <v>371</v>
      </c>
    </row>
    <row r="241" s="2" customFormat="1">
      <c r="A241" s="36"/>
      <c r="B241" s="37"/>
      <c r="C241" s="38"/>
      <c r="D241" s="229" t="s">
        <v>163</v>
      </c>
      <c r="E241" s="38"/>
      <c r="F241" s="230" t="s">
        <v>372</v>
      </c>
      <c r="G241" s="38"/>
      <c r="H241" s="38"/>
      <c r="I241" s="231"/>
      <c r="J241" s="38"/>
      <c r="K241" s="38"/>
      <c r="L241" s="42"/>
      <c r="M241" s="232"/>
      <c r="N241" s="233"/>
      <c r="O241" s="89"/>
      <c r="P241" s="89"/>
      <c r="Q241" s="89"/>
      <c r="R241" s="89"/>
      <c r="S241" s="89"/>
      <c r="T241" s="90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163</v>
      </c>
      <c r="AU241" s="15" t="s">
        <v>87</v>
      </c>
    </row>
    <row r="242" s="2" customFormat="1">
      <c r="A242" s="36"/>
      <c r="B242" s="37"/>
      <c r="C242" s="38"/>
      <c r="D242" s="234" t="s">
        <v>165</v>
      </c>
      <c r="E242" s="38"/>
      <c r="F242" s="235" t="s">
        <v>373</v>
      </c>
      <c r="G242" s="38"/>
      <c r="H242" s="38"/>
      <c r="I242" s="231"/>
      <c r="J242" s="38"/>
      <c r="K242" s="38"/>
      <c r="L242" s="42"/>
      <c r="M242" s="232"/>
      <c r="N242" s="233"/>
      <c r="O242" s="89"/>
      <c r="P242" s="89"/>
      <c r="Q242" s="89"/>
      <c r="R242" s="89"/>
      <c r="S242" s="89"/>
      <c r="T242" s="90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165</v>
      </c>
      <c r="AU242" s="15" t="s">
        <v>87</v>
      </c>
    </row>
    <row r="243" s="2" customFormat="1" ht="33" customHeight="1">
      <c r="A243" s="36"/>
      <c r="B243" s="37"/>
      <c r="C243" s="216" t="s">
        <v>374</v>
      </c>
      <c r="D243" s="216" t="s">
        <v>156</v>
      </c>
      <c r="E243" s="217" t="s">
        <v>375</v>
      </c>
      <c r="F243" s="218" t="s">
        <v>376</v>
      </c>
      <c r="G243" s="219" t="s">
        <v>186</v>
      </c>
      <c r="H243" s="220">
        <v>3</v>
      </c>
      <c r="I243" s="221"/>
      <c r="J243" s="222">
        <f>ROUND(I243*H243,2)</f>
        <v>0</v>
      </c>
      <c r="K243" s="218" t="s">
        <v>160</v>
      </c>
      <c r="L243" s="42"/>
      <c r="M243" s="223" t="s">
        <v>1</v>
      </c>
      <c r="N243" s="224" t="s">
        <v>42</v>
      </c>
      <c r="O243" s="89"/>
      <c r="P243" s="225">
        <f>O243*H243</f>
        <v>0</v>
      </c>
      <c r="Q243" s="225">
        <v>0.00029</v>
      </c>
      <c r="R243" s="225">
        <f>Q243*H243</f>
        <v>0.00087000000000000001</v>
      </c>
      <c r="S243" s="225">
        <v>0</v>
      </c>
      <c r="T243" s="22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7" t="s">
        <v>238</v>
      </c>
      <c r="AT243" s="227" t="s">
        <v>156</v>
      </c>
      <c r="AU243" s="227" t="s">
        <v>87</v>
      </c>
      <c r="AY243" s="15" t="s">
        <v>153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5" t="s">
        <v>85</v>
      </c>
      <c r="BK243" s="228">
        <f>ROUND(I243*H243,2)</f>
        <v>0</v>
      </c>
      <c r="BL243" s="15" t="s">
        <v>238</v>
      </c>
      <c r="BM243" s="227" t="s">
        <v>377</v>
      </c>
    </row>
    <row r="244" s="2" customFormat="1">
      <c r="A244" s="36"/>
      <c r="B244" s="37"/>
      <c r="C244" s="38"/>
      <c r="D244" s="229" t="s">
        <v>163</v>
      </c>
      <c r="E244" s="38"/>
      <c r="F244" s="230" t="s">
        <v>378</v>
      </c>
      <c r="G244" s="38"/>
      <c r="H244" s="38"/>
      <c r="I244" s="231"/>
      <c r="J244" s="38"/>
      <c r="K244" s="38"/>
      <c r="L244" s="42"/>
      <c r="M244" s="232"/>
      <c r="N244" s="233"/>
      <c r="O244" s="89"/>
      <c r="P244" s="89"/>
      <c r="Q244" s="89"/>
      <c r="R244" s="89"/>
      <c r="S244" s="89"/>
      <c r="T244" s="90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163</v>
      </c>
      <c r="AU244" s="15" t="s">
        <v>87</v>
      </c>
    </row>
    <row r="245" s="2" customFormat="1">
      <c r="A245" s="36"/>
      <c r="B245" s="37"/>
      <c r="C245" s="38"/>
      <c r="D245" s="234" t="s">
        <v>165</v>
      </c>
      <c r="E245" s="38"/>
      <c r="F245" s="235" t="s">
        <v>379</v>
      </c>
      <c r="G245" s="38"/>
      <c r="H245" s="38"/>
      <c r="I245" s="231"/>
      <c r="J245" s="38"/>
      <c r="K245" s="38"/>
      <c r="L245" s="42"/>
      <c r="M245" s="232"/>
      <c r="N245" s="233"/>
      <c r="O245" s="89"/>
      <c r="P245" s="89"/>
      <c r="Q245" s="89"/>
      <c r="R245" s="89"/>
      <c r="S245" s="89"/>
      <c r="T245" s="90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5" t="s">
        <v>165</v>
      </c>
      <c r="AU245" s="15" t="s">
        <v>87</v>
      </c>
    </row>
    <row r="246" s="2" customFormat="1" ht="24.15" customHeight="1">
      <c r="A246" s="36"/>
      <c r="B246" s="37"/>
      <c r="C246" s="216" t="s">
        <v>380</v>
      </c>
      <c r="D246" s="216" t="s">
        <v>156</v>
      </c>
      <c r="E246" s="217" t="s">
        <v>381</v>
      </c>
      <c r="F246" s="218" t="s">
        <v>382</v>
      </c>
      <c r="G246" s="219" t="s">
        <v>186</v>
      </c>
      <c r="H246" s="220">
        <v>3</v>
      </c>
      <c r="I246" s="221"/>
      <c r="J246" s="222">
        <f>ROUND(I246*H246,2)</f>
        <v>0</v>
      </c>
      <c r="K246" s="218" t="s">
        <v>160</v>
      </c>
      <c r="L246" s="42"/>
      <c r="M246" s="223" t="s">
        <v>1</v>
      </c>
      <c r="N246" s="224" t="s">
        <v>42</v>
      </c>
      <c r="O246" s="89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7" t="s">
        <v>238</v>
      </c>
      <c r="AT246" s="227" t="s">
        <v>156</v>
      </c>
      <c r="AU246" s="227" t="s">
        <v>87</v>
      </c>
      <c r="AY246" s="15" t="s">
        <v>153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5" t="s">
        <v>85</v>
      </c>
      <c r="BK246" s="228">
        <f>ROUND(I246*H246,2)</f>
        <v>0</v>
      </c>
      <c r="BL246" s="15" t="s">
        <v>238</v>
      </c>
      <c r="BM246" s="227" t="s">
        <v>383</v>
      </c>
    </row>
    <row r="247" s="2" customFormat="1">
      <c r="A247" s="36"/>
      <c r="B247" s="37"/>
      <c r="C247" s="38"/>
      <c r="D247" s="229" t="s">
        <v>163</v>
      </c>
      <c r="E247" s="38"/>
      <c r="F247" s="230" t="s">
        <v>384</v>
      </c>
      <c r="G247" s="38"/>
      <c r="H247" s="38"/>
      <c r="I247" s="231"/>
      <c r="J247" s="38"/>
      <c r="K247" s="38"/>
      <c r="L247" s="42"/>
      <c r="M247" s="232"/>
      <c r="N247" s="233"/>
      <c r="O247" s="89"/>
      <c r="P247" s="89"/>
      <c r="Q247" s="89"/>
      <c r="R247" s="89"/>
      <c r="S247" s="89"/>
      <c r="T247" s="90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5" t="s">
        <v>163</v>
      </c>
      <c r="AU247" s="15" t="s">
        <v>87</v>
      </c>
    </row>
    <row r="248" s="2" customFormat="1">
      <c r="A248" s="36"/>
      <c r="B248" s="37"/>
      <c r="C248" s="38"/>
      <c r="D248" s="234" t="s">
        <v>165</v>
      </c>
      <c r="E248" s="38"/>
      <c r="F248" s="235" t="s">
        <v>385</v>
      </c>
      <c r="G248" s="38"/>
      <c r="H248" s="38"/>
      <c r="I248" s="231"/>
      <c r="J248" s="38"/>
      <c r="K248" s="38"/>
      <c r="L248" s="42"/>
      <c r="M248" s="232"/>
      <c r="N248" s="233"/>
      <c r="O248" s="89"/>
      <c r="P248" s="89"/>
      <c r="Q248" s="89"/>
      <c r="R248" s="89"/>
      <c r="S248" s="89"/>
      <c r="T248" s="90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5" t="s">
        <v>165</v>
      </c>
      <c r="AU248" s="15" t="s">
        <v>87</v>
      </c>
    </row>
    <row r="249" s="2" customFormat="1" ht="33" customHeight="1">
      <c r="A249" s="36"/>
      <c r="B249" s="37"/>
      <c r="C249" s="216" t="s">
        <v>386</v>
      </c>
      <c r="D249" s="216" t="s">
        <v>156</v>
      </c>
      <c r="E249" s="217" t="s">
        <v>387</v>
      </c>
      <c r="F249" s="218" t="s">
        <v>388</v>
      </c>
      <c r="G249" s="219" t="s">
        <v>159</v>
      </c>
      <c r="H249" s="220">
        <v>12</v>
      </c>
      <c r="I249" s="221"/>
      <c r="J249" s="222">
        <f>ROUND(I249*H249,2)</f>
        <v>0</v>
      </c>
      <c r="K249" s="218" t="s">
        <v>160</v>
      </c>
      <c r="L249" s="42"/>
      <c r="M249" s="223" t="s">
        <v>1</v>
      </c>
      <c r="N249" s="224" t="s">
        <v>42</v>
      </c>
      <c r="O249" s="89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7" t="s">
        <v>238</v>
      </c>
      <c r="AT249" s="227" t="s">
        <v>156</v>
      </c>
      <c r="AU249" s="227" t="s">
        <v>87</v>
      </c>
      <c r="AY249" s="15" t="s">
        <v>153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15" t="s">
        <v>85</v>
      </c>
      <c r="BK249" s="228">
        <f>ROUND(I249*H249,2)</f>
        <v>0</v>
      </c>
      <c r="BL249" s="15" t="s">
        <v>238</v>
      </c>
      <c r="BM249" s="227" t="s">
        <v>389</v>
      </c>
    </row>
    <row r="250" s="2" customFormat="1">
      <c r="A250" s="36"/>
      <c r="B250" s="37"/>
      <c r="C250" s="38"/>
      <c r="D250" s="229" t="s">
        <v>163</v>
      </c>
      <c r="E250" s="38"/>
      <c r="F250" s="230" t="s">
        <v>390</v>
      </c>
      <c r="G250" s="38"/>
      <c r="H250" s="38"/>
      <c r="I250" s="231"/>
      <c r="J250" s="38"/>
      <c r="K250" s="38"/>
      <c r="L250" s="42"/>
      <c r="M250" s="232"/>
      <c r="N250" s="233"/>
      <c r="O250" s="89"/>
      <c r="P250" s="89"/>
      <c r="Q250" s="89"/>
      <c r="R250" s="89"/>
      <c r="S250" s="89"/>
      <c r="T250" s="90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5" t="s">
        <v>163</v>
      </c>
      <c r="AU250" s="15" t="s">
        <v>87</v>
      </c>
    </row>
    <row r="251" s="2" customFormat="1">
      <c r="A251" s="36"/>
      <c r="B251" s="37"/>
      <c r="C251" s="38"/>
      <c r="D251" s="234" t="s">
        <v>165</v>
      </c>
      <c r="E251" s="38"/>
      <c r="F251" s="235" t="s">
        <v>391</v>
      </c>
      <c r="G251" s="38"/>
      <c r="H251" s="38"/>
      <c r="I251" s="231"/>
      <c r="J251" s="38"/>
      <c r="K251" s="38"/>
      <c r="L251" s="42"/>
      <c r="M251" s="258"/>
      <c r="N251" s="259"/>
      <c r="O251" s="260"/>
      <c r="P251" s="260"/>
      <c r="Q251" s="260"/>
      <c r="R251" s="260"/>
      <c r="S251" s="260"/>
      <c r="T251" s="261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165</v>
      </c>
      <c r="AU251" s="15" t="s">
        <v>87</v>
      </c>
    </row>
    <row r="252" s="2" customFormat="1" ht="6.96" customHeight="1">
      <c r="A252" s="36"/>
      <c r="B252" s="64"/>
      <c r="C252" s="65"/>
      <c r="D252" s="65"/>
      <c r="E252" s="65"/>
      <c r="F252" s="65"/>
      <c r="G252" s="65"/>
      <c r="H252" s="65"/>
      <c r="I252" s="65"/>
      <c r="J252" s="65"/>
      <c r="K252" s="65"/>
      <c r="L252" s="42"/>
      <c r="M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</row>
  </sheetData>
  <sheetProtection sheet="1" autoFilter="0" formatColumns="0" formatRows="0" objects="1" scenarios="1" spinCount="100000" saltValue="xemGRCVFK6QHH35LeLXW1nG05RSvx7OeFFv9u4SnWjHikb6izofHZ34brGGkc5twMWy8p70VrIJe0qxNJLECCw==" hashValue="ByPhN24s/SwKlePBbM4Cssi9apUv0m8KvQNbmnE43lWyw+oYArT8nqoGWzK7AmAtZrQj3cFlpjOBrq3As16IMQ==" algorithmName="SHA-512" password="CC35"/>
  <autoFilter ref="C124:K25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5_02/619995001"/>
    <hyperlink ref="F134" r:id="rId2" display="https://podminky.urs.cz/item/CS_URS_2025_02/642944221"/>
    <hyperlink ref="F141" r:id="rId3" display="https://podminky.urs.cz/item/CS_URS_2025_02/968072456"/>
    <hyperlink ref="F146" r:id="rId4" display="https://podminky.urs.cz/item/CS_URS_2025_02/997013212"/>
    <hyperlink ref="F149" r:id="rId5" display="https://podminky.urs.cz/item/CS_URS_2025_02/997013219"/>
    <hyperlink ref="F153" r:id="rId6" display="https://podminky.urs.cz/item/CS_URS_2025_02/997013501"/>
    <hyperlink ref="F156" r:id="rId7" display="https://podminky.urs.cz/item/CS_URS_2025_02/997013509"/>
    <hyperlink ref="F160" r:id="rId8" display="https://podminky.urs.cz/item/CS_URS_2025_02/997013631"/>
    <hyperlink ref="F164" r:id="rId9" display="https://podminky.urs.cz/item/CS_URS_2025_02/998018002"/>
    <hyperlink ref="F169" r:id="rId10" display="https://podminky.urs.cz/item/CS_URS_2025_02/766660031"/>
    <hyperlink ref="F176" r:id="rId11" display="https://podminky.urs.cz/item/CS_URS_2025_02/766660713"/>
    <hyperlink ref="F183" r:id="rId12" display="https://podminky.urs.cz/item/CS_URS_2025_02/766660717"/>
    <hyperlink ref="F198" r:id="rId13" display="https://podminky.urs.cz/item/CS_URS_2025_02/742210241"/>
    <hyperlink ref="F204" r:id="rId14" display="https://podminky.urs.cz/item/CS_URS_2025_02/998766122"/>
    <hyperlink ref="F208" r:id="rId15" display="https://podminky.urs.cz/item/CS_URS_2025_02/767691822"/>
    <hyperlink ref="F212" r:id="rId16" display="https://podminky.urs.cz/item/CS_URS_2025_02/784121001"/>
    <hyperlink ref="F217" r:id="rId17" display="https://podminky.urs.cz/item/CS_URS_2025_02/784161401"/>
    <hyperlink ref="F220" r:id="rId18" display="https://podminky.urs.cz/item/CS_URS_2025_02/784171001"/>
    <hyperlink ref="F226" r:id="rId19" display="https://podminky.urs.cz/item/CS_URS_2025_02/784171101"/>
    <hyperlink ref="F232" r:id="rId20" display="https://podminky.urs.cz/item/CS_URS_2025_02/784181101"/>
    <hyperlink ref="F235" r:id="rId21" display="https://podminky.urs.cz/item/CS_URS_2025_02/784181111"/>
    <hyperlink ref="F238" r:id="rId22" display="https://podminky.urs.cz/item/CS_URS_2025_02/784191005"/>
    <hyperlink ref="F242" r:id="rId23" display="https://podminky.urs.cz/item/CS_URS_2025_02/784191007"/>
    <hyperlink ref="F245" r:id="rId24" display="https://podminky.urs.cz/item/CS_URS_2025_02/784211101"/>
    <hyperlink ref="F248" r:id="rId25" display="https://podminky.urs.cz/item/CS_URS_2025_02/784211141"/>
    <hyperlink ref="F251" r:id="rId26" display="https://podminky.urs.cz/item/CS_URS_2025_02/78421114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Zdeněk Sem</dc:creator>
  <cp:lastModifiedBy>Zdeněk Sem</cp:lastModifiedBy>
  <dcterms:created xsi:type="dcterms:W3CDTF">2025-09-18T09:34:40Z</dcterms:created>
  <dcterms:modified xsi:type="dcterms:W3CDTF">2025-09-18T09:34:54Z</dcterms:modified>
</cp:coreProperties>
</file>