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720 - Oprava vnitřního vy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'720 - Oprava vnitřního vy...'!$C$87:$K$355</definedName>
    <definedName name="_xlnm.Print_Area" localSheetId="1">'720 - Oprava vnitřního vy...'!$C$77:$J$355</definedName>
    <definedName name="_xlnm.Print_Titles" localSheetId="1">'720 - Oprava vnitřního vy...'!$87:$87</definedName>
  </definedNames>
  <calcPr/>
</workbook>
</file>

<file path=xl/calcChain.xml><?xml version="1.0" encoding="utf-8"?>
<calcChain xmlns="http://schemas.openxmlformats.org/spreadsheetml/2006/main">
  <c i="2" l="1" r="R322"/>
  <c r="J35"/>
  <c r="J34"/>
  <c i="1" r="AY55"/>
  <c i="2" r="J33"/>
  <c i="1" r="AX55"/>
  <c i="2" r="BI354"/>
  <c r="BH354"/>
  <c r="BG354"/>
  <c r="BF354"/>
  <c r="T354"/>
  <c r="R354"/>
  <c r="P354"/>
  <c r="BI352"/>
  <c r="BH352"/>
  <c r="BG352"/>
  <c r="BF352"/>
  <c r="T352"/>
  <c r="R352"/>
  <c r="P352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2"/>
  <c r="BH342"/>
  <c r="BG342"/>
  <c r="BF342"/>
  <c r="T342"/>
  <c r="R342"/>
  <c r="P342"/>
  <c r="BI338"/>
  <c r="BH338"/>
  <c r="BG338"/>
  <c r="BF338"/>
  <c r="T338"/>
  <c r="R338"/>
  <c r="P338"/>
  <c r="BI334"/>
  <c r="BH334"/>
  <c r="BG334"/>
  <c r="BF334"/>
  <c r="T334"/>
  <c r="T322"/>
  <c r="R334"/>
  <c r="P334"/>
  <c r="P322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6"/>
  <c r="BH316"/>
  <c r="BG316"/>
  <c r="BF316"/>
  <c r="T316"/>
  <c r="R316"/>
  <c r="P316"/>
  <c r="BI313"/>
  <c r="BH313"/>
  <c r="BG313"/>
  <c r="BF313"/>
  <c r="T313"/>
  <c r="R313"/>
  <c r="P313"/>
  <c r="BI309"/>
  <c r="BH309"/>
  <c r="BG309"/>
  <c r="BF309"/>
  <c r="T309"/>
  <c r="R309"/>
  <c r="P309"/>
  <c r="BI307"/>
  <c r="BH307"/>
  <c r="BG307"/>
  <c r="BF307"/>
  <c r="T307"/>
  <c r="R307"/>
  <c r="P307"/>
  <c r="BI305"/>
  <c r="BH305"/>
  <c r="BG305"/>
  <c r="BF305"/>
  <c r="T305"/>
  <c r="R305"/>
  <c r="P305"/>
  <c r="BI301"/>
  <c r="BH301"/>
  <c r="BG301"/>
  <c r="BF301"/>
  <c r="T301"/>
  <c r="R301"/>
  <c r="P301"/>
  <c r="BI297"/>
  <c r="BH297"/>
  <c r="BG297"/>
  <c r="BF297"/>
  <c r="T297"/>
  <c r="R297"/>
  <c r="P297"/>
  <c r="BI293"/>
  <c r="BH293"/>
  <c r="BG293"/>
  <c r="BF293"/>
  <c r="T293"/>
  <c r="R293"/>
  <c r="P293"/>
  <c r="BI289"/>
  <c r="BH289"/>
  <c r="BG289"/>
  <c r="BF289"/>
  <c r="T289"/>
  <c r="R289"/>
  <c r="P289"/>
  <c r="BI284"/>
  <c r="BH284"/>
  <c r="BG284"/>
  <c r="BF284"/>
  <c r="T284"/>
  <c r="R284"/>
  <c r="P284"/>
  <c r="BI281"/>
  <c r="BH281"/>
  <c r="BG281"/>
  <c r="BF281"/>
  <c r="T281"/>
  <c r="R281"/>
  <c r="P281"/>
  <c r="BI275"/>
  <c r="BH275"/>
  <c r="BG275"/>
  <c r="BF275"/>
  <c r="T275"/>
  <c r="R275"/>
  <c r="P275"/>
  <c r="BI272"/>
  <c r="BH272"/>
  <c r="BG272"/>
  <c r="BF272"/>
  <c r="T272"/>
  <c r="R272"/>
  <c r="P272"/>
  <c r="BI265"/>
  <c r="BH265"/>
  <c r="BG265"/>
  <c r="BF265"/>
  <c r="T265"/>
  <c r="R265"/>
  <c r="P265"/>
  <c r="BI261"/>
  <c r="BH261"/>
  <c r="BG261"/>
  <c r="BF261"/>
  <c r="T261"/>
  <c r="R261"/>
  <c r="P261"/>
  <c r="BI255"/>
  <c r="BH255"/>
  <c r="BG255"/>
  <c r="BF255"/>
  <c r="T255"/>
  <c r="R255"/>
  <c r="P255"/>
  <c r="BI249"/>
  <c r="BH249"/>
  <c r="BG249"/>
  <c r="BF249"/>
  <c r="T249"/>
  <c r="R249"/>
  <c r="P249"/>
  <c r="BI245"/>
  <c r="BH245"/>
  <c r="BG245"/>
  <c r="BF245"/>
  <c r="T245"/>
  <c r="R245"/>
  <c r="P245"/>
  <c r="BI242"/>
  <c r="BH242"/>
  <c r="BG242"/>
  <c r="BF242"/>
  <c r="T242"/>
  <c r="R242"/>
  <c r="P242"/>
  <c r="BI238"/>
  <c r="BH238"/>
  <c r="BG238"/>
  <c r="BF238"/>
  <c r="T238"/>
  <c r="R238"/>
  <c r="P238"/>
  <c r="BI235"/>
  <c r="BH235"/>
  <c r="BG235"/>
  <c r="BF235"/>
  <c r="T235"/>
  <c r="R235"/>
  <c r="P235"/>
  <c r="BI231"/>
  <c r="BH231"/>
  <c r="BG231"/>
  <c r="BF231"/>
  <c r="T231"/>
  <c r="R231"/>
  <c r="P231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1"/>
  <c r="BH211"/>
  <c r="BG211"/>
  <c r="BF211"/>
  <c r="T211"/>
  <c r="R211"/>
  <c r="P211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7"/>
  <c r="BH177"/>
  <c r="BG177"/>
  <c r="BF177"/>
  <c r="T177"/>
  <c r="R177"/>
  <c r="P177"/>
  <c r="BI174"/>
  <c r="BH174"/>
  <c r="BG174"/>
  <c r="BF174"/>
  <c r="T174"/>
  <c r="R174"/>
  <c r="P174"/>
  <c r="BI171"/>
  <c r="BH171"/>
  <c r="BG171"/>
  <c r="BF171"/>
  <c r="T171"/>
  <c r="R171"/>
  <c r="P171"/>
  <c r="BI166"/>
  <c r="BH166"/>
  <c r="BG166"/>
  <c r="BF166"/>
  <c r="T166"/>
  <c r="T165"/>
  <c r="R166"/>
  <c r="R165"/>
  <c r="P166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1"/>
  <c r="BH151"/>
  <c r="BG151"/>
  <c r="BF151"/>
  <c r="T151"/>
  <c r="R151"/>
  <c r="P151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8"/>
  <c r="BH128"/>
  <c r="BG128"/>
  <c r="BF128"/>
  <c r="T128"/>
  <c r="R128"/>
  <c r="P128"/>
  <c r="BI123"/>
  <c r="BH123"/>
  <c r="BG123"/>
  <c r="BF123"/>
  <c r="T123"/>
  <c r="R123"/>
  <c r="P123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4"/>
  <c r="BH104"/>
  <c r="BG104"/>
  <c r="BF104"/>
  <c r="T104"/>
  <c r="R104"/>
  <c r="P104"/>
  <c r="BI97"/>
  <c r="BH97"/>
  <c r="BG97"/>
  <c r="BF97"/>
  <c r="T97"/>
  <c r="R97"/>
  <c r="P97"/>
  <c r="BI91"/>
  <c r="BH91"/>
  <c r="BG91"/>
  <c r="BF91"/>
  <c r="T91"/>
  <c r="R91"/>
  <c r="P91"/>
  <c r="F84"/>
  <c r="F82"/>
  <c r="E80"/>
  <c r="F50"/>
  <c r="F48"/>
  <c r="E46"/>
  <c r="J22"/>
  <c r="E22"/>
  <c r="J85"/>
  <c r="J21"/>
  <c r="J19"/>
  <c r="E19"/>
  <c r="J84"/>
  <c r="J18"/>
  <c r="J16"/>
  <c r="E16"/>
  <c r="F51"/>
  <c r="J15"/>
  <c r="J10"/>
  <c r="J82"/>
  <c i="1" r="L50"/>
  <c r="AM50"/>
  <c r="AM49"/>
  <c r="L49"/>
  <c r="AM47"/>
  <c r="L47"/>
  <c r="L45"/>
  <c r="L44"/>
  <c i="2" r="BK128"/>
  <c r="J151"/>
  <c r="J224"/>
  <c r="BK235"/>
  <c r="J166"/>
  <c r="BK132"/>
  <c r="BK305"/>
  <c r="BK186"/>
  <c r="J128"/>
  <c r="BK275"/>
  <c r="BK238"/>
  <c r="BK200"/>
  <c r="J162"/>
  <c r="J123"/>
  <c r="BK224"/>
  <c r="J309"/>
  <c r="BK338"/>
  <c r="BK323"/>
  <c r="J301"/>
  <c r="J218"/>
  <c r="BK177"/>
  <c r="BK348"/>
  <c r="J281"/>
  <c r="J235"/>
  <c r="J117"/>
  <c r="BK218"/>
  <c r="J159"/>
  <c r="J313"/>
  <c r="BK231"/>
  <c r="BK104"/>
  <c r="J174"/>
  <c r="BK301"/>
  <c r="BK245"/>
  <c r="J194"/>
  <c r="J97"/>
  <c r="BK159"/>
  <c r="BK261"/>
  <c r="J284"/>
  <c r="BK342"/>
  <c r="BK198"/>
  <c r="BK117"/>
  <c r="J200"/>
  <c r="J110"/>
  <c r="BK242"/>
  <c r="J177"/>
  <c i="1" r="AS54"/>
  <c i="2" r="BK319"/>
  <c r="BK334"/>
  <c r="J275"/>
  <c r="BK181"/>
  <c r="J352"/>
  <c r="J190"/>
  <c r="J265"/>
  <c r="J350"/>
  <c r="J334"/>
  <c r="BK289"/>
  <c r="J156"/>
  <c r="J289"/>
  <c r="J144"/>
  <c r="BK255"/>
  <c r="BK211"/>
  <c r="J132"/>
  <c r="J348"/>
  <c r="J238"/>
  <c r="BK327"/>
  <c r="BK281"/>
  <c r="BK190"/>
  <c r="BK91"/>
  <c r="BK272"/>
  <c r="BK297"/>
  <c r="J346"/>
  <c r="J138"/>
  <c r="J245"/>
  <c r="J227"/>
  <c r="BK265"/>
  <c r="BK316"/>
  <c r="BK284"/>
  <c r="J171"/>
  <c r="J338"/>
  <c r="BK144"/>
  <c r="J249"/>
  <c r="J323"/>
  <c r="BK97"/>
  <c r="J215"/>
  <c r="BK138"/>
  <c r="BK346"/>
  <c r="BK110"/>
  <c r="BK221"/>
  <c r="BK171"/>
  <c r="J135"/>
  <c r="J307"/>
  <c r="J261"/>
  <c r="BK194"/>
  <c r="BK147"/>
  <c r="J255"/>
  <c r="J186"/>
  <c r="BK174"/>
  <c r="BK350"/>
  <c r="BK123"/>
  <c r="BK162"/>
  <c r="J91"/>
  <c r="BK151"/>
  <c r="J297"/>
  <c r="BK249"/>
  <c r="J198"/>
  <c r="J104"/>
  <c r="J208"/>
  <c r="J354"/>
  <c r="BK313"/>
  <c r="J211"/>
  <c r="J141"/>
  <c r="J319"/>
  <c r="BK141"/>
  <c r="BK135"/>
  <c r="BK156"/>
  <c r="J221"/>
  <c r="BK354"/>
  <c r="BK293"/>
  <c r="BK309"/>
  <c r="J327"/>
  <c r="J316"/>
  <c r="J113"/>
  <c r="BK227"/>
  <c r="BK215"/>
  <c r="BK307"/>
  <c r="BK204"/>
  <c r="BK113"/>
  <c r="J181"/>
  <c r="J272"/>
  <c r="J231"/>
  <c r="J147"/>
  <c r="J242"/>
  <c r="J342"/>
  <c r="BK352"/>
  <c r="J305"/>
  <c r="BK208"/>
  <c r="BK166"/>
  <c r="J293"/>
  <c r="J204"/>
  <c l="1" r="R131"/>
  <c r="BK203"/>
  <c r="J203"/>
  <c r="J64"/>
  <c r="BK131"/>
  <c r="J131"/>
  <c r="J58"/>
  <c r="P170"/>
  <c r="BK230"/>
  <c r="J230"/>
  <c r="J65"/>
  <c r="R292"/>
  <c r="R155"/>
  <c r="R170"/>
  <c r="R230"/>
  <c r="P292"/>
  <c r="R90"/>
  <c r="R89"/>
  <c r="BK176"/>
  <c r="J176"/>
  <c r="J63"/>
  <c r="P230"/>
  <c r="P300"/>
  <c r="BK90"/>
  <c r="J90"/>
  <c r="J57"/>
  <c r="BK155"/>
  <c r="J155"/>
  <c r="J59"/>
  <c r="P203"/>
  <c r="R264"/>
  <c r="BK337"/>
  <c r="J337"/>
  <c r="J70"/>
  <c r="T131"/>
  <c r="P176"/>
  <c r="T230"/>
  <c r="BK300"/>
  <c r="J300"/>
  <c r="J68"/>
  <c r="P337"/>
  <c r="P131"/>
  <c r="R176"/>
  <c r="BK264"/>
  <c r="J264"/>
  <c r="J66"/>
  <c r="BK292"/>
  <c r="J292"/>
  <c r="J67"/>
  <c r="P90"/>
  <c r="P89"/>
  <c r="T155"/>
  <c r="T170"/>
  <c r="R203"/>
  <c r="T264"/>
  <c r="T300"/>
  <c r="R337"/>
  <c r="T90"/>
  <c r="T89"/>
  <c r="P155"/>
  <c r="BK170"/>
  <c r="J170"/>
  <c r="J62"/>
  <c r="T176"/>
  <c r="T203"/>
  <c r="P264"/>
  <c r="T292"/>
  <c r="R300"/>
  <c r="T337"/>
  <c r="BK165"/>
  <c r="J165"/>
  <c r="J60"/>
  <c r="BK322"/>
  <c r="J322"/>
  <c r="J69"/>
  <c r="BE123"/>
  <c r="BE151"/>
  <c r="BE174"/>
  <c r="BE238"/>
  <c r="BE342"/>
  <c r="BE346"/>
  <c r="BE128"/>
  <c r="BE132"/>
  <c r="BE156"/>
  <c r="BE162"/>
  <c r="BE186"/>
  <c r="BE200"/>
  <c r="BE261"/>
  <c r="BE293"/>
  <c r="BE319"/>
  <c r="BE327"/>
  <c r="BE334"/>
  <c r="BE350"/>
  <c r="BE352"/>
  <c r="BE171"/>
  <c r="BE181"/>
  <c r="BE198"/>
  <c r="BE211"/>
  <c r="BE289"/>
  <c r="BE297"/>
  <c r="F85"/>
  <c r="BE110"/>
  <c r="J48"/>
  <c r="BE208"/>
  <c r="BE215"/>
  <c r="BE227"/>
  <c r="BE235"/>
  <c r="BE265"/>
  <c r="BE305"/>
  <c r="J50"/>
  <c r="BE104"/>
  <c r="BE138"/>
  <c r="BE159"/>
  <c r="BE284"/>
  <c r="BE97"/>
  <c r="BE144"/>
  <c r="BE147"/>
  <c r="J51"/>
  <c r="BE91"/>
  <c r="BE113"/>
  <c r="BE190"/>
  <c r="BE224"/>
  <c r="BE272"/>
  <c r="BE141"/>
  <c r="BE194"/>
  <c r="BE204"/>
  <c r="BE242"/>
  <c r="BE245"/>
  <c r="BE255"/>
  <c r="BE281"/>
  <c r="BE309"/>
  <c r="BE323"/>
  <c r="BE338"/>
  <c r="BE354"/>
  <c r="BE117"/>
  <c r="BE135"/>
  <c r="BE166"/>
  <c r="BE218"/>
  <c r="BE231"/>
  <c r="BE307"/>
  <c r="BE313"/>
  <c r="BE316"/>
  <c r="BE348"/>
  <c r="BE177"/>
  <c r="BE221"/>
  <c r="BE249"/>
  <c r="BE275"/>
  <c r="BE301"/>
  <c r="F34"/>
  <c i="1" r="BC55"/>
  <c r="BC54"/>
  <c r="AY54"/>
  <c i="2" r="F35"/>
  <c i="1" r="BD55"/>
  <c r="BD54"/>
  <c r="W33"/>
  <c i="2" r="J32"/>
  <c i="1" r="AW55"/>
  <c i="2" r="F32"/>
  <c i="1" r="BA55"/>
  <c r="BA54"/>
  <c r="W30"/>
  <c i="2" r="F33"/>
  <c i="1" r="BB55"/>
  <c r="BB54"/>
  <c r="AX54"/>
  <c i="2" l="1" r="R169"/>
  <c r="P169"/>
  <c r="T169"/>
  <c r="T88"/>
  <c r="P88"/>
  <c i="1" r="AU55"/>
  <c i="2" r="R88"/>
  <c r="BK89"/>
  <c r="BK169"/>
  <c r="J169"/>
  <c r="J61"/>
  <c i="1" r="AU54"/>
  <c r="W32"/>
  <c r="W31"/>
  <c i="2" r="J31"/>
  <c i="1" r="AV55"/>
  <c r="AT55"/>
  <c i="2" r="F31"/>
  <c i="1" r="AZ55"/>
  <c r="AZ54"/>
  <c r="W29"/>
  <c r="AW54"/>
  <c r="AK30"/>
  <c i="2" l="1" r="BK88"/>
  <c r="J88"/>
  <c r="J89"/>
  <c r="J56"/>
  <c r="J28"/>
  <c i="1" r="AG55"/>
  <c r="AG54"/>
  <c r="AK26"/>
  <c r="AV54"/>
  <c r="AK29"/>
  <c r="AK35"/>
  <c i="2" l="1" r="J37"/>
  <c r="J55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<sst xmlns="http://schemas.openxmlformats.org/spreadsheetml/2006/main">
  <si>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</si>
  <si>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</si>
  <si>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</si>
  <si>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</si>
  <si>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</si>
  <si>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{2ccb7907-fc34-42d8-aafa-814e86d03389}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</si>
  <si>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</si>
  <si>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</si>
  <si>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</si>
  <si>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</si>
  <si>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</si>
  <si>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</si>
  <si>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</si>
  <si>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</si>
  <si>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720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</si>
  <si>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</si>
  <si>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</si>
  <si>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vnitřního vybavení tělocvičny</t>
  </si>
  <si>
    <t>KSO:</t>
  </si>
  <si>
    <t/>
  </si>
  <si>
    <t>CC-CZ:</t>
  </si>
  <si>
    <t>Místo:</t>
  </si>
  <si>
    <t>ZŠ Přátelství 160</t>
  </si>
  <si>
    <t>Datum:</t>
  </si>
  <si>
    <t>5. 8. 2025</t>
  </si>
  <si>
    <t>Zadavatel:</t>
  </si>
  <si>
    <t>IČ:</t>
  </si>
  <si>
    <t>00266027</t>
  </si>
  <si>
    <t>město Litvínov se sídlem Městský úřad Litvínov</t>
  </si>
  <si>
    <t>DIČ:</t>
  </si>
  <si>
    <t>CZ00266027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</si>
  <si>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</si>
  <si>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</si>
  <si>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</si>
  <si>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</si>
  <si>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</si>
  <si>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</si>
  <si>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</si>
  <si>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</si>
  <si>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</si>
  <si>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</si>
  <si>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</si>
  <si>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</si>
  <si>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</si>
  <si>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</si>
  <si>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</si>
  <si>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</si>
  <si>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</si>
  <si>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</si>
  <si>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</si>
  <si>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</si>
  <si>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</si>
  <si>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</si>
  <si>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</si>
  <si>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</si>
  <si>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</si>
  <si>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</si>
  <si>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</si>
  <si>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</si>
  <si>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</si>
  <si>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</si>
  <si>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</si>
  <si>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</si>
  <si>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</si>
  <si>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</si>
  <si>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</si>
  <si>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</si>
  <si>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</si>
  <si>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</si>
  <si>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</si>
  <si>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</si>
  <si>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</si>
  <si>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</si>
  <si>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</si>
  <si>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</si>
  <si>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</si>
  <si>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</si>
  <si>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</si>
  <si>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</si>
  <si>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</si>
  <si>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</si>
  <si>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</si>
  <si>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</si>
  <si>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</si>
  <si>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</si>
  <si>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</si>
  <si>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</si>
  <si>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</si>
  <si>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</si>
  <si>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</si>
  <si>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</si>
  <si>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</si>
  <si>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722 - Zdravotechnika - vnitřní vodovod</t>
  </si>
  <si>
    <t xml:space="preserve">    734 - Ústřední vytápění - armatury</t>
  </si>
  <si>
    <t xml:space="preserve">    735 - Ústřední vytápění - otopná tělesa</t>
  </si>
  <si>
    <t xml:space="preserve">    766 - Konstrukce truhlářské</t>
  </si>
  <si>
    <t xml:space="preserve">    767 - Konstrukce zámečnické</t>
  </si>
  <si>
    <t xml:space="preserve">    776 - Podlahy povlakové</t>
  </si>
  <si>
    <t xml:space="preserve">    783 - Dokončovací práce - nátěry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</si>
  <si>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</si>
  <si>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</si>
  <si>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</si>
  <si>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</si>
  <si>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</si>
  <si>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</si>
  <si>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</si>
  <si>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</si>
  <si>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</si>
  <si>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</si>
  <si>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</si>
  <si>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</si>
  <si>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</si>
  <si>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</si>
  <si>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</si>
  <si>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</si>
  <si>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</si>
  <si>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</si>
  <si>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</si>
  <si>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</si>
  <si>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K</t>
  </si>
  <si>
    <t>611315412</t>
  </si>
  <si>
    <t>Oprava vnitřní vápenné hladké omítky tl do 20 mm stropů v rozsahu plochy přes 10 do 30 %</t>
  </si>
  <si>
    <t>m2</t>
  </si>
  <si>
    <t>4</t>
  </si>
  <si>
    <t>-2047647769</t>
  </si>
  <si>
    <t>PP</t>
  </si>
  <si>
    <t>Oprava vápenné omítky vnitřních ploch hladké, tl. do 20 mm stropů, v rozsahu opravované plochy přes 10 do 30%</t>
  </si>
  <si>
    <t>Online PSC</t>
  </si>
  <si>
    <t>https://podminky.urs.cz/item/CS_URS_2025_02/611315412</t>
  </si>
  <si>
    <t>VV</t>
  </si>
  <si>
    <t>"strop" (13,2*24,8)*0,15</t>
  </si>
  <si>
    <t>"stěny"(((13,2+24,8)*2)*4)*0,15</t>
  </si>
  <si>
    <t>Součet</t>
  </si>
  <si>
    <t>612131121</t>
  </si>
  <si>
    <t>Penetrační disperzní nátěr vnitřních stěn nanášený ručně</t>
  </si>
  <si>
    <t>-1001897875</t>
  </si>
  <si>
    <t>Podkladní a spojovací vrstva vnitřních omítaných ploch penetrace disperzní nanášená ručně stěn</t>
  </si>
  <si>
    <t>https://podminky.urs.cz/item/CS_URS_2025_02/612131121</t>
  </si>
  <si>
    <t>"penetrace pod stěrku včetně parapetu" (6+12+6+6+6+6+12)*2,4</t>
  </si>
  <si>
    <t>"penetrace pod štuk" 129,6</t>
  </si>
  <si>
    <t>"nářaďovna nad obložením"((4+3+7+1+1)*2)*2</t>
  </si>
  <si>
    <t>3</t>
  </si>
  <si>
    <t>612142001</t>
  </si>
  <si>
    <t>Pletivo sklovláknité vnitřních stěn vtlačené do tmelu</t>
  </si>
  <si>
    <t>-974751251</t>
  </si>
  <si>
    <t>Pletivo vnitřních ploch v ploše nebo pruzích, na plném podkladu sklovláknité vtlačené do tmelu včetně tmelu stěn</t>
  </si>
  <si>
    <t>https://podminky.urs.cz/item/CS_URS_2025_02/612142001</t>
  </si>
  <si>
    <t>"stěny včetně parapetu" (6+12+6+6+6+6+12)*2,4</t>
  </si>
  <si>
    <t>612311131</t>
  </si>
  <si>
    <t>Vápenný štuk vnitřních stěn tloušťky do 3 mm</t>
  </si>
  <si>
    <t>603642125</t>
  </si>
  <si>
    <t>Vápenný štuk vnitřních ploch tloušťky do 3 mm svislých konstrukcí stěn</t>
  </si>
  <si>
    <t>https://podminky.urs.cz/item/CS_URS_2025_02/612311131</t>
  </si>
  <si>
    <t>5</t>
  </si>
  <si>
    <t>612315401</t>
  </si>
  <si>
    <t>Oprava vnitřní vápenné hrubé omítky tl do 20 mm stěn v rozsahu plochy do 10 %</t>
  </si>
  <si>
    <t>-358632015</t>
  </si>
  <si>
    <t>Oprava vápenné omítky vnitřních ploch hrubé, tl. do 20 mm stěn, v rozsahu opravované plochy do 10%</t>
  </si>
  <si>
    <t>https://podminky.urs.cz/item/CS_URS_2025_02/612315401</t>
  </si>
  <si>
    <t>129,6+29,04+32</t>
  </si>
  <si>
    <t>613131121</t>
  </si>
  <si>
    <t>Penetrační disperzní nátěr vnitřních pilířů nebo sloupů nanášený ručně</t>
  </si>
  <si>
    <t>-252103474</t>
  </si>
  <si>
    <t>Podkladní a spojovací vrstva vnitřních omítaných ploch penetrace disperzní nanášená ručně pilířů nebo sloupů</t>
  </si>
  <si>
    <t>https://podminky.urs.cz/item/CS_URS_2025_02/613131121</t>
  </si>
  <si>
    <t>"penetrace pod stěrku" (((0,2+0,6+0,4)*2)+((0,6+0,6+0,6)*2)+((0,6*4)*3))*2,2</t>
  </si>
  <si>
    <t>"penetrace pod štuk" 29,04</t>
  </si>
  <si>
    <t>7</t>
  </si>
  <si>
    <t>613142001</t>
  </si>
  <si>
    <t>Pletivo sklovláknité vnitřních pilířů nebo sloupů vtlačené do tmelu</t>
  </si>
  <si>
    <t>1294714262</t>
  </si>
  <si>
    <t>Pletivo vnitřních ploch v ploše nebo pruzích, na plném podkladu sklovláknité vtlačené do tmelu včetně tmelu pilířů nebo sloupů</t>
  </si>
  <si>
    <t>https://podminky.urs.cz/item/CS_URS_2025_02/613142001</t>
  </si>
  <si>
    <t>"sloupy" (((0,2+0,6+0,4)*2)+((0,6+0,6+0,6)*2)+((0,6*4)*3))*2,2</t>
  </si>
  <si>
    <t>8</t>
  </si>
  <si>
    <t>613311131</t>
  </si>
  <si>
    <t>Vápenný štuk vnitřních pilířů nebo sloupů tloušťky do 3 mm</t>
  </si>
  <si>
    <t>1075454888</t>
  </si>
  <si>
    <t>Vápenný štuk vnitřních ploch tloušťky do 3 mm svislých konstrukcí pilířů nebo sloupů</t>
  </si>
  <si>
    <t>https://podminky.urs.cz/item/CS_URS_2025_02/613311131</t>
  </si>
  <si>
    <t>9</t>
  </si>
  <si>
    <t>Ostatní konstrukce a práce, bourání</t>
  </si>
  <si>
    <t>946111312</t>
  </si>
  <si>
    <t>Odborná prohlídka pojízdných věží trubkových nebo dílcových v přes 1,5 do 5,5 m</t>
  </si>
  <si>
    <t>kus</t>
  </si>
  <si>
    <t>-1286605373</t>
  </si>
  <si>
    <t>Odborná prohlídka pojízdných věží trubkových nebo dílcových s maximálním zatížením podlahy do 200 kg/m2 výšky přes 1,5 m do 5,5 m</t>
  </si>
  <si>
    <t>https://podminky.urs.cz/item/CS_URS_2025_02/946111312</t>
  </si>
  <si>
    <t>10</t>
  </si>
  <si>
    <t>946113115</t>
  </si>
  <si>
    <t>Montáž pojízdných věží trubkových/dílcových o ploše přes 5 m2 v přes 4,5 do 5,5 m</t>
  </si>
  <si>
    <t>-1197233189</t>
  </si>
  <si>
    <t>Věže pojízdné trubkové nebo dílcové s maximálním zatížením podlahy do 200 kg/m2 o půdorysné ploše přes 5 m2 výšky přes 4,5 m do 5,5 m montáž</t>
  </si>
  <si>
    <t>https://podminky.urs.cz/item/CS_URS_2025_02/946113115</t>
  </si>
  <si>
    <t>11</t>
  </si>
  <si>
    <t>946113215</t>
  </si>
  <si>
    <t>Příplatek k pojízdným věžím o ploše přes 5 m2 v přes 4,5 do 5,5 m za každý den použití</t>
  </si>
  <si>
    <t>-787470892</t>
  </si>
  <si>
    <t>Věže pojízdné trubkové nebo dílcové s maximálním zatížením podlahy do 200 kg/m2 o půdorysné ploše přes 5 m2 výšky přes 4,5 m do 5,5 m příplatek k ceně za každý den použití</t>
  </si>
  <si>
    <t>https://podminky.urs.cz/item/CS_URS_2025_02/946113215</t>
  </si>
  <si>
    <t>946113815</t>
  </si>
  <si>
    <t>Demontáž pojízdných věží trubkových/dílcových o ploše přes 5 m2 v přes 4,5 do 5,5 m</t>
  </si>
  <si>
    <t>-1543399352</t>
  </si>
  <si>
    <t>Věže pojízdné trubkové nebo dílcové s maximálním zatížením podlahy do 200 kg/m2 o půdorysné ploše přes 5 m2 výšky přes 4,5 m do 5,5 m demontáž</t>
  </si>
  <si>
    <t>https://podminky.urs.cz/item/CS_URS_2025_02/946113815</t>
  </si>
  <si>
    <t>13</t>
  </si>
  <si>
    <t>952902031</t>
  </si>
  <si>
    <t>Čištění budov omytí hladkých podlah</t>
  </si>
  <si>
    <t>798637354</t>
  </si>
  <si>
    <t>Čištění budov při provádění oprav a udržovacích prací podlah hladkých omytím</t>
  </si>
  <si>
    <t>https://podminky.urs.cz/item/CS_URS_2025_02/952902031</t>
  </si>
  <si>
    <t>14</t>
  </si>
  <si>
    <t>953993103</t>
  </si>
  <si>
    <t>Montáž chrániče stěn upevněného šrouby plastového šířky do 500 mm</t>
  </si>
  <si>
    <t>m</t>
  </si>
  <si>
    <t>1069269913</t>
  </si>
  <si>
    <t>https://podminky.urs.cz/item/CS_URS_2025_02/953993103</t>
  </si>
  <si>
    <t>16,*1,5</t>
  </si>
  <si>
    <t>15</t>
  </si>
  <si>
    <t>M</t>
  </si>
  <si>
    <t>28355015</t>
  </si>
  <si>
    <t>pás plastový kotvený ohebný nárazový ochranný š 160mm</t>
  </si>
  <si>
    <t>1333835319</t>
  </si>
  <si>
    <t>P</t>
  </si>
  <si>
    <t>Poznámka k položce:_x000d_
- barva bílá</t>
  </si>
  <si>
    <t>24*1,2 'Přepočtené koeficientem množství</t>
  </si>
  <si>
    <t>997</t>
  </si>
  <si>
    <t>Doprava suti a vybouraných hmot</t>
  </si>
  <si>
    <t>16</t>
  </si>
  <si>
    <t>997013211</t>
  </si>
  <si>
    <t>Vnitrostaveništní doprava suti a vybouraných hmot pro budovy v do 6 m ručně</t>
  </si>
  <si>
    <t>t</t>
  </si>
  <si>
    <t>812530903</t>
  </si>
  <si>
    <t>Vnitrostaveništní doprava suti a vybouraných hmot vodorovně do 50 m s naložením ručně pro budovy a haly výšky do 6 m</t>
  </si>
  <si>
    <t>https://podminky.urs.cz/item/CS_URS_2025_02/997013211</t>
  </si>
  <si>
    <t>17</t>
  </si>
  <si>
    <t>997013511</t>
  </si>
  <si>
    <t>Odvoz suti a vybouraných hmot z meziskládky na skládku do 1 km s naložením a se složením</t>
  </si>
  <si>
    <t>-494394209</t>
  </si>
  <si>
    <t>Odvoz suti a vybouraných hmot z meziskládky na skládku s naložením a se složením, na vzdálenost do 1 km</t>
  </si>
  <si>
    <t>https://podminky.urs.cz/item/CS_URS_2025_02/997013511</t>
  </si>
  <si>
    <t>18</t>
  </si>
  <si>
    <t>997013631</t>
  </si>
  <si>
    <t>Poplatek za uložení na skládce (skládkovné) stavebního odpadu směsného kód odpadu 17 09 04</t>
  </si>
  <si>
    <t>-1604596987</t>
  </si>
  <si>
    <t>Poplatek za uložení stavebního odpadu na skládce (skládkovné) směsného stavebního a demoličního zatříděného do Katalogu odpadů pod kódem 17 09 04</t>
  </si>
  <si>
    <t>https://podminky.urs.cz/item/CS_URS_2025_02/997013631</t>
  </si>
  <si>
    <t>998</t>
  </si>
  <si>
    <t>Přesun hmot</t>
  </si>
  <si>
    <t>19</t>
  </si>
  <si>
    <t>998018001</t>
  </si>
  <si>
    <t>Přesun hmot pro budovy ruční pro budovy v do 6 m</t>
  </si>
  <si>
    <t>1971372428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</si>
  <si>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</si>
  <si>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https://podminky.urs.cz/item/CS_URS_2025_02/998018001</t>
  </si>
  <si>
    <t>PSV</t>
  </si>
  <si>
    <t>Práce a dodávky PSV</t>
  </si>
  <si>
    <t>722</t>
  </si>
  <si>
    <t>Zdravotechnika - vnitřní vodovod</t>
  </si>
  <si>
    <t>20</t>
  </si>
  <si>
    <t>72225911.1</t>
  </si>
  <si>
    <t>Montáž nové požární hydrantové skříně bez výzbroje</t>
  </si>
  <si>
    <t>-1216835756</t>
  </si>
  <si>
    <t>Poznámka k položce:_x000d_
- požární skříň</t>
  </si>
  <si>
    <t>44983130</t>
  </si>
  <si>
    <t>skříň nástěnného hydrantu C52 50x57cm</t>
  </si>
  <si>
    <t>32</t>
  </si>
  <si>
    <t>1228269034</t>
  </si>
  <si>
    <t>734</t>
  </si>
  <si>
    <t>Ústřední vytápění - armatury</t>
  </si>
  <si>
    <t>22</t>
  </si>
  <si>
    <t>734200811</t>
  </si>
  <si>
    <t>Demontáž armatury závitové s jedním závitem přes G 1/2 do G 1/2</t>
  </si>
  <si>
    <t>146246044</t>
  </si>
  <si>
    <t>Demontáž armatur závitových s jedním závitem do G 1/2</t>
  </si>
  <si>
    <t>https://podminky.urs.cz/item/CS_URS_2025_02/734200811</t>
  </si>
  <si>
    <t>Poznámka k položce:_x000d_
termostatická hlavice - pro další použí (předat školníkovi)</t>
  </si>
  <si>
    <t>23</t>
  </si>
  <si>
    <t>734200821</t>
  </si>
  <si>
    <t>Demontáž armatury závitové se dvěma závity přes G 1/2 do G 1/2</t>
  </si>
  <si>
    <t>1438237200</t>
  </si>
  <si>
    <t>Demontáž armatur závitových se dvěma závity do G 1/2</t>
  </si>
  <si>
    <t>https://podminky.urs.cz/item/CS_URS_2025_02/734200821</t>
  </si>
  <si>
    <t>Poznámka k položce:_x000d_
- spodní a horní ventil radiátoru - pro další použití (předat školníkovi)</t>
  </si>
  <si>
    <t>11*2</t>
  </si>
  <si>
    <t>24</t>
  </si>
  <si>
    <t>734221132</t>
  </si>
  <si>
    <t>Ventil závitový termostatický přímý G 1/2 PN 10 do 120°C Q 10-150 l/h s automatickým omezením průtoku bez hlavice ovládání</t>
  </si>
  <si>
    <t>1434213913</t>
  </si>
  <si>
    <t>Ventily regulační závitové termostatické bez hlavice ovládání s automatickým omezením průtoku PN 10 do 120°C, průtoku Q 10-150 l/h přímé G 1/2</t>
  </si>
  <si>
    <t>https://podminky.urs.cz/item/CS_URS_2025_02/734221132</t>
  </si>
  <si>
    <t>Poznámka k položce:_x000d_
- horní uzavírací ventil</t>
  </si>
  <si>
    <t>25</t>
  </si>
  <si>
    <t>734261712</t>
  </si>
  <si>
    <t>Šroubení regulační radiátorové přímé G 1/2 bez vypouštění</t>
  </si>
  <si>
    <t>308314259</t>
  </si>
  <si>
    <t>Šroubení regulační radiátorové přímé bez vypouštění G 1/2</t>
  </si>
  <si>
    <t>https://podminky.urs.cz/item/CS_URS_2025_02/734261712</t>
  </si>
  <si>
    <t>Poznámka k položce:_x000d_
- spodní šroubení uzavírací</t>
  </si>
  <si>
    <t>26</t>
  </si>
  <si>
    <t>734209103</t>
  </si>
  <si>
    <t>Montáž armatury závitové s jedním závitem G 1/2</t>
  </si>
  <si>
    <t>-1729192542</t>
  </si>
  <si>
    <t>Montáž závitových armatur s 1 závitem G 1/2 (DN 15)</t>
  </si>
  <si>
    <t>https://podminky.urs.cz/item/CS_URS_2025_02/734209103</t>
  </si>
  <si>
    <t>Poznámka k položce:_x000d_
- spodní šroubení a horní ventil</t>
  </si>
  <si>
    <t>27</t>
  </si>
  <si>
    <t>55128125</t>
  </si>
  <si>
    <t>hlavice termostatická kapalinová pro veřejné prostory se zajištěním proti sejmutí M30</t>
  </si>
  <si>
    <t>992628128</t>
  </si>
  <si>
    <t>28</t>
  </si>
  <si>
    <t>998734121</t>
  </si>
  <si>
    <t>Přesun hmot tonážní pro armatury ruční v objektech v do 6 m</t>
  </si>
  <si>
    <t>1168843824</t>
  </si>
  <si>
    <t>Přesun hmot pro armatury stanovený z hmotnosti přesunovaného materiálu vodorovná dopravní vzdálenost do 50 m ruční (bez užití mechanizace) v objektech výšky do 6 m</t>
  </si>
  <si>
    <t>https://podminky.urs.cz/item/CS_URS_2025_02/998734121</t>
  </si>
  <si>
    <t>735</t>
  </si>
  <si>
    <t>Ústřední vytápění - otopná tělesa</t>
  </si>
  <si>
    <t>29</t>
  </si>
  <si>
    <t>735494811</t>
  </si>
  <si>
    <t>Vypuštění vody z otopných těles</t>
  </si>
  <si>
    <t>357557615</t>
  </si>
  <si>
    <t>Vypuštění vody z otopných soustav bez kotlů, ohříváků, zásobníků a nádrží</t>
  </si>
  <si>
    <t>https://podminky.urs.cz/item/CS_URS_2025_02/735494811</t>
  </si>
  <si>
    <t>11*(1,4*0,6)</t>
  </si>
  <si>
    <t>30</t>
  </si>
  <si>
    <t>735111810</t>
  </si>
  <si>
    <t>Demontáž otopného tělesa litinového článkového</t>
  </si>
  <si>
    <t>-1977804910</t>
  </si>
  <si>
    <t>Demontáž otopných těles litinových článkových</t>
  </si>
  <si>
    <t>https://podminky.urs.cz/item/CS_URS_2025_02/735111810</t>
  </si>
  <si>
    <t>31</t>
  </si>
  <si>
    <t>735291800</t>
  </si>
  <si>
    <t>Demontáž konzoly nebo držáku otopných těles, registrů nebo konvektorů do odpadu</t>
  </si>
  <si>
    <t>1728030284</t>
  </si>
  <si>
    <t>Demontáž konzol nebo držáků otopných těles, registrů, konvektorů do odpadu</t>
  </si>
  <si>
    <t>https://podminky.urs.cz/item/CS_URS_2025_02/735291800</t>
  </si>
  <si>
    <t>11*4</t>
  </si>
  <si>
    <t>735159220</t>
  </si>
  <si>
    <t>Montáž otopných těles panelových dvouřadých dl přes 1140 do 1500 mm</t>
  </si>
  <si>
    <t>1385853124</t>
  </si>
  <si>
    <t>Montáž otopných těles panelových dvouřadých, stavební délky přes 1140 do 1500 mm</t>
  </si>
  <si>
    <t>https://podminky.urs.cz/item/CS_URS_2025_02/735159220</t>
  </si>
  <si>
    <t>33</t>
  </si>
  <si>
    <t>48457388</t>
  </si>
  <si>
    <t>těleso otopné panelové 2 deskové VK 2 přídavné přestupní plochy v 600mm dl 1400mm</t>
  </si>
  <si>
    <t>-1269942912</t>
  </si>
  <si>
    <t>Poznámka k položce:_x000d_
např. RADIK KLASIK 22-0600/1400</t>
  </si>
  <si>
    <t>34</t>
  </si>
  <si>
    <t>735191910</t>
  </si>
  <si>
    <t>Napuštění vody do otopných těles</t>
  </si>
  <si>
    <t>778832598</t>
  </si>
  <si>
    <t>Ostatní opravy otopných těles napuštění vody do otopného systému včetně potrubí (bez kotle a ohříváků) otopných těles</t>
  </si>
  <si>
    <t>https://podminky.urs.cz/item/CS_URS_2025_02/735191910</t>
  </si>
  <si>
    <t>35</t>
  </si>
  <si>
    <t>735000912</t>
  </si>
  <si>
    <t>Vyregulování ventilu nebo kohoutu dvojregulačního s termostatickým ovládáním</t>
  </si>
  <si>
    <t>-1061077124</t>
  </si>
  <si>
    <t>Regulace otopného systému při opravách vyregulování dvojregulačních ventilů a kohoutů s termostatickým ovládáním</t>
  </si>
  <si>
    <t>https://podminky.urs.cz/item/CS_URS_2025_02/735000912</t>
  </si>
  <si>
    <t>36</t>
  </si>
  <si>
    <t>998735121</t>
  </si>
  <si>
    <t>Přesun hmot tonážní pro otopná tělesa ruční v objektech v do 6 m</t>
  </si>
  <si>
    <t>-1355640662</t>
  </si>
  <si>
    <t>Přesun hmot pro otopná tělesa stanovený z hmotnosti přesunovaného materiálu vodorovná dopravní vzdálenost do 50 m ruční (bez užití mechanizace) v objektech výšky do 6 m</t>
  </si>
  <si>
    <t>https://podminky.urs.cz/item/CS_URS_2025_02/998735121</t>
  </si>
  <si>
    <t>766</t>
  </si>
  <si>
    <t>Konstrukce truhlářské</t>
  </si>
  <si>
    <t>37</t>
  </si>
  <si>
    <t>766411812</t>
  </si>
  <si>
    <t>Demontáž truhlářského obložení stěn z panelů plochy přes 1,5 m2</t>
  </si>
  <si>
    <t>-70692873</t>
  </si>
  <si>
    <t>Demontáž obložení stěn panely, plochy přes 1,5 m2</t>
  </si>
  <si>
    <t>https://podminky.urs.cz/item/CS_URS_2025_02/766411812</t>
  </si>
  <si>
    <t>"měřeno od sloupu před ribstolemi kolem do kola až k ribstolím" (6+12+6+6+6+6+12)*1,8</t>
  </si>
  <si>
    <t>38</t>
  </si>
  <si>
    <t>766411822</t>
  </si>
  <si>
    <t>Demontáž truhlářského obložení stěn podkladových roštů</t>
  </si>
  <si>
    <t>-244287746</t>
  </si>
  <si>
    <t>Demontáž obložení stěn podkladových roštů</t>
  </si>
  <si>
    <t>https://podminky.urs.cz/item/CS_URS_2025_02/766411822</t>
  </si>
  <si>
    <t>39</t>
  </si>
  <si>
    <t>766431812</t>
  </si>
  <si>
    <t>Demontáž truhlářského obložení sloupů a pilířů z panelů plochy přes 1,5 m2</t>
  </si>
  <si>
    <t>-674796031</t>
  </si>
  <si>
    <t>Demontáž obložení sloupů nebo pilířů panely, plochy přes 1,5 m2</t>
  </si>
  <si>
    <t>https://podminky.urs.cz/item/CS_URS_2025_02/766431812</t>
  </si>
  <si>
    <t>"měřeno od sloupu před ribstolemi kolem do kola až k ribstolím" (0,2+0,6+0,4+0,3+0,4+0,4+0,6+0,4+0,4+0,6+0,4+0,4+0,6+0,4+0,4+0,4)*1,8</t>
  </si>
  <si>
    <t>40</t>
  </si>
  <si>
    <t>766431822</t>
  </si>
  <si>
    <t>Demontáž truhlářského obložení sloupů a pilířů podkladových roštů</t>
  </si>
  <si>
    <t>-602879026</t>
  </si>
  <si>
    <t>Demontáž obložení sloupů nebo pilířů podkladových roštů</t>
  </si>
  <si>
    <t>https://podminky.urs.cz/item/CS_URS_2025_02/766431822</t>
  </si>
  <si>
    <t>41</t>
  </si>
  <si>
    <t>76649610.1</t>
  </si>
  <si>
    <t>Ukončení hran obložení dýhováním hran š do 20 mm</t>
  </si>
  <si>
    <t>-124136232</t>
  </si>
  <si>
    <t xml:space="preserve">Seříznutí přesahu obložení po demontáži navazující desky </t>
  </si>
  <si>
    <t>Poznámka k položce:_x000d_
- nářaďovna</t>
  </si>
  <si>
    <t>2*1,8</t>
  </si>
  <si>
    <t>42</t>
  </si>
  <si>
    <t>766699612</t>
  </si>
  <si>
    <t>Montáž krytů topného tělesa z tvrdého dřeva</t>
  </si>
  <si>
    <t>-712964992</t>
  </si>
  <si>
    <t>Montáž ostatních truhlářských konstrukcí krytů topného tělesa dřevěných z tvrdého dřeva</t>
  </si>
  <si>
    <t>https://podminky.urs.cz/item/CS_URS_2025_02/766699612</t>
  </si>
  <si>
    <t>10*(0,8*2)</t>
  </si>
  <si>
    <t>1*(1,5*3)</t>
  </si>
  <si>
    <t>43</t>
  </si>
  <si>
    <t>R03</t>
  </si>
  <si>
    <t>dodávka opláštění z fošen dub/buk 90x50 mm dle návrhu v příloze</t>
  </si>
  <si>
    <t>m3</t>
  </si>
  <si>
    <t>-1299758571</t>
  </si>
  <si>
    <t>Poznámka k položce:_x000d_
- cena obsahuje:_x000d_
1) výrobní dokumnetaci dle vlastního zaměření na stavbě_x000d_
2) schválení výrobní dokumentace zadavatelem_x000d_
3) nákup materiálu vč. dopravy k dílenskému opracování_x000d_
4) výrobu_x000d_
5) nátěry_x000d_
6) převoz na stavbu k montáži_x000d_
8) spojovací materiál dle výrobní dokumnetace</t>
  </si>
  <si>
    <t>11*(7*(2*0,09*0,03))</t>
  </si>
  <si>
    <t>1*(14*(3*0,09*0,03))</t>
  </si>
  <si>
    <t>44</t>
  </si>
  <si>
    <t>998766121</t>
  </si>
  <si>
    <t>Přesun hmot tonážní pro kce truhlářské ruční v objektech v do 6 m</t>
  </si>
  <si>
    <t>-250431561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</si>
  <si>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</si>
  <si>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https://podminky.urs.cz/item/CS_URS_2025_02/998766121</t>
  </si>
  <si>
    <t>767</t>
  </si>
  <si>
    <t>Konstrukce zámečnické</t>
  </si>
  <si>
    <t>45</t>
  </si>
  <si>
    <t>767995114</t>
  </si>
  <si>
    <t>Montáž atypických zámečnických konstrukcí hmotnosti přes 20 do 50 kg</t>
  </si>
  <si>
    <t>kg</t>
  </si>
  <si>
    <t>-1734232436</t>
  </si>
  <si>
    <t>Montáž ostatních atypických zámečnických konstrukcí hmotnosti přes 20 do 50 kg</t>
  </si>
  <si>
    <t>https://podminky.urs.cz/item/CS_URS_2025_02/767995114</t>
  </si>
  <si>
    <t>Poznámka k položce:_x000d_
Kryt 800 x 2000 x 220</t>
  </si>
  <si>
    <t>11*(3,4*((3*2)+(5*(0,8+0,22))))</t>
  </si>
  <si>
    <t>415,14*1,1 'Přepočtené koeficientem množství</t>
  </si>
  <si>
    <t>46</t>
  </si>
  <si>
    <t>R01</t>
  </si>
  <si>
    <t xml:space="preserve">výrobek z profilové oceli dle návrhu v příloze 800 x 2000 </t>
  </si>
  <si>
    <t>960848968</t>
  </si>
  <si>
    <t>Poznámka k položce:_x000d_
- cena obsahuje:_x000d_
1) výrobní dokumnetaci dle vlastního zaměření na stavbě_x000d_
2) schválení výrobní dokumentace zadavatelem_x000d_
3) nákup materiálu vč. dopravy k dílenskému opracování_x000d_
4) výrobu_x000d_
5) převoz do zinkovny_x000d_
6) převoz ze zinkovny na dílnu k dopracování_x000d_
7) převoz na stavbu k montáži_x000d_
8) kotevní materiál dle výrobní dokumnetace</t>
  </si>
  <si>
    <t>47</t>
  </si>
  <si>
    <t>767995115</t>
  </si>
  <si>
    <t>Montáž atypických zámečnických konstrukcí hmotnosti přes 50 do 100 kg</t>
  </si>
  <si>
    <t>772146540</t>
  </si>
  <si>
    <t>Montáž ostatních atypických zámečnických konstrukcí hmotnosti přes 50 do 100 kg</t>
  </si>
  <si>
    <t>https://podminky.urs.cz/item/CS_URS_2025_02/767995115</t>
  </si>
  <si>
    <t>Poznámka k položce:_x000d_
Kryt 1500 x 3000 x250</t>
  </si>
  <si>
    <t>1*(3,4*((5*3)+(7*(0,8+0,22))))</t>
  </si>
  <si>
    <t>75,276*1,1 'Přepočtené koeficientem množství</t>
  </si>
  <si>
    <t>48</t>
  </si>
  <si>
    <t>R02</t>
  </si>
  <si>
    <t xml:space="preserve">výrobek z profilové oceli dle návrhu v příloze 1500 x 3000 x 250 s okénkem pro hydrant 500 x 570 </t>
  </si>
  <si>
    <t>-1065455025</t>
  </si>
  <si>
    <t>49</t>
  </si>
  <si>
    <t>767996701</t>
  </si>
  <si>
    <t>Demontáž atypických zámečnických konstrukcí řezáním hm jednotlivých dílů do 50 kg</t>
  </si>
  <si>
    <t>-1657901813</t>
  </si>
  <si>
    <t>Demontáž ostatních zámečnických konstrukcí řezáním o hmotnosti jednotlivých dílů do 50 kg</t>
  </si>
  <si>
    <t>https://podminky.urs.cz/item/CS_URS_2025_02/767996701</t>
  </si>
  <si>
    <t>Poznámka k položce:_x000d_
- demontáž ocelové nosné konstrukce z ocelových profilů, 10kg/m2</t>
  </si>
  <si>
    <t>97,2*10</t>
  </si>
  <si>
    <t>50</t>
  </si>
  <si>
    <t>998767121</t>
  </si>
  <si>
    <t>Přesun hmot tonážní pro zámečnické konstrukce ruční v objektech v do 6 m</t>
  </si>
  <si>
    <t>-1048521353</t>
  </si>
  <si>
    <t>Přesun hmot pro zámečnické konstrukce stanovený z hmotnosti přesunovaného materiálu vodorovná dopravní vzdálenost do 50 m ruční (bez užití mechanizace) v objektech výšky do 6 m</t>
  </si>
  <si>
    <t>https://podminky.urs.cz/item/CS_URS_2025_02/998767121</t>
  </si>
  <si>
    <t>776</t>
  </si>
  <si>
    <t>Podlahy povlakové</t>
  </si>
  <si>
    <t>51</t>
  </si>
  <si>
    <t>776201921</t>
  </si>
  <si>
    <t>Základní čištění stávajících podlahovin vysátím a setření vlhkým mopem</t>
  </si>
  <si>
    <t>1565581669</t>
  </si>
  <si>
    <t>Ostatní opravy údržba stávajících podlahovin elastických čištění základní</t>
  </si>
  <si>
    <t>https://podminky.urs.cz/item/CS_URS_2025_02/776201921</t>
  </si>
  <si>
    <t>"podlaha" (13,2*24,8)</t>
  </si>
  <si>
    <t>52</t>
  </si>
  <si>
    <t>776201922</t>
  </si>
  <si>
    <t>Základní čištění stávajících elastických podlahovin včetně jednosložkového dvouvrstvého polymer nátěru</t>
  </si>
  <si>
    <t>1003920000</t>
  </si>
  <si>
    <t>Ostatní opravy údržba stávajících podlahovin elastických včetně ošetření polymerním nátěrem dvouvrstvým jednosložkovým</t>
  </si>
  <si>
    <t>https://podminky.urs.cz/item/CS_URS_2025_02/776201922</t>
  </si>
  <si>
    <t>783</t>
  </si>
  <si>
    <t>Dokončovací práce - nátěry</t>
  </si>
  <si>
    <t>53</t>
  </si>
  <si>
    <t>783000103</t>
  </si>
  <si>
    <t>Ochrana podlah nebo vodorovných ploch při provádění nátěrů položením fólie</t>
  </si>
  <si>
    <t>1835513015</t>
  </si>
  <si>
    <t>Zakrývání konstrukcí včetně pozdějšího odkrytí podlah nebo vodorovných ploch položením fólie</t>
  </si>
  <si>
    <t>https://podminky.urs.cz/item/CS_URS_2025_02/783000103</t>
  </si>
  <si>
    <t>"plocha tělocvičny"12*24</t>
  </si>
  <si>
    <t>54</t>
  </si>
  <si>
    <t>69360001</t>
  </si>
  <si>
    <t>textilie malířská krycí absorpční s krycí PE vrstvou</t>
  </si>
  <si>
    <t>-886809307</t>
  </si>
  <si>
    <t>55</t>
  </si>
  <si>
    <t>HST.5907758511244</t>
  </si>
  <si>
    <t>fasádní páska 48 mm / 50 m oranžová</t>
  </si>
  <si>
    <t>-2061697075</t>
  </si>
  <si>
    <t>56</t>
  </si>
  <si>
    <t>783606869</t>
  </si>
  <si>
    <t>Odstranění nátěrů z potrubí přes DN 50 do DN 100 mm okartáčováním</t>
  </si>
  <si>
    <t>285866121</t>
  </si>
  <si>
    <t>Odstranění nátěrů z armatur a kovových potrubí potrubí přes DN 50 do DN 100 mm okartáčováním</t>
  </si>
  <si>
    <t>https://podminky.urs.cz/item/CS_URS_2025_02/783606869</t>
  </si>
  <si>
    <t>11*(1,5*2)</t>
  </si>
  <si>
    <t>57</t>
  </si>
  <si>
    <t>783614551</t>
  </si>
  <si>
    <t>Základní jednonásobný syntetický nátěr potrubí DN do 50 mm</t>
  </si>
  <si>
    <t>-118291242</t>
  </si>
  <si>
    <t>Základní nátěr armatur a kovových potrubí jednonásobný potrubí do DN 50 mm syntetický</t>
  </si>
  <si>
    <t>https://podminky.urs.cz/item/CS_URS_2025_02/783614551</t>
  </si>
  <si>
    <t>58</t>
  </si>
  <si>
    <t>783617611</t>
  </si>
  <si>
    <t>Krycí dvojnásobný syntetický nátěr potrubí DN do 50 mm</t>
  </si>
  <si>
    <t>-1897276438</t>
  </si>
  <si>
    <t>Krycí nátěr (email) armatur a kovových potrubí potrubí do DN 50 mm dvojnásobný syntetický standardní</t>
  </si>
  <si>
    <t>https://podminky.urs.cz/item/CS_URS_2025_02/783617611</t>
  </si>
  <si>
    <t>59</t>
  </si>
  <si>
    <t>R04</t>
  </si>
  <si>
    <t>Provedení obnovy lajnování hřišť litých podlah 4 barvy, tl. lajny 5 cm</t>
  </si>
  <si>
    <t>2055555218</t>
  </si>
  <si>
    <t xml:space="preserve">Poznámka k položce:_x000d_
1x basketbal_x000d_
1x volejbal_x000d_
1x tenis_x000d_
1x badminton_x000d_
_x000d_
_x000d_
</t>
  </si>
  <si>
    <t>784</t>
  </si>
  <si>
    <t>Dokončovací práce - malby a tapety</t>
  </si>
  <si>
    <t>60</t>
  </si>
  <si>
    <t>784121001</t>
  </si>
  <si>
    <t>Oškrabání malby v místnostech v do 3,80 m</t>
  </si>
  <si>
    <t>-2097976787</t>
  </si>
  <si>
    <t>Oškrabání malby v místnostech výšky do 3,80 m</t>
  </si>
  <si>
    <t>https://podminky.urs.cz/item/CS_URS_2025_02/784121001</t>
  </si>
  <si>
    <t>193,6+29,04</t>
  </si>
  <si>
    <t>61</t>
  </si>
  <si>
    <t>784181131</t>
  </si>
  <si>
    <t>Fungicidní jednonásobná bezbarvá penetrace podkladu v místnostech v do 3,80 m</t>
  </si>
  <si>
    <t>1035660523</t>
  </si>
  <si>
    <t>Penetrace podkladu jednonásobná fungicidní akrylátová bezbarvá v místnostech výšky do 3,80 m</t>
  </si>
  <si>
    <t>https://podminky.urs.cz/item/CS_URS_2025_02/784181131</t>
  </si>
  <si>
    <t>222,64</t>
  </si>
  <si>
    <t>"strop" (13,2*24,8)</t>
  </si>
  <si>
    <t>"stěny"(((13,2+24,8)*2)*4)</t>
  </si>
  <si>
    <t>62</t>
  </si>
  <si>
    <t>784211111</t>
  </si>
  <si>
    <t>Dvojnásobné bílé malby ze směsí za mokra velmi dobře oděruvzdorných v místnostech v do 3,80 m</t>
  </si>
  <si>
    <t>-562522362</t>
  </si>
  <si>
    <t>Malby z malířských směsí oděruvzdorných za mokra dvojnásobné, bílé za mokra oděruvzdorné velmi dobře v místnostech výšky do 3,80 m</t>
  </si>
  <si>
    <t>https://podminky.urs.cz/item/CS_URS_2025_02/784211111</t>
  </si>
  <si>
    <t>HZS</t>
  </si>
  <si>
    <t>Hodinové zúčtovací sazby</t>
  </si>
  <si>
    <t>63</t>
  </si>
  <si>
    <t>HZS1292</t>
  </si>
  <si>
    <t>Hodinová zúčtovací sazba stavební dělník</t>
  </si>
  <si>
    <t>hod</t>
  </si>
  <si>
    <t>512</t>
  </si>
  <si>
    <t>-1373961536</t>
  </si>
  <si>
    <t>Hodinové zúčtovací sazby profesí HSV zemní a pomocné práce stavební dělník</t>
  </si>
  <si>
    <t>https://podminky.urs.cz/item/CS_URS_2025_02/HZS1292</t>
  </si>
  <si>
    <t>Poznámka k položce:_x000d_
- demontáž požární hydrantové skříně_x000d_
- stávající výzbroj bude použita do skříně nové</t>
  </si>
  <si>
    <t>64</t>
  </si>
  <si>
    <t>HZS2231</t>
  </si>
  <si>
    <t>Hodinová zúčtovací sazba elektrikář</t>
  </si>
  <si>
    <t>1290257101</t>
  </si>
  <si>
    <t>Hodinové zúčtovací sazby profesí PSV provádění stavebních instalací elektrikář</t>
  </si>
  <si>
    <t>https://podminky.urs.cz/item/CS_URS_2025_02/HZS2231</t>
  </si>
  <si>
    <t>Poznámka k položce:_x000d_
- demontáž zásuvek a elektrorozvodů pod opláštěním stěn 8 hodin_x000d_
- úprava kabelových rozvodů zasekáním pod omítku s hrubým zapravením 16 hodin_x000d_
- nové osazení zásuvek s provedením otovru, osazením krabice, montáže přístroje a krytu 16 hodin_x000d_
- Cena a počet hodin zahrnují i mimostaveništní dopravu osob a materiálu</t>
  </si>
  <si>
    <t>65</t>
  </si>
  <si>
    <t>34111030</t>
  </si>
  <si>
    <t>kabel instalační jádro Cu plné izolace PVC plášť PVC 450/750V (CYKY) 3x1,5mm2</t>
  </si>
  <si>
    <t>1487015888</t>
  </si>
  <si>
    <t>66</t>
  </si>
  <si>
    <t>34535001</t>
  </si>
  <si>
    <t>spínač kompletní, zapuštěný, dvojpólový, řazení 2, šroubové svorky</t>
  </si>
  <si>
    <t>-1004780129</t>
  </si>
  <si>
    <t>67</t>
  </si>
  <si>
    <t>34555200</t>
  </si>
  <si>
    <t>zásuvka polozapuštěná dvojnásobná chráněná, šroubové svorky</t>
  </si>
  <si>
    <t>250290015</t>
  </si>
  <si>
    <t>68</t>
  </si>
  <si>
    <t>34571450</t>
  </si>
  <si>
    <t>krabice pod omítku PVC přístrojová kruhová D 70mm</t>
  </si>
  <si>
    <t>1943114749</t>
  </si>
  <si>
    <t>69</t>
  </si>
  <si>
    <t>R05</t>
  </si>
  <si>
    <t>ostatní materiál - sádra, spojky</t>
  </si>
  <si>
    <t>komplet</t>
  </si>
  <si>
    <t>1333215843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</si>
</sst>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37" fillId="0" borderId="0" xfId="0" applyFont="1" applyAlignment="1" applyProtection="1">
      <alignment vertical="center" wrapText="1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611315412" TargetMode="External" /><Relationship Id="rId2" Type="http://schemas.openxmlformats.org/officeDocument/2006/relationships/hyperlink" Target="https://podminky.urs.cz/item/CS_URS_2025_02/612131121" TargetMode="External" /><Relationship Id="rId3" Type="http://schemas.openxmlformats.org/officeDocument/2006/relationships/hyperlink" Target="https://podminky.urs.cz/item/CS_URS_2025_02/612142001" TargetMode="External" /><Relationship Id="rId4" Type="http://schemas.openxmlformats.org/officeDocument/2006/relationships/hyperlink" Target="https://podminky.urs.cz/item/CS_URS_2025_02/612311131" TargetMode="External" /><Relationship Id="rId5" Type="http://schemas.openxmlformats.org/officeDocument/2006/relationships/hyperlink" Target="https://podminky.urs.cz/item/CS_URS_2025_02/612315401" TargetMode="External" /><Relationship Id="rId6" Type="http://schemas.openxmlformats.org/officeDocument/2006/relationships/hyperlink" Target="https://podminky.urs.cz/item/CS_URS_2025_02/613131121" TargetMode="External" /><Relationship Id="rId7" Type="http://schemas.openxmlformats.org/officeDocument/2006/relationships/hyperlink" Target="https://podminky.urs.cz/item/CS_URS_2025_02/613142001" TargetMode="External" /><Relationship Id="rId8" Type="http://schemas.openxmlformats.org/officeDocument/2006/relationships/hyperlink" Target="https://podminky.urs.cz/item/CS_URS_2025_02/613311131" TargetMode="External" /><Relationship Id="rId9" Type="http://schemas.openxmlformats.org/officeDocument/2006/relationships/hyperlink" Target="https://podminky.urs.cz/item/CS_URS_2025_02/946111312" TargetMode="External" /><Relationship Id="rId10" Type="http://schemas.openxmlformats.org/officeDocument/2006/relationships/hyperlink" Target="https://podminky.urs.cz/item/CS_URS_2025_02/946113115" TargetMode="External" /><Relationship Id="rId11" Type="http://schemas.openxmlformats.org/officeDocument/2006/relationships/hyperlink" Target="https://podminky.urs.cz/item/CS_URS_2025_02/946113215" TargetMode="External" /><Relationship Id="rId12" Type="http://schemas.openxmlformats.org/officeDocument/2006/relationships/hyperlink" Target="https://podminky.urs.cz/item/CS_URS_2025_02/946113815" TargetMode="External" /><Relationship Id="rId13" Type="http://schemas.openxmlformats.org/officeDocument/2006/relationships/hyperlink" Target="https://podminky.urs.cz/item/CS_URS_2025_02/952902031" TargetMode="External" /><Relationship Id="rId14" Type="http://schemas.openxmlformats.org/officeDocument/2006/relationships/hyperlink" Target="https://podminky.urs.cz/item/CS_URS_2025_02/953993103" TargetMode="External" /><Relationship Id="rId15" Type="http://schemas.openxmlformats.org/officeDocument/2006/relationships/hyperlink" Target="https://podminky.urs.cz/item/CS_URS_2025_02/997013211" TargetMode="External" /><Relationship Id="rId16" Type="http://schemas.openxmlformats.org/officeDocument/2006/relationships/hyperlink" Target="https://podminky.urs.cz/item/CS_URS_2025_02/997013511" TargetMode="External" /><Relationship Id="rId17" Type="http://schemas.openxmlformats.org/officeDocument/2006/relationships/hyperlink" Target="https://podminky.urs.cz/item/CS_URS_2025_02/997013631" TargetMode="External" /><Relationship Id="rId18" Type="http://schemas.openxmlformats.org/officeDocument/2006/relationships/hyperlink" Target="https://podminky.urs.cz/item/CS_URS_2025_02/998018001" TargetMode="External" /><Relationship Id="rId19" Type="http://schemas.openxmlformats.org/officeDocument/2006/relationships/hyperlink" Target="https://podminky.urs.cz/item/CS_URS_2025_02/734200811" TargetMode="External" /><Relationship Id="rId20" Type="http://schemas.openxmlformats.org/officeDocument/2006/relationships/hyperlink" Target="https://podminky.urs.cz/item/CS_URS_2025_02/734200821" TargetMode="External" /><Relationship Id="rId21" Type="http://schemas.openxmlformats.org/officeDocument/2006/relationships/hyperlink" Target="https://podminky.urs.cz/item/CS_URS_2025_02/734221132" TargetMode="External" /><Relationship Id="rId22" Type="http://schemas.openxmlformats.org/officeDocument/2006/relationships/hyperlink" Target="https://podminky.urs.cz/item/CS_URS_2025_02/734261712" TargetMode="External" /><Relationship Id="rId23" Type="http://schemas.openxmlformats.org/officeDocument/2006/relationships/hyperlink" Target="https://podminky.urs.cz/item/CS_URS_2025_02/734209103" TargetMode="External" /><Relationship Id="rId24" Type="http://schemas.openxmlformats.org/officeDocument/2006/relationships/hyperlink" Target="https://podminky.urs.cz/item/CS_URS_2025_02/998734121" TargetMode="External" /><Relationship Id="rId25" Type="http://schemas.openxmlformats.org/officeDocument/2006/relationships/hyperlink" Target="https://podminky.urs.cz/item/CS_URS_2025_02/735494811" TargetMode="External" /><Relationship Id="rId26" Type="http://schemas.openxmlformats.org/officeDocument/2006/relationships/hyperlink" Target="https://podminky.urs.cz/item/CS_URS_2025_02/735111810" TargetMode="External" /><Relationship Id="rId27" Type="http://schemas.openxmlformats.org/officeDocument/2006/relationships/hyperlink" Target="https://podminky.urs.cz/item/CS_URS_2025_02/735291800" TargetMode="External" /><Relationship Id="rId28" Type="http://schemas.openxmlformats.org/officeDocument/2006/relationships/hyperlink" Target="https://podminky.urs.cz/item/CS_URS_2025_02/735159220" TargetMode="External" /><Relationship Id="rId29" Type="http://schemas.openxmlformats.org/officeDocument/2006/relationships/hyperlink" Target="https://podminky.urs.cz/item/CS_URS_2025_02/735191910" TargetMode="External" /><Relationship Id="rId30" Type="http://schemas.openxmlformats.org/officeDocument/2006/relationships/hyperlink" Target="https://podminky.urs.cz/item/CS_URS_2025_02/735000912" TargetMode="External" /><Relationship Id="rId31" Type="http://schemas.openxmlformats.org/officeDocument/2006/relationships/hyperlink" Target="https://podminky.urs.cz/item/CS_URS_2025_02/998735121" TargetMode="External" /><Relationship Id="rId32" Type="http://schemas.openxmlformats.org/officeDocument/2006/relationships/hyperlink" Target="https://podminky.urs.cz/item/CS_URS_2025_02/766411812" TargetMode="External" /><Relationship Id="rId33" Type="http://schemas.openxmlformats.org/officeDocument/2006/relationships/hyperlink" Target="https://podminky.urs.cz/item/CS_URS_2025_02/766411822" TargetMode="External" /><Relationship Id="rId34" Type="http://schemas.openxmlformats.org/officeDocument/2006/relationships/hyperlink" Target="https://podminky.urs.cz/item/CS_URS_2025_02/766431812" TargetMode="External" /><Relationship Id="rId35" Type="http://schemas.openxmlformats.org/officeDocument/2006/relationships/hyperlink" Target="https://podminky.urs.cz/item/CS_URS_2025_02/766431822" TargetMode="External" /><Relationship Id="rId36" Type="http://schemas.openxmlformats.org/officeDocument/2006/relationships/hyperlink" Target="https://podminky.urs.cz/item/CS_URS_2025_02/766699612" TargetMode="External" /><Relationship Id="rId37" Type="http://schemas.openxmlformats.org/officeDocument/2006/relationships/hyperlink" Target="https://podminky.urs.cz/item/CS_URS_2025_02/998766121" TargetMode="External" /><Relationship Id="rId38" Type="http://schemas.openxmlformats.org/officeDocument/2006/relationships/hyperlink" Target="https://podminky.urs.cz/item/CS_URS_2025_02/767995114" TargetMode="External" /><Relationship Id="rId39" Type="http://schemas.openxmlformats.org/officeDocument/2006/relationships/hyperlink" Target="https://podminky.urs.cz/item/CS_URS_2025_02/767995115" TargetMode="External" /><Relationship Id="rId40" Type="http://schemas.openxmlformats.org/officeDocument/2006/relationships/hyperlink" Target="https://podminky.urs.cz/item/CS_URS_2025_02/767996701" TargetMode="External" /><Relationship Id="rId41" Type="http://schemas.openxmlformats.org/officeDocument/2006/relationships/hyperlink" Target="https://podminky.urs.cz/item/CS_URS_2025_02/998767121" TargetMode="External" /><Relationship Id="rId42" Type="http://schemas.openxmlformats.org/officeDocument/2006/relationships/hyperlink" Target="https://podminky.urs.cz/item/CS_URS_2025_02/776201921" TargetMode="External" /><Relationship Id="rId43" Type="http://schemas.openxmlformats.org/officeDocument/2006/relationships/hyperlink" Target="https://podminky.urs.cz/item/CS_URS_2025_02/776201922" TargetMode="External" /><Relationship Id="rId44" Type="http://schemas.openxmlformats.org/officeDocument/2006/relationships/hyperlink" Target="https://podminky.urs.cz/item/CS_URS_2025_02/783000103" TargetMode="External" /><Relationship Id="rId45" Type="http://schemas.openxmlformats.org/officeDocument/2006/relationships/hyperlink" Target="https://podminky.urs.cz/item/CS_URS_2025_02/783606869" TargetMode="External" /><Relationship Id="rId46" Type="http://schemas.openxmlformats.org/officeDocument/2006/relationships/hyperlink" Target="https://podminky.urs.cz/item/CS_URS_2025_02/783614551" TargetMode="External" /><Relationship Id="rId47" Type="http://schemas.openxmlformats.org/officeDocument/2006/relationships/hyperlink" Target="https://podminky.urs.cz/item/CS_URS_2025_02/783617611" TargetMode="External" /><Relationship Id="rId48" Type="http://schemas.openxmlformats.org/officeDocument/2006/relationships/hyperlink" Target="https://podminky.urs.cz/item/CS_URS_2025_02/784121001" TargetMode="External" /><Relationship Id="rId49" Type="http://schemas.openxmlformats.org/officeDocument/2006/relationships/hyperlink" Target="https://podminky.urs.cz/item/CS_URS_2025_02/784181131" TargetMode="External" /><Relationship Id="rId50" Type="http://schemas.openxmlformats.org/officeDocument/2006/relationships/hyperlink" Target="https://podminky.urs.cz/item/CS_URS_2025_02/784211111" TargetMode="External" /><Relationship Id="rId51" Type="http://schemas.openxmlformats.org/officeDocument/2006/relationships/hyperlink" Target="https://podminky.urs.cz/item/CS_URS_2025_02/HZS1292" TargetMode="External" /><Relationship Id="rId52" Type="http://schemas.openxmlformats.org/officeDocument/2006/relationships/hyperlink" Target="https://podminky.urs.cz/item/CS_URS_2025_02/HZS2231" TargetMode="External" /><Relationship Id="rId53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19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20</v>
      </c>
      <c r="AL7" s="21"/>
      <c r="AM7" s="21"/>
      <c r="AN7" s="26" t="s">
        <v>19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21</v>
      </c>
      <c r="E8" s="21"/>
      <c r="F8" s="21"/>
      <c r="G8" s="21"/>
      <c r="H8" s="21"/>
      <c r="I8" s="21"/>
      <c r="J8" s="21"/>
      <c r="K8" s="26" t="s">
        <v>22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23</v>
      </c>
      <c r="AL8" s="21"/>
      <c r="AM8" s="21"/>
      <c r="AN8" s="32" t="s">
        <v>24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25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26</v>
      </c>
      <c r="AL10" s="21"/>
      <c r="AM10" s="21"/>
      <c r="AN10" s="26" t="s">
        <v>27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28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29</v>
      </c>
      <c r="AL11" s="21"/>
      <c r="AM11" s="21"/>
      <c r="AN11" s="26" t="s">
        <v>30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31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26</v>
      </c>
      <c r="AL13" s="21"/>
      <c r="AM13" s="21"/>
      <c r="AN13" s="33" t="s">
        <v>32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32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29</v>
      </c>
      <c r="AL14" s="21"/>
      <c r="AM14" s="21"/>
      <c r="AN14" s="33" t="s">
        <v>32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33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26</v>
      </c>
      <c r="AL16" s="21"/>
      <c r="AM16" s="21"/>
      <c r="AN16" s="26" t="s">
        <v>19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34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29</v>
      </c>
      <c r="AL17" s="21"/>
      <c r="AM17" s="21"/>
      <c r="AN17" s="26" t="s">
        <v>19</v>
      </c>
      <c r="AO17" s="21"/>
      <c r="AP17" s="21"/>
      <c r="AQ17" s="21"/>
      <c r="AR17" s="19"/>
      <c r="BE17" s="30"/>
      <c r="BS17" s="16" t="s">
        <v>35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36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26</v>
      </c>
      <c r="AL19" s="21"/>
      <c r="AM19" s="21"/>
      <c r="AN19" s="26" t="s">
        <v>19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34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29</v>
      </c>
      <c r="AL20" s="21"/>
      <c r="AM20" s="21"/>
      <c r="AN20" s="26" t="s">
        <v>19</v>
      </c>
      <c r="AO20" s="21"/>
      <c r="AP20" s="21"/>
      <c r="AQ20" s="21"/>
      <c r="AR20" s="19"/>
      <c r="BE20" s="30"/>
      <c r="BS20" s="16" t="s">
        <v>35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37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47.25" customHeight="1">
      <c r="B23" s="20"/>
      <c r="C23" s="21"/>
      <c r="D23" s="21"/>
      <c r="E23" s="35" t="s">
        <v>38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ROUND(AG54,2)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40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41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42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43</v>
      </c>
      <c r="E29" s="46"/>
      <c r="F29" s="31" t="s">
        <v>44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ROUND(AZ54,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ROUND(AV54,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45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ROUND(BA54,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ROUND(AW54,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46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ROUND(BB54,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47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ROUND(BC54,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48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ROUND(BD54,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7"/>
    </row>
    <row r="35" s="2" customFormat="1" ht="25.92" customHeight="1">
      <c r="A35" s="37"/>
      <c r="B35" s="38"/>
      <c r="C35" s="51"/>
      <c r="D35" s="52" t="s">
        <v>49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50</v>
      </c>
      <c r="U35" s="53"/>
      <c r="V35" s="53"/>
      <c r="W35" s="53"/>
      <c r="X35" s="55" t="s">
        <v>51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6.96" customHeight="1">
      <c r="A37" s="37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3"/>
      <c r="BE37" s="37"/>
    </row>
    <row r="41" s="2" customFormat="1" ht="6.96" customHeight="1">
      <c r="A41" s="37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3"/>
      <c r="BE41" s="37"/>
    </row>
    <row r="42" s="2" customFormat="1" ht="24.96" customHeight="1">
      <c r="A42" s="37"/>
      <c r="B42" s="38"/>
      <c r="C42" s="22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3"/>
      <c r="BE42" s="37"/>
    </row>
    <row r="43" s="2" customFormat="1" ht="6.96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3"/>
      <c r="BE43" s="37"/>
    </row>
    <row r="44" s="4" customFormat="1" ht="12" customHeight="1">
      <c r="A44" s="4"/>
      <c r="B44" s="62"/>
      <c r="C44" s="31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720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Oprava vnitřního vybavení tělocvičny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3"/>
      <c r="BE46" s="37"/>
    </row>
    <row r="47" s="2" customFormat="1" ht="12" customHeight="1">
      <c r="A47" s="37"/>
      <c r="B47" s="38"/>
      <c r="C47" s="31" t="s">
        <v>21</v>
      </c>
      <c r="D47" s="39"/>
      <c r="E47" s="39"/>
      <c r="F47" s="39"/>
      <c r="G47" s="39"/>
      <c r="H47" s="39"/>
      <c r="I47" s="39"/>
      <c r="J47" s="39"/>
      <c r="K47" s="39"/>
      <c r="L47" s="70" t="str">
        <f>IF(K8="","",K8)</f>
        <v>ZŠ Přátelství 160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1" t="s">
        <v>23</v>
      </c>
      <c r="AJ47" s="39"/>
      <c r="AK47" s="39"/>
      <c r="AL47" s="39"/>
      <c r="AM47" s="71" t="str">
        <f>IF(AN8= "","",AN8)</f>
        <v>5. 8. 2025</v>
      </c>
      <c r="AN47" s="71"/>
      <c r="AO47" s="39"/>
      <c r="AP47" s="39"/>
      <c r="AQ47" s="39"/>
      <c r="AR47" s="43"/>
      <c r="BE47" s="37"/>
    </row>
    <row r="48" s="2" customFormat="1" ht="6.96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3"/>
      <c r="BE48" s="37"/>
    </row>
    <row r="49" s="2" customFormat="1" ht="15.15" customHeight="1">
      <c r="A49" s="37"/>
      <c r="B49" s="38"/>
      <c r="C49" s="31" t="s">
        <v>25</v>
      </c>
      <c r="D49" s="39"/>
      <c r="E49" s="39"/>
      <c r="F49" s="39"/>
      <c r="G49" s="39"/>
      <c r="H49" s="39"/>
      <c r="I49" s="39"/>
      <c r="J49" s="39"/>
      <c r="K49" s="39"/>
      <c r="L49" s="63" t="str">
        <f>IF(E11= "","",E11)</f>
        <v>město Litvínov se sídlem Městský úřad Litvínov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1" t="s">
        <v>33</v>
      </c>
      <c r="AJ49" s="39"/>
      <c r="AK49" s="39"/>
      <c r="AL49" s="39"/>
      <c r="AM49" s="72" t="str">
        <f>IF(E17="","",E17)</f>
        <v xml:space="preserve"> </v>
      </c>
      <c r="AN49" s="63"/>
      <c r="AO49" s="63"/>
      <c r="AP49" s="63"/>
      <c r="AQ49" s="39"/>
      <c r="AR49" s="43"/>
      <c r="AS49" s="73" t="s">
        <v>53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7"/>
    </row>
    <row r="50" s="2" customFormat="1" ht="15.15" customHeight="1">
      <c r="A50" s="37"/>
      <c r="B50" s="38"/>
      <c r="C50" s="31" t="s">
        <v>31</v>
      </c>
      <c r="D50" s="39"/>
      <c r="E50" s="39"/>
      <c r="F50" s="39"/>
      <c r="G50" s="39"/>
      <c r="H50" s="39"/>
      <c r="I50" s="39"/>
      <c r="J50" s="39"/>
      <c r="K50" s="39"/>
      <c r="L50" s="63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1" t="s">
        <v>36</v>
      </c>
      <c r="AJ50" s="39"/>
      <c r="AK50" s="39"/>
      <c r="AL50" s="39"/>
      <c r="AM50" s="72" t="str">
        <f>IF(E20="","",E20)</f>
        <v xml:space="preserve"> </v>
      </c>
      <c r="AN50" s="63"/>
      <c r="AO50" s="63"/>
      <c r="AP50" s="63"/>
      <c r="AQ50" s="39"/>
      <c r="AR50" s="43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7"/>
    </row>
    <row r="51" s="2" customFormat="1" ht="10.8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3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7"/>
    </row>
    <row r="52" s="2" customFormat="1" ht="29.28" customHeight="1">
      <c r="A52" s="37"/>
      <c r="B52" s="38"/>
      <c r="C52" s="85" t="s">
        <v>54</v>
      </c>
      <c r="D52" s="86"/>
      <c r="E52" s="86"/>
      <c r="F52" s="86"/>
      <c r="G52" s="86"/>
      <c r="H52" s="87"/>
      <c r="I52" s="88" t="s">
        <v>55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56</v>
      </c>
      <c r="AH52" s="86"/>
      <c r="AI52" s="86"/>
      <c r="AJ52" s="86"/>
      <c r="AK52" s="86"/>
      <c r="AL52" s="86"/>
      <c r="AM52" s="86"/>
      <c r="AN52" s="88" t="s">
        <v>57</v>
      </c>
      <c r="AO52" s="86"/>
      <c r="AP52" s="86"/>
      <c r="AQ52" s="90" t="s">
        <v>58</v>
      </c>
      <c r="AR52" s="43"/>
      <c r="AS52" s="91" t="s">
        <v>59</v>
      </c>
      <c r="AT52" s="92" t="s">
        <v>60</v>
      </c>
      <c r="AU52" s="92" t="s">
        <v>61</v>
      </c>
      <c r="AV52" s="92" t="s">
        <v>62</v>
      </c>
      <c r="AW52" s="92" t="s">
        <v>63</v>
      </c>
      <c r="AX52" s="92" t="s">
        <v>64</v>
      </c>
      <c r="AY52" s="92" t="s">
        <v>65</v>
      </c>
      <c r="AZ52" s="92" t="s">
        <v>66</v>
      </c>
      <c r="BA52" s="92" t="s">
        <v>67</v>
      </c>
      <c r="BB52" s="92" t="s">
        <v>68</v>
      </c>
      <c r="BC52" s="92" t="s">
        <v>69</v>
      </c>
      <c r="BD52" s="93" t="s">
        <v>70</v>
      </c>
      <c r="BE52" s="37"/>
    </row>
    <row r="53" s="2" customFormat="1" ht="10.8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3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7"/>
    </row>
    <row r="54" s="6" customFormat="1" ht="32.4" customHeight="1">
      <c r="A54" s="6"/>
      <c r="B54" s="97"/>
      <c r="C54" s="98" t="s">
        <v>71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72</v>
      </c>
      <c r="BT54" s="108" t="s">
        <v>73</v>
      </c>
      <c r="BV54" s="108" t="s">
        <v>74</v>
      </c>
      <c r="BW54" s="108" t="s">
        <v>5</v>
      </c>
      <c r="BX54" s="108" t="s">
        <v>75</v>
      </c>
      <c r="CL54" s="108" t="s">
        <v>19</v>
      </c>
    </row>
    <row r="55" s="7" customFormat="1" ht="16.5" customHeight="1">
      <c r="A55" s="109" t="s">
        <v>76</v>
      </c>
      <c r="B55" s="110"/>
      <c r="C55" s="111"/>
      <c r="D55" s="112" t="s">
        <v>14</v>
      </c>
      <c r="E55" s="112"/>
      <c r="F55" s="112"/>
      <c r="G55" s="112"/>
      <c r="H55" s="112"/>
      <c r="I55" s="113"/>
      <c r="J55" s="112" t="s">
        <v>17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'720 - Oprava vnitřního vy...'!J28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77</v>
      </c>
      <c r="AR55" s="116"/>
      <c r="AS55" s="117">
        <v>0</v>
      </c>
      <c r="AT55" s="118">
        <f>ROUND(SUM(AV55:AW55),2)</f>
        <v>0</v>
      </c>
      <c r="AU55" s="119">
        <f>'720 - Oprava vnitřního vy...'!P88</f>
        <v>0</v>
      </c>
      <c r="AV55" s="118">
        <f>'720 - Oprava vnitřního vy...'!J31</f>
        <v>0</v>
      </c>
      <c r="AW55" s="118">
        <f>'720 - Oprava vnitřního vy...'!J32</f>
        <v>0</v>
      </c>
      <c r="AX55" s="118">
        <f>'720 - Oprava vnitřního vy...'!J33</f>
        <v>0</v>
      </c>
      <c r="AY55" s="118">
        <f>'720 - Oprava vnitřního vy...'!J34</f>
        <v>0</v>
      </c>
      <c r="AZ55" s="118">
        <f>'720 - Oprava vnitřního vy...'!F31</f>
        <v>0</v>
      </c>
      <c r="BA55" s="118">
        <f>'720 - Oprava vnitřního vy...'!F32</f>
        <v>0</v>
      </c>
      <c r="BB55" s="118">
        <f>'720 - Oprava vnitřního vy...'!F33</f>
        <v>0</v>
      </c>
      <c r="BC55" s="118">
        <f>'720 - Oprava vnitřního vy...'!F34</f>
        <v>0</v>
      </c>
      <c r="BD55" s="120">
        <f>'720 - Oprava vnitřního vy...'!F35</f>
        <v>0</v>
      </c>
      <c r="BE55" s="7"/>
      <c r="BT55" s="121" t="s">
        <v>78</v>
      </c>
      <c r="BU55" s="121" t="s">
        <v>79</v>
      </c>
      <c r="BV55" s="121" t="s">
        <v>74</v>
      </c>
      <c r="BW55" s="121" t="s">
        <v>5</v>
      </c>
      <c r="BX55" s="121" t="s">
        <v>75</v>
      </c>
      <c r="CL55" s="121" t="s">
        <v>19</v>
      </c>
    </row>
    <row r="56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3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="2" customFormat="1" ht="6.96" customHeight="1">
      <c r="A57" s="37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3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sheet="1" formatColumns="0" formatRows="0" objects="1" scenarios="1" spinCount="100000" saltValue="Nd8gH6oogaQyLPny8eeUXhmMyTwBdHPYTrqwliCc5Iada2B0Gylnl2v2FyTJXd4F1e2i33cWiOgsUwWs8q5Z4g==" hashValue="WhJh3km/18zU+6R4jncL9aW1Sm7UjyyOO/CPQJ1742K9f+35ibp21fD7rvfF62UNEEA08fmYukyojVQ1ANiB5w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720 - Oprava vnitřního vy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hidden="1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9"/>
      <c r="AT3" s="16" t="s">
        <v>80</v>
      </c>
    </row>
    <row r="4" hidden="1" s="1" customFormat="1" ht="24.96" customHeight="1">
      <c r="B4" s="19"/>
      <c r="D4" s="124" t="s">
        <v>81</v>
      </c>
      <c r="L4" s="19"/>
      <c r="M4" s="125" t="s">
        <v>10</v>
      </c>
      <c r="AT4" s="16" t="s">
        <v>4</v>
      </c>
    </row>
    <row r="5" hidden="1" s="1" customFormat="1" ht="6.96" customHeight="1">
      <c r="B5" s="19"/>
      <c r="L5" s="19"/>
    </row>
    <row r="6" hidden="1" s="2" customFormat="1" ht="12" customHeight="1">
      <c r="A6" s="37"/>
      <c r="B6" s="43"/>
      <c r="C6" s="37"/>
      <c r="D6" s="126" t="s">
        <v>16</v>
      </c>
      <c r="E6" s="37"/>
      <c r="F6" s="37"/>
      <c r="G6" s="37"/>
      <c r="H6" s="37"/>
      <c r="I6" s="37"/>
      <c r="J6" s="37"/>
      <c r="K6" s="37"/>
      <c r="L6" s="12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hidden="1" s="2" customFormat="1" ht="16.5" customHeight="1">
      <c r="A7" s="37"/>
      <c r="B7" s="43"/>
      <c r="C7" s="37"/>
      <c r="D7" s="37"/>
      <c r="E7" s="128" t="s">
        <v>17</v>
      </c>
      <c r="F7" s="37"/>
      <c r="G7" s="37"/>
      <c r="H7" s="37"/>
      <c r="I7" s="37"/>
      <c r="J7" s="37"/>
      <c r="K7" s="37"/>
      <c r="L7" s="12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hidden="1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12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hidden="1" s="2" customFormat="1" ht="12" customHeight="1">
      <c r="A9" s="37"/>
      <c r="B9" s="43"/>
      <c r="C9" s="37"/>
      <c r="D9" s="126" t="s">
        <v>18</v>
      </c>
      <c r="E9" s="37"/>
      <c r="F9" s="129" t="s">
        <v>19</v>
      </c>
      <c r="G9" s="37"/>
      <c r="H9" s="37"/>
      <c r="I9" s="126" t="s">
        <v>20</v>
      </c>
      <c r="J9" s="129" t="s">
        <v>19</v>
      </c>
      <c r="K9" s="37"/>
      <c r="L9" s="12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hidden="1" s="2" customFormat="1" ht="12" customHeight="1">
      <c r="A10" s="37"/>
      <c r="B10" s="43"/>
      <c r="C10" s="37"/>
      <c r="D10" s="126" t="s">
        <v>21</v>
      </c>
      <c r="E10" s="37"/>
      <c r="F10" s="129" t="s">
        <v>22</v>
      </c>
      <c r="G10" s="37"/>
      <c r="H10" s="37"/>
      <c r="I10" s="126" t="s">
        <v>23</v>
      </c>
      <c r="J10" s="130" t="str">
        <f>'Rekapitulace stavby'!AN8</f>
        <v>5. 8. 2025</v>
      </c>
      <c r="K10" s="37"/>
      <c r="L10" s="12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hidden="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12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hidden="1" s="2" customFormat="1" ht="12" customHeight="1">
      <c r="A12" s="37"/>
      <c r="B12" s="43"/>
      <c r="C12" s="37"/>
      <c r="D12" s="126" t="s">
        <v>25</v>
      </c>
      <c r="E12" s="37"/>
      <c r="F12" s="37"/>
      <c r="G12" s="37"/>
      <c r="H12" s="37"/>
      <c r="I12" s="126" t="s">
        <v>26</v>
      </c>
      <c r="J12" s="129" t="s">
        <v>27</v>
      </c>
      <c r="K12" s="37"/>
      <c r="L12" s="12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hidden="1" s="2" customFormat="1" ht="18" customHeight="1">
      <c r="A13" s="37"/>
      <c r="B13" s="43"/>
      <c r="C13" s="37"/>
      <c r="D13" s="37"/>
      <c r="E13" s="129" t="s">
        <v>28</v>
      </c>
      <c r="F13" s="37"/>
      <c r="G13" s="37"/>
      <c r="H13" s="37"/>
      <c r="I13" s="126" t="s">
        <v>29</v>
      </c>
      <c r="J13" s="129" t="s">
        <v>30</v>
      </c>
      <c r="K13" s="37"/>
      <c r="L13" s="12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hidden="1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12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hidden="1" s="2" customFormat="1" ht="12" customHeight="1">
      <c r="A15" s="37"/>
      <c r="B15" s="43"/>
      <c r="C15" s="37"/>
      <c r="D15" s="126" t="s">
        <v>31</v>
      </c>
      <c r="E15" s="37"/>
      <c r="F15" s="37"/>
      <c r="G15" s="37"/>
      <c r="H15" s="37"/>
      <c r="I15" s="126" t="s">
        <v>26</v>
      </c>
      <c r="J15" s="32" t="str">
        <f>'Rekapitulace stavby'!AN13</f>
        <v>Vyplň údaj</v>
      </c>
      <c r="K15" s="37"/>
      <c r="L15" s="12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hidden="1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29"/>
      <c r="G16" s="129"/>
      <c r="H16" s="129"/>
      <c r="I16" s="126" t="s">
        <v>29</v>
      </c>
      <c r="J16" s="32" t="str">
        <f>'Rekapitulace stavby'!AN14</f>
        <v>Vyplň údaj</v>
      </c>
      <c r="K16" s="37"/>
      <c r="L16" s="12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hidden="1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12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hidden="1" s="2" customFormat="1" ht="12" customHeight="1">
      <c r="A18" s="37"/>
      <c r="B18" s="43"/>
      <c r="C18" s="37"/>
      <c r="D18" s="126" t="s">
        <v>33</v>
      </c>
      <c r="E18" s="37"/>
      <c r="F18" s="37"/>
      <c r="G18" s="37"/>
      <c r="H18" s="37"/>
      <c r="I18" s="126" t="s">
        <v>26</v>
      </c>
      <c r="J18" s="129" t="str">
        <f>IF('Rekapitulace stavby'!AN16="","",'Rekapitulace stavby'!AN16)</f>
        <v/>
      </c>
      <c r="K18" s="37"/>
      <c r="L18" s="12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hidden="1" s="2" customFormat="1" ht="18" customHeight="1">
      <c r="A19" s="37"/>
      <c r="B19" s="43"/>
      <c r="C19" s="37"/>
      <c r="D19" s="37"/>
      <c r="E19" s="129" t="str">
        <f>IF('Rekapitulace stavby'!E17="","",'Rekapitulace stavby'!E17)</f>
        <v xml:space="preserve"> </v>
      </c>
      <c r="F19" s="37"/>
      <c r="G19" s="37"/>
      <c r="H19" s="37"/>
      <c r="I19" s="126" t="s">
        <v>29</v>
      </c>
      <c r="J19" s="129" t="str">
        <f>IF('Rekapitulace stavby'!AN17="","",'Rekapitulace stavby'!AN17)</f>
        <v/>
      </c>
      <c r="K19" s="37"/>
      <c r="L19" s="12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hidden="1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12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hidden="1" s="2" customFormat="1" ht="12" customHeight="1">
      <c r="A21" s="37"/>
      <c r="B21" s="43"/>
      <c r="C21" s="37"/>
      <c r="D21" s="126" t="s">
        <v>36</v>
      </c>
      <c r="E21" s="37"/>
      <c r="F21" s="37"/>
      <c r="G21" s="37"/>
      <c r="H21" s="37"/>
      <c r="I21" s="126" t="s">
        <v>26</v>
      </c>
      <c r="J21" s="129" t="str">
        <f>IF('Rekapitulace stavby'!AN19="","",'Rekapitulace stavby'!AN19)</f>
        <v/>
      </c>
      <c r="K21" s="37"/>
      <c r="L21" s="12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hidden="1" s="2" customFormat="1" ht="18" customHeight="1">
      <c r="A22" s="37"/>
      <c r="B22" s="43"/>
      <c r="C22" s="37"/>
      <c r="D22" s="37"/>
      <c r="E22" s="129" t="str">
        <f>IF('Rekapitulace stavby'!E20="","",'Rekapitulace stavby'!E20)</f>
        <v xml:space="preserve"> </v>
      </c>
      <c r="F22" s="37"/>
      <c r="G22" s="37"/>
      <c r="H22" s="37"/>
      <c r="I22" s="126" t="s">
        <v>29</v>
      </c>
      <c r="J22" s="129" t="str">
        <f>IF('Rekapitulace stavby'!AN20="","",'Rekapitulace stavby'!AN20)</f>
        <v/>
      </c>
      <c r="K22" s="37"/>
      <c r="L22" s="12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hidden="1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12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hidden="1" s="2" customFormat="1" ht="12" customHeight="1">
      <c r="A24" s="37"/>
      <c r="B24" s="43"/>
      <c r="C24" s="37"/>
      <c r="D24" s="126" t="s">
        <v>37</v>
      </c>
      <c r="E24" s="37"/>
      <c r="F24" s="37"/>
      <c r="G24" s="37"/>
      <c r="H24" s="37"/>
      <c r="I24" s="37"/>
      <c r="J24" s="37"/>
      <c r="K24" s="37"/>
      <c r="L24" s="12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hidden="1" s="8" customFormat="1" ht="71.25" customHeight="1">
      <c r="A25" s="131"/>
      <c r="B25" s="132"/>
      <c r="C25" s="131"/>
      <c r="D25" s="131"/>
      <c r="E25" s="133" t="s">
        <v>38</v>
      </c>
      <c r="F25" s="133"/>
      <c r="G25" s="133"/>
      <c r="H25" s="133"/>
      <c r="I25" s="131"/>
      <c r="J25" s="131"/>
      <c r="K25" s="131"/>
      <c r="L25" s="134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</row>
    <row r="26" hidden="1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12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hidden="1" s="2" customFormat="1" ht="6.96" customHeight="1">
      <c r="A27" s="37"/>
      <c r="B27" s="43"/>
      <c r="C27" s="37"/>
      <c r="D27" s="135"/>
      <c r="E27" s="135"/>
      <c r="F27" s="135"/>
      <c r="G27" s="135"/>
      <c r="H27" s="135"/>
      <c r="I27" s="135"/>
      <c r="J27" s="135"/>
      <c r="K27" s="135"/>
      <c r="L27" s="12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hidden="1" s="2" customFormat="1" ht="25.44" customHeight="1">
      <c r="A28" s="37"/>
      <c r="B28" s="43"/>
      <c r="C28" s="37"/>
      <c r="D28" s="136" t="s">
        <v>39</v>
      </c>
      <c r="E28" s="37"/>
      <c r="F28" s="37"/>
      <c r="G28" s="37"/>
      <c r="H28" s="37"/>
      <c r="I28" s="37"/>
      <c r="J28" s="137">
        <f>ROUND(J88, 2)</f>
        <v>0</v>
      </c>
      <c r="K28" s="37"/>
      <c r="L28" s="12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hidden="1" s="2" customFormat="1" ht="6.96" customHeight="1">
      <c r="A29" s="37"/>
      <c r="B29" s="43"/>
      <c r="C29" s="37"/>
      <c r="D29" s="135"/>
      <c r="E29" s="135"/>
      <c r="F29" s="135"/>
      <c r="G29" s="135"/>
      <c r="H29" s="135"/>
      <c r="I29" s="135"/>
      <c r="J29" s="135"/>
      <c r="K29" s="135"/>
      <c r="L29" s="12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hidden="1" s="2" customFormat="1" ht="14.4" customHeight="1">
      <c r="A30" s="37"/>
      <c r="B30" s="43"/>
      <c r="C30" s="37"/>
      <c r="D30" s="37"/>
      <c r="E30" s="37"/>
      <c r="F30" s="138" t="s">
        <v>41</v>
      </c>
      <c r="G30" s="37"/>
      <c r="H30" s="37"/>
      <c r="I30" s="138" t="s">
        <v>40</v>
      </c>
      <c r="J30" s="138" t="s">
        <v>42</v>
      </c>
      <c r="K30" s="37"/>
      <c r="L30" s="12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hidden="1" s="2" customFormat="1" ht="14.4" customHeight="1">
      <c r="A31" s="37"/>
      <c r="B31" s="43"/>
      <c r="C31" s="37"/>
      <c r="D31" s="139" t="s">
        <v>43</v>
      </c>
      <c r="E31" s="126" t="s">
        <v>44</v>
      </c>
      <c r="F31" s="140">
        <f>ROUND((SUM(BE88:BE355)),  2)</f>
        <v>0</v>
      </c>
      <c r="G31" s="37"/>
      <c r="H31" s="37"/>
      <c r="I31" s="141">
        <v>0.20999999999999999</v>
      </c>
      <c r="J31" s="140">
        <f>ROUND(((SUM(BE88:BE355))*I31),  2)</f>
        <v>0</v>
      </c>
      <c r="K31" s="37"/>
      <c r="L31" s="12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hidden="1" s="2" customFormat="1" ht="14.4" customHeight="1">
      <c r="A32" s="37"/>
      <c r="B32" s="43"/>
      <c r="C32" s="37"/>
      <c r="D32" s="37"/>
      <c r="E32" s="126" t="s">
        <v>45</v>
      </c>
      <c r="F32" s="140">
        <f>ROUND((SUM(BF88:BF355)),  2)</f>
        <v>0</v>
      </c>
      <c r="G32" s="37"/>
      <c r="H32" s="37"/>
      <c r="I32" s="141">
        <v>0.12</v>
      </c>
      <c r="J32" s="140">
        <f>ROUND(((SUM(BF88:BF355))*I32),  2)</f>
        <v>0</v>
      </c>
      <c r="K32" s="37"/>
      <c r="L32" s="12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26" t="s">
        <v>46</v>
      </c>
      <c r="F33" s="140">
        <f>ROUND((SUM(BG88:BG355)),  2)</f>
        <v>0</v>
      </c>
      <c r="G33" s="37"/>
      <c r="H33" s="37"/>
      <c r="I33" s="141">
        <v>0.20999999999999999</v>
      </c>
      <c r="J33" s="140">
        <f>0</f>
        <v>0</v>
      </c>
      <c r="K33" s="37"/>
      <c r="L33" s="12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26" t="s">
        <v>47</v>
      </c>
      <c r="F34" s="140">
        <f>ROUND((SUM(BH88:BH355)),  2)</f>
        <v>0</v>
      </c>
      <c r="G34" s="37"/>
      <c r="H34" s="37"/>
      <c r="I34" s="141">
        <v>0.12</v>
      </c>
      <c r="J34" s="140">
        <f>0</f>
        <v>0</v>
      </c>
      <c r="K34" s="37"/>
      <c r="L34" s="12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26" t="s">
        <v>48</v>
      </c>
      <c r="F35" s="140">
        <f>ROUND((SUM(BI88:BI355)),  2)</f>
        <v>0</v>
      </c>
      <c r="G35" s="37"/>
      <c r="H35" s="37"/>
      <c r="I35" s="141">
        <v>0</v>
      </c>
      <c r="J35" s="140">
        <f>0</f>
        <v>0</v>
      </c>
      <c r="K35" s="37"/>
      <c r="L35" s="12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12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25.44" customHeight="1">
      <c r="A37" s="37"/>
      <c r="B37" s="43"/>
      <c r="C37" s="142"/>
      <c r="D37" s="143" t="s">
        <v>49</v>
      </c>
      <c r="E37" s="144"/>
      <c r="F37" s="144"/>
      <c r="G37" s="145" t="s">
        <v>50</v>
      </c>
      <c r="H37" s="146" t="s">
        <v>51</v>
      </c>
      <c r="I37" s="144"/>
      <c r="J37" s="147">
        <f>SUM(J28:J35)</f>
        <v>0</v>
      </c>
      <c r="K37" s="148"/>
      <c r="L37" s="12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hidden="1" s="2" customFormat="1" ht="14.4" customHeight="1">
      <c r="A38" s="37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2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hidden="1"/>
    <row r="40" hidden="1"/>
    <row r="41" hidden="1"/>
    <row r="42" hidden="1" s="2" customFormat="1" ht="6.96" customHeight="1">
      <c r="A42" s="37"/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2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hidden="1" s="2" customFormat="1" ht="24.96" customHeight="1">
      <c r="A43" s="37"/>
      <c r="B43" s="38"/>
      <c r="C43" s="22" t="s">
        <v>82</v>
      </c>
      <c r="D43" s="39"/>
      <c r="E43" s="39"/>
      <c r="F43" s="39"/>
      <c r="G43" s="39"/>
      <c r="H43" s="39"/>
      <c r="I43" s="39"/>
      <c r="J43" s="39"/>
      <c r="K43" s="39"/>
      <c r="L43" s="12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hidden="1" s="2" customFormat="1" ht="6.96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2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hidden="1" s="2" customFormat="1" ht="12" customHeight="1">
      <c r="A45" s="37"/>
      <c r="B45" s="38"/>
      <c r="C45" s="31" t="s">
        <v>16</v>
      </c>
      <c r="D45" s="39"/>
      <c r="E45" s="39"/>
      <c r="F45" s="39"/>
      <c r="G45" s="39"/>
      <c r="H45" s="39"/>
      <c r="I45" s="39"/>
      <c r="J45" s="39"/>
      <c r="K45" s="39"/>
      <c r="L45" s="12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hidden="1" s="2" customFormat="1" ht="16.5" customHeight="1">
      <c r="A46" s="37"/>
      <c r="B46" s="38"/>
      <c r="C46" s="39"/>
      <c r="D46" s="39"/>
      <c r="E46" s="68" t="str">
        <f>E7</f>
        <v>Oprava vnitřního vybavení tělocvičny</v>
      </c>
      <c r="F46" s="39"/>
      <c r="G46" s="39"/>
      <c r="H46" s="39"/>
      <c r="I46" s="39"/>
      <c r="J46" s="39"/>
      <c r="K46" s="39"/>
      <c r="L46" s="12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hidden="1" s="2" customFormat="1" ht="6.96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2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hidden="1" s="2" customFormat="1" ht="12" customHeight="1">
      <c r="A48" s="37"/>
      <c r="B48" s="38"/>
      <c r="C48" s="31" t="s">
        <v>21</v>
      </c>
      <c r="D48" s="39"/>
      <c r="E48" s="39"/>
      <c r="F48" s="26" t="str">
        <f>F10</f>
        <v>ZŠ Přátelství 160</v>
      </c>
      <c r="G48" s="39"/>
      <c r="H48" s="39"/>
      <c r="I48" s="31" t="s">
        <v>23</v>
      </c>
      <c r="J48" s="71" t="str">
        <f>IF(J10="","",J10)</f>
        <v>5. 8. 2025</v>
      </c>
      <c r="K48" s="39"/>
      <c r="L48" s="12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hidden="1" s="2" customFormat="1" ht="6.96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2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hidden="1" s="2" customFormat="1" ht="15.15" customHeight="1">
      <c r="A50" s="37"/>
      <c r="B50" s="38"/>
      <c r="C50" s="31" t="s">
        <v>25</v>
      </c>
      <c r="D50" s="39"/>
      <c r="E50" s="39"/>
      <c r="F50" s="26" t="str">
        <f>E13</f>
        <v>město Litvínov se sídlem Městský úřad Litvínov</v>
      </c>
      <c r="G50" s="39"/>
      <c r="H50" s="39"/>
      <c r="I50" s="31" t="s">
        <v>33</v>
      </c>
      <c r="J50" s="35" t="str">
        <f>E19</f>
        <v xml:space="preserve"> </v>
      </c>
      <c r="K50" s="39"/>
      <c r="L50" s="12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hidden="1" s="2" customFormat="1" ht="15.15" customHeight="1">
      <c r="A51" s="37"/>
      <c r="B51" s="38"/>
      <c r="C51" s="31" t="s">
        <v>31</v>
      </c>
      <c r="D51" s="39"/>
      <c r="E51" s="39"/>
      <c r="F51" s="26" t="str">
        <f>IF(E16="","",E16)</f>
        <v>Vyplň údaj</v>
      </c>
      <c r="G51" s="39"/>
      <c r="H51" s="39"/>
      <c r="I51" s="31" t="s">
        <v>36</v>
      </c>
      <c r="J51" s="35" t="str">
        <f>E22</f>
        <v xml:space="preserve"> </v>
      </c>
      <c r="K51" s="39"/>
      <c r="L51" s="12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hidden="1" s="2" customFormat="1" ht="10.32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2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hidden="1" s="2" customFormat="1" ht="29.28" customHeight="1">
      <c r="A53" s="37"/>
      <c r="B53" s="38"/>
      <c r="C53" s="153" t="s">
        <v>83</v>
      </c>
      <c r="D53" s="154"/>
      <c r="E53" s="154"/>
      <c r="F53" s="154"/>
      <c r="G53" s="154"/>
      <c r="H53" s="154"/>
      <c r="I53" s="154"/>
      <c r="J53" s="155" t="s">
        <v>84</v>
      </c>
      <c r="K53" s="154"/>
      <c r="L53" s="12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hidden="1" s="2" customFormat="1" ht="10.32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2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hidden="1" s="2" customFormat="1" ht="22.8" customHeight="1">
      <c r="A55" s="37"/>
      <c r="B55" s="38"/>
      <c r="C55" s="156" t="s">
        <v>71</v>
      </c>
      <c r="D55" s="39"/>
      <c r="E55" s="39"/>
      <c r="F55" s="39"/>
      <c r="G55" s="39"/>
      <c r="H55" s="39"/>
      <c r="I55" s="39"/>
      <c r="J55" s="101">
        <f>J88</f>
        <v>0</v>
      </c>
      <c r="K55" s="39"/>
      <c r="L55" s="12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16" t="s">
        <v>85</v>
      </c>
    </row>
    <row r="56" hidden="1" s="9" customFormat="1" ht="24.96" customHeight="1">
      <c r="A56" s="9"/>
      <c r="B56" s="157"/>
      <c r="C56" s="158"/>
      <c r="D56" s="159" t="s">
        <v>86</v>
      </c>
      <c r="E56" s="160"/>
      <c r="F56" s="160"/>
      <c r="G56" s="160"/>
      <c r="H56" s="160"/>
      <c r="I56" s="160"/>
      <c r="J56" s="161">
        <f>J89</f>
        <v>0</v>
      </c>
      <c r="K56" s="158"/>
      <c r="L56" s="16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hidden="1" s="10" customFormat="1" ht="19.92" customHeight="1">
      <c r="A57" s="10"/>
      <c r="B57" s="163"/>
      <c r="C57" s="164"/>
      <c r="D57" s="165" t="s">
        <v>87</v>
      </c>
      <c r="E57" s="166"/>
      <c r="F57" s="166"/>
      <c r="G57" s="166"/>
      <c r="H57" s="166"/>
      <c r="I57" s="166"/>
      <c r="J57" s="167">
        <f>J90</f>
        <v>0</v>
      </c>
      <c r="K57" s="164"/>
      <c r="L57" s="16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hidden="1" s="10" customFormat="1" ht="19.92" customHeight="1">
      <c r="A58" s="10"/>
      <c r="B58" s="163"/>
      <c r="C58" s="164"/>
      <c r="D58" s="165" t="s">
        <v>88</v>
      </c>
      <c r="E58" s="166"/>
      <c r="F58" s="166"/>
      <c r="G58" s="166"/>
      <c r="H58" s="166"/>
      <c r="I58" s="166"/>
      <c r="J58" s="167">
        <f>J131</f>
        <v>0</v>
      </c>
      <c r="K58" s="164"/>
      <c r="L58" s="168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hidden="1" s="10" customFormat="1" ht="19.92" customHeight="1">
      <c r="A59" s="10"/>
      <c r="B59" s="163"/>
      <c r="C59" s="164"/>
      <c r="D59" s="165" t="s">
        <v>89</v>
      </c>
      <c r="E59" s="166"/>
      <c r="F59" s="166"/>
      <c r="G59" s="166"/>
      <c r="H59" s="166"/>
      <c r="I59" s="166"/>
      <c r="J59" s="167">
        <f>J155</f>
        <v>0</v>
      </c>
      <c r="K59" s="164"/>
      <c r="L59" s="16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hidden="1" s="10" customFormat="1" ht="19.92" customHeight="1">
      <c r="A60" s="10"/>
      <c r="B60" s="163"/>
      <c r="C60" s="164"/>
      <c r="D60" s="165" t="s">
        <v>90</v>
      </c>
      <c r="E60" s="166"/>
      <c r="F60" s="166"/>
      <c r="G60" s="166"/>
      <c r="H60" s="166"/>
      <c r="I60" s="166"/>
      <c r="J60" s="167">
        <f>J165</f>
        <v>0</v>
      </c>
      <c r="K60" s="164"/>
      <c r="L60" s="168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hidden="1" s="9" customFormat="1" ht="24.96" customHeight="1">
      <c r="A61" s="9"/>
      <c r="B61" s="157"/>
      <c r="C61" s="158"/>
      <c r="D61" s="159" t="s">
        <v>91</v>
      </c>
      <c r="E61" s="160"/>
      <c r="F61" s="160"/>
      <c r="G61" s="160"/>
      <c r="H61" s="160"/>
      <c r="I61" s="160"/>
      <c r="J61" s="161">
        <f>J169</f>
        <v>0</v>
      </c>
      <c r="K61" s="158"/>
      <c r="L61" s="16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idden="1" s="10" customFormat="1" ht="19.92" customHeight="1">
      <c r="A62" s="10"/>
      <c r="B62" s="163"/>
      <c r="C62" s="164"/>
      <c r="D62" s="165" t="s">
        <v>92</v>
      </c>
      <c r="E62" s="166"/>
      <c r="F62" s="166"/>
      <c r="G62" s="166"/>
      <c r="H62" s="166"/>
      <c r="I62" s="166"/>
      <c r="J62" s="167">
        <f>J170</f>
        <v>0</v>
      </c>
      <c r="K62" s="164"/>
      <c r="L62" s="16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63"/>
      <c r="C63" s="164"/>
      <c r="D63" s="165" t="s">
        <v>93</v>
      </c>
      <c r="E63" s="166"/>
      <c r="F63" s="166"/>
      <c r="G63" s="166"/>
      <c r="H63" s="166"/>
      <c r="I63" s="166"/>
      <c r="J63" s="167">
        <f>J176</f>
        <v>0</v>
      </c>
      <c r="K63" s="164"/>
      <c r="L63" s="16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63"/>
      <c r="C64" s="164"/>
      <c r="D64" s="165" t="s">
        <v>94</v>
      </c>
      <c r="E64" s="166"/>
      <c r="F64" s="166"/>
      <c r="G64" s="166"/>
      <c r="H64" s="166"/>
      <c r="I64" s="166"/>
      <c r="J64" s="167">
        <f>J203</f>
        <v>0</v>
      </c>
      <c r="K64" s="164"/>
      <c r="L64" s="16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63"/>
      <c r="C65" s="164"/>
      <c r="D65" s="165" t="s">
        <v>95</v>
      </c>
      <c r="E65" s="166"/>
      <c r="F65" s="166"/>
      <c r="G65" s="166"/>
      <c r="H65" s="166"/>
      <c r="I65" s="166"/>
      <c r="J65" s="167">
        <f>J230</f>
        <v>0</v>
      </c>
      <c r="K65" s="164"/>
      <c r="L65" s="16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63"/>
      <c r="C66" s="164"/>
      <c r="D66" s="165" t="s">
        <v>96</v>
      </c>
      <c r="E66" s="166"/>
      <c r="F66" s="166"/>
      <c r="G66" s="166"/>
      <c r="H66" s="166"/>
      <c r="I66" s="166"/>
      <c r="J66" s="167">
        <f>J264</f>
        <v>0</v>
      </c>
      <c r="K66" s="164"/>
      <c r="L66" s="16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63"/>
      <c r="C67" s="164"/>
      <c r="D67" s="165" t="s">
        <v>97</v>
      </c>
      <c r="E67" s="166"/>
      <c r="F67" s="166"/>
      <c r="G67" s="166"/>
      <c r="H67" s="166"/>
      <c r="I67" s="166"/>
      <c r="J67" s="167">
        <f>J292</f>
        <v>0</v>
      </c>
      <c r="K67" s="164"/>
      <c r="L67" s="16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63"/>
      <c r="C68" s="164"/>
      <c r="D68" s="165" t="s">
        <v>98</v>
      </c>
      <c r="E68" s="166"/>
      <c r="F68" s="166"/>
      <c r="G68" s="166"/>
      <c r="H68" s="166"/>
      <c r="I68" s="166"/>
      <c r="J68" s="167">
        <f>J300</f>
        <v>0</v>
      </c>
      <c r="K68" s="164"/>
      <c r="L68" s="16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63"/>
      <c r="C69" s="164"/>
      <c r="D69" s="165" t="s">
        <v>99</v>
      </c>
      <c r="E69" s="166"/>
      <c r="F69" s="166"/>
      <c r="G69" s="166"/>
      <c r="H69" s="166"/>
      <c r="I69" s="166"/>
      <c r="J69" s="167">
        <f>J322</f>
        <v>0</v>
      </c>
      <c r="K69" s="164"/>
      <c r="L69" s="16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9" customFormat="1" ht="24.96" customHeight="1">
      <c r="A70" s="9"/>
      <c r="B70" s="157"/>
      <c r="C70" s="158"/>
      <c r="D70" s="159" t="s">
        <v>100</v>
      </c>
      <c r="E70" s="160"/>
      <c r="F70" s="160"/>
      <c r="G70" s="160"/>
      <c r="H70" s="160"/>
      <c r="I70" s="160"/>
      <c r="J70" s="161">
        <f>J337</f>
        <v>0</v>
      </c>
      <c r="K70" s="158"/>
      <c r="L70" s="162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idden="1" s="2" customFormat="1" ht="21.84" customHeight="1">
      <c r="A71" s="37"/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12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hidden="1" s="2" customFormat="1" ht="6.96" customHeight="1">
      <c r="A72" s="37"/>
      <c r="B72" s="58"/>
      <c r="C72" s="59"/>
      <c r="D72" s="59"/>
      <c r="E72" s="59"/>
      <c r="F72" s="59"/>
      <c r="G72" s="59"/>
      <c r="H72" s="59"/>
      <c r="I72" s="59"/>
      <c r="J72" s="59"/>
      <c r="K72" s="59"/>
      <c r="L72" s="12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hidden="1"/>
    <row r="74" hidden="1"/>
    <row r="75" hidden="1"/>
    <row r="76" s="2" customFormat="1" ht="6.96" customHeight="1">
      <c r="A76" s="37"/>
      <c r="B76" s="60"/>
      <c r="C76" s="61"/>
      <c r="D76" s="61"/>
      <c r="E76" s="61"/>
      <c r="F76" s="61"/>
      <c r="G76" s="61"/>
      <c r="H76" s="61"/>
      <c r="I76" s="61"/>
      <c r="J76" s="61"/>
      <c r="K76" s="61"/>
      <c r="L76" s="12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24.96" customHeight="1">
      <c r="A77" s="37"/>
      <c r="B77" s="38"/>
      <c r="C77" s="22" t="s">
        <v>101</v>
      </c>
      <c r="D77" s="39"/>
      <c r="E77" s="39"/>
      <c r="F77" s="39"/>
      <c r="G77" s="39"/>
      <c r="H77" s="39"/>
      <c r="I77" s="39"/>
      <c r="J77" s="39"/>
      <c r="K77" s="39"/>
      <c r="L77" s="12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="2" customFormat="1" ht="6.96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2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="2" customFormat="1" ht="12" customHeight="1">
      <c r="A79" s="37"/>
      <c r="B79" s="38"/>
      <c r="C79" s="31" t="s">
        <v>16</v>
      </c>
      <c r="D79" s="39"/>
      <c r="E79" s="39"/>
      <c r="F79" s="39"/>
      <c r="G79" s="39"/>
      <c r="H79" s="39"/>
      <c r="I79" s="39"/>
      <c r="J79" s="39"/>
      <c r="K79" s="39"/>
      <c r="L79" s="12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="2" customFormat="1" ht="16.5" customHeight="1">
      <c r="A80" s="37"/>
      <c r="B80" s="38"/>
      <c r="C80" s="39"/>
      <c r="D80" s="39"/>
      <c r="E80" s="68" t="str">
        <f>E7</f>
        <v>Oprava vnitřního vybavení tělocvičny</v>
      </c>
      <c r="F80" s="39"/>
      <c r="G80" s="39"/>
      <c r="H80" s="39"/>
      <c r="I80" s="39"/>
      <c r="J80" s="39"/>
      <c r="K80" s="39"/>
      <c r="L80" s="12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6.96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2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12" customHeight="1">
      <c r="A82" s="37"/>
      <c r="B82" s="38"/>
      <c r="C82" s="31" t="s">
        <v>21</v>
      </c>
      <c r="D82" s="39"/>
      <c r="E82" s="39"/>
      <c r="F82" s="26" t="str">
        <f>F10</f>
        <v>ZŠ Přátelství 160</v>
      </c>
      <c r="G82" s="39"/>
      <c r="H82" s="39"/>
      <c r="I82" s="31" t="s">
        <v>23</v>
      </c>
      <c r="J82" s="71" t="str">
        <f>IF(J10="","",J10)</f>
        <v>5. 8. 2025</v>
      </c>
      <c r="K82" s="39"/>
      <c r="L82" s="12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12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5.15" customHeight="1">
      <c r="A84" s="37"/>
      <c r="B84" s="38"/>
      <c r="C84" s="31" t="s">
        <v>25</v>
      </c>
      <c r="D84" s="39"/>
      <c r="E84" s="39"/>
      <c r="F84" s="26" t="str">
        <f>E13</f>
        <v>město Litvínov se sídlem Městský úřad Litvínov</v>
      </c>
      <c r="G84" s="39"/>
      <c r="H84" s="39"/>
      <c r="I84" s="31" t="s">
        <v>33</v>
      </c>
      <c r="J84" s="35" t="str">
        <f>E19</f>
        <v xml:space="preserve"> </v>
      </c>
      <c r="K84" s="39"/>
      <c r="L84" s="12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5.15" customHeight="1">
      <c r="A85" s="37"/>
      <c r="B85" s="38"/>
      <c r="C85" s="31" t="s">
        <v>31</v>
      </c>
      <c r="D85" s="39"/>
      <c r="E85" s="39"/>
      <c r="F85" s="26" t="str">
        <f>IF(E16="","",E16)</f>
        <v>Vyplň údaj</v>
      </c>
      <c r="G85" s="39"/>
      <c r="H85" s="39"/>
      <c r="I85" s="31" t="s">
        <v>36</v>
      </c>
      <c r="J85" s="35" t="str">
        <f>E22</f>
        <v xml:space="preserve"> </v>
      </c>
      <c r="K85" s="39"/>
      <c r="L85" s="12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0.32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12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11" customFormat="1" ht="29.28" customHeight="1">
      <c r="A87" s="169"/>
      <c r="B87" s="170"/>
      <c r="C87" s="171" t="s">
        <v>102</v>
      </c>
      <c r="D87" s="172" t="s">
        <v>58</v>
      </c>
      <c r="E87" s="172" t="s">
        <v>54</v>
      </c>
      <c r="F87" s="172" t="s">
        <v>55</v>
      </c>
      <c r="G87" s="172" t="s">
        <v>103</v>
      </c>
      <c r="H87" s="172" t="s">
        <v>104</v>
      </c>
      <c r="I87" s="172" t="s">
        <v>105</v>
      </c>
      <c r="J87" s="173" t="s">
        <v>84</v>
      </c>
      <c r="K87" s="174" t="s">
        <v>106</v>
      </c>
      <c r="L87" s="175"/>
      <c r="M87" s="91" t="s">
        <v>19</v>
      </c>
      <c r="N87" s="92" t="s">
        <v>43</v>
      </c>
      <c r="O87" s="92" t="s">
        <v>107</v>
      </c>
      <c r="P87" s="92" t="s">
        <v>108</v>
      </c>
      <c r="Q87" s="92" t="s">
        <v>109</v>
      </c>
      <c r="R87" s="92" t="s">
        <v>110</v>
      </c>
      <c r="S87" s="92" t="s">
        <v>111</v>
      </c>
      <c r="T87" s="93" t="s">
        <v>112</v>
      </c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</row>
    <row r="88" s="2" customFormat="1" ht="22.8" customHeight="1">
      <c r="A88" s="37"/>
      <c r="B88" s="38"/>
      <c r="C88" s="98" t="s">
        <v>113</v>
      </c>
      <c r="D88" s="39"/>
      <c r="E88" s="39"/>
      <c r="F88" s="39"/>
      <c r="G88" s="39"/>
      <c r="H88" s="39"/>
      <c r="I88" s="39"/>
      <c r="J88" s="176">
        <f>BK88</f>
        <v>0</v>
      </c>
      <c r="K88" s="39"/>
      <c r="L88" s="43"/>
      <c r="M88" s="94"/>
      <c r="N88" s="177"/>
      <c r="O88" s="95"/>
      <c r="P88" s="178">
        <f>P89+P169+P337</f>
        <v>0</v>
      </c>
      <c r="Q88" s="95"/>
      <c r="R88" s="178">
        <f>R89+R169+R337</f>
        <v>8.1588721</v>
      </c>
      <c r="S88" s="95"/>
      <c r="T88" s="179">
        <f>T89+T169+T337</f>
        <v>4.896513399999999</v>
      </c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16" t="s">
        <v>72</v>
      </c>
      <c r="AU88" s="16" t="s">
        <v>85</v>
      </c>
      <c r="BK88" s="180">
        <f>BK89+BK169+BK337</f>
        <v>0</v>
      </c>
    </row>
    <row r="89" s="12" customFormat="1" ht="25.92" customHeight="1">
      <c r="A89" s="12"/>
      <c r="B89" s="181"/>
      <c r="C89" s="182"/>
      <c r="D89" s="183" t="s">
        <v>72</v>
      </c>
      <c r="E89" s="184" t="s">
        <v>114</v>
      </c>
      <c r="F89" s="184" t="s">
        <v>115</v>
      </c>
      <c r="G89" s="182"/>
      <c r="H89" s="182"/>
      <c r="I89" s="185"/>
      <c r="J89" s="186">
        <f>BK89</f>
        <v>0</v>
      </c>
      <c r="K89" s="182"/>
      <c r="L89" s="187"/>
      <c r="M89" s="188"/>
      <c r="N89" s="189"/>
      <c r="O89" s="189"/>
      <c r="P89" s="190">
        <f>P90+P131+P155+P165</f>
        <v>0</v>
      </c>
      <c r="Q89" s="189"/>
      <c r="R89" s="190">
        <f>R90+R131+R155+R165</f>
        <v>4.577631199999999</v>
      </c>
      <c r="S89" s="189"/>
      <c r="T89" s="191">
        <f>T90+T131+T155+T165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2" t="s">
        <v>78</v>
      </c>
      <c r="AT89" s="193" t="s">
        <v>72</v>
      </c>
      <c r="AU89" s="193" t="s">
        <v>73</v>
      </c>
      <c r="AY89" s="192" t="s">
        <v>116</v>
      </c>
      <c r="BK89" s="194">
        <f>BK90+BK131+BK155+BK165</f>
        <v>0</v>
      </c>
    </row>
    <row r="90" s="12" customFormat="1" ht="22.8" customHeight="1">
      <c r="A90" s="12"/>
      <c r="B90" s="181"/>
      <c r="C90" s="182"/>
      <c r="D90" s="183" t="s">
        <v>72</v>
      </c>
      <c r="E90" s="195" t="s">
        <v>117</v>
      </c>
      <c r="F90" s="195" t="s">
        <v>118</v>
      </c>
      <c r="G90" s="182"/>
      <c r="H90" s="182"/>
      <c r="I90" s="185"/>
      <c r="J90" s="196">
        <f>BK90</f>
        <v>0</v>
      </c>
      <c r="K90" s="182"/>
      <c r="L90" s="187"/>
      <c r="M90" s="188"/>
      <c r="N90" s="189"/>
      <c r="O90" s="189"/>
      <c r="P90" s="190">
        <f>SUM(P91:P130)</f>
        <v>0</v>
      </c>
      <c r="Q90" s="189"/>
      <c r="R90" s="190">
        <f>SUM(R91:R130)</f>
        <v>4.434437599999999</v>
      </c>
      <c r="S90" s="189"/>
      <c r="T90" s="191">
        <f>SUM(T91:T130)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2" t="s">
        <v>78</v>
      </c>
      <c r="AT90" s="193" t="s">
        <v>72</v>
      </c>
      <c r="AU90" s="193" t="s">
        <v>78</v>
      </c>
      <c r="AY90" s="192" t="s">
        <v>116</v>
      </c>
      <c r="BK90" s="194">
        <f>SUM(BK91:BK130)</f>
        <v>0</v>
      </c>
    </row>
    <row r="91" s="2" customFormat="1" ht="24.15" customHeight="1">
      <c r="A91" s="37"/>
      <c r="B91" s="38"/>
      <c r="C91" s="197" t="s">
        <v>78</v>
      </c>
      <c r="D91" s="197" t="s">
        <v>119</v>
      </c>
      <c r="E91" s="198" t="s">
        <v>120</v>
      </c>
      <c r="F91" s="199" t="s">
        <v>121</v>
      </c>
      <c r="G91" s="200" t="s">
        <v>122</v>
      </c>
      <c r="H91" s="201">
        <v>94.703999999999994</v>
      </c>
      <c r="I91" s="202"/>
      <c r="J91" s="203">
        <f>ROUND(I91*H91,2)</f>
        <v>0</v>
      </c>
      <c r="K91" s="204"/>
      <c r="L91" s="43"/>
      <c r="M91" s="205" t="s">
        <v>19</v>
      </c>
      <c r="N91" s="206" t="s">
        <v>44</v>
      </c>
      <c r="O91" s="83"/>
      <c r="P91" s="207">
        <f>O91*H91</f>
        <v>0</v>
      </c>
      <c r="Q91" s="207">
        <v>0.015599999999999999</v>
      </c>
      <c r="R91" s="207">
        <f>Q91*H91</f>
        <v>1.4773823999999998</v>
      </c>
      <c r="S91" s="207">
        <v>0</v>
      </c>
      <c r="T91" s="208">
        <f>S91*H91</f>
        <v>0</v>
      </c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R91" s="209" t="s">
        <v>123</v>
      </c>
      <c r="AT91" s="209" t="s">
        <v>119</v>
      </c>
      <c r="AU91" s="209" t="s">
        <v>80</v>
      </c>
      <c r="AY91" s="16" t="s">
        <v>116</v>
      </c>
      <c r="BE91" s="210">
        <f>IF(N91="základní",J91,0)</f>
        <v>0</v>
      </c>
      <c r="BF91" s="210">
        <f>IF(N91="snížená",J91,0)</f>
        <v>0</v>
      </c>
      <c r="BG91" s="210">
        <f>IF(N91="zákl. přenesená",J91,0)</f>
        <v>0</v>
      </c>
      <c r="BH91" s="210">
        <f>IF(N91="sníž. přenesená",J91,0)</f>
        <v>0</v>
      </c>
      <c r="BI91" s="210">
        <f>IF(N91="nulová",J91,0)</f>
        <v>0</v>
      </c>
      <c r="BJ91" s="16" t="s">
        <v>78</v>
      </c>
      <c r="BK91" s="210">
        <f>ROUND(I91*H91,2)</f>
        <v>0</v>
      </c>
      <c r="BL91" s="16" t="s">
        <v>123</v>
      </c>
      <c r="BM91" s="209" t="s">
        <v>124</v>
      </c>
    </row>
    <row r="92" s="2" customFormat="1">
      <c r="A92" s="37"/>
      <c r="B92" s="38"/>
      <c r="C92" s="39"/>
      <c r="D92" s="211" t="s">
        <v>125</v>
      </c>
      <c r="E92" s="39"/>
      <c r="F92" s="212" t="s">
        <v>126</v>
      </c>
      <c r="G92" s="39"/>
      <c r="H92" s="39"/>
      <c r="I92" s="213"/>
      <c r="J92" s="39"/>
      <c r="K92" s="39"/>
      <c r="L92" s="43"/>
      <c r="M92" s="214"/>
      <c r="N92" s="215"/>
      <c r="O92" s="83"/>
      <c r="P92" s="83"/>
      <c r="Q92" s="83"/>
      <c r="R92" s="83"/>
      <c r="S92" s="83"/>
      <c r="T92" s="84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T92" s="16" t="s">
        <v>125</v>
      </c>
      <c r="AU92" s="16" t="s">
        <v>80</v>
      </c>
    </row>
    <row r="93" s="2" customFormat="1">
      <c r="A93" s="37"/>
      <c r="B93" s="38"/>
      <c r="C93" s="39"/>
      <c r="D93" s="216" t="s">
        <v>127</v>
      </c>
      <c r="E93" s="39"/>
      <c r="F93" s="217" t="s">
        <v>128</v>
      </c>
      <c r="G93" s="39"/>
      <c r="H93" s="39"/>
      <c r="I93" s="213"/>
      <c r="J93" s="39"/>
      <c r="K93" s="39"/>
      <c r="L93" s="43"/>
      <c r="M93" s="214"/>
      <c r="N93" s="215"/>
      <c r="O93" s="83"/>
      <c r="P93" s="83"/>
      <c r="Q93" s="83"/>
      <c r="R93" s="83"/>
      <c r="S93" s="83"/>
      <c r="T93" s="84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16" t="s">
        <v>127</v>
      </c>
      <c r="AU93" s="16" t="s">
        <v>80</v>
      </c>
    </row>
    <row r="94" s="13" customFormat="1">
      <c r="A94" s="13"/>
      <c r="B94" s="218"/>
      <c r="C94" s="219"/>
      <c r="D94" s="211" t="s">
        <v>129</v>
      </c>
      <c r="E94" s="220" t="s">
        <v>19</v>
      </c>
      <c r="F94" s="221" t="s">
        <v>130</v>
      </c>
      <c r="G94" s="219"/>
      <c r="H94" s="222">
        <v>49.103999999999999</v>
      </c>
      <c r="I94" s="223"/>
      <c r="J94" s="219"/>
      <c r="K94" s="219"/>
      <c r="L94" s="224"/>
      <c r="M94" s="225"/>
      <c r="N94" s="226"/>
      <c r="O94" s="226"/>
      <c r="P94" s="226"/>
      <c r="Q94" s="226"/>
      <c r="R94" s="226"/>
      <c r="S94" s="226"/>
      <c r="T94" s="227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28" t="s">
        <v>129</v>
      </c>
      <c r="AU94" s="228" t="s">
        <v>80</v>
      </c>
      <c r="AV94" s="13" t="s">
        <v>80</v>
      </c>
      <c r="AW94" s="13" t="s">
        <v>35</v>
      </c>
      <c r="AX94" s="13" t="s">
        <v>73</v>
      </c>
      <c r="AY94" s="228" t="s">
        <v>116</v>
      </c>
    </row>
    <row r="95" s="13" customFormat="1">
      <c r="A95" s="13"/>
      <c r="B95" s="218"/>
      <c r="C95" s="219"/>
      <c r="D95" s="211" t="s">
        <v>129</v>
      </c>
      <c r="E95" s="220" t="s">
        <v>19</v>
      </c>
      <c r="F95" s="221" t="s">
        <v>131</v>
      </c>
      <c r="G95" s="219"/>
      <c r="H95" s="222">
        <v>45.600000000000001</v>
      </c>
      <c r="I95" s="223"/>
      <c r="J95" s="219"/>
      <c r="K95" s="219"/>
      <c r="L95" s="224"/>
      <c r="M95" s="225"/>
      <c r="N95" s="226"/>
      <c r="O95" s="226"/>
      <c r="P95" s="226"/>
      <c r="Q95" s="226"/>
      <c r="R95" s="226"/>
      <c r="S95" s="226"/>
      <c r="T95" s="227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28" t="s">
        <v>129</v>
      </c>
      <c r="AU95" s="228" t="s">
        <v>80</v>
      </c>
      <c r="AV95" s="13" t="s">
        <v>80</v>
      </c>
      <c r="AW95" s="13" t="s">
        <v>35</v>
      </c>
      <c r="AX95" s="13" t="s">
        <v>73</v>
      </c>
      <c r="AY95" s="228" t="s">
        <v>116</v>
      </c>
    </row>
    <row r="96" s="14" customFormat="1">
      <c r="A96" s="14"/>
      <c r="B96" s="229"/>
      <c r="C96" s="230"/>
      <c r="D96" s="211" t="s">
        <v>129</v>
      </c>
      <c r="E96" s="231" t="s">
        <v>19</v>
      </c>
      <c r="F96" s="232" t="s">
        <v>132</v>
      </c>
      <c r="G96" s="230"/>
      <c r="H96" s="233">
        <v>94.704000000000008</v>
      </c>
      <c r="I96" s="234"/>
      <c r="J96" s="230"/>
      <c r="K96" s="230"/>
      <c r="L96" s="235"/>
      <c r="M96" s="236"/>
      <c r="N96" s="237"/>
      <c r="O96" s="237"/>
      <c r="P96" s="237"/>
      <c r="Q96" s="237"/>
      <c r="R96" s="237"/>
      <c r="S96" s="237"/>
      <c r="T96" s="238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39" t="s">
        <v>129</v>
      </c>
      <c r="AU96" s="239" t="s">
        <v>80</v>
      </c>
      <c r="AV96" s="14" t="s">
        <v>123</v>
      </c>
      <c r="AW96" s="14" t="s">
        <v>35</v>
      </c>
      <c r="AX96" s="14" t="s">
        <v>78</v>
      </c>
      <c r="AY96" s="239" t="s">
        <v>116</v>
      </c>
    </row>
    <row r="97" s="2" customFormat="1" ht="24.15" customHeight="1">
      <c r="A97" s="37"/>
      <c r="B97" s="38"/>
      <c r="C97" s="197" t="s">
        <v>80</v>
      </c>
      <c r="D97" s="197" t="s">
        <v>119</v>
      </c>
      <c r="E97" s="198" t="s">
        <v>133</v>
      </c>
      <c r="F97" s="199" t="s">
        <v>134</v>
      </c>
      <c r="G97" s="200" t="s">
        <v>122</v>
      </c>
      <c r="H97" s="201">
        <v>323.19999999999999</v>
      </c>
      <c r="I97" s="202"/>
      <c r="J97" s="203">
        <f>ROUND(I97*H97,2)</f>
        <v>0</v>
      </c>
      <c r="K97" s="204"/>
      <c r="L97" s="43"/>
      <c r="M97" s="205" t="s">
        <v>19</v>
      </c>
      <c r="N97" s="206" t="s">
        <v>44</v>
      </c>
      <c r="O97" s="83"/>
      <c r="P97" s="207">
        <f>O97*H97</f>
        <v>0</v>
      </c>
      <c r="Q97" s="207">
        <v>0.00025999999999999998</v>
      </c>
      <c r="R97" s="207">
        <f>Q97*H97</f>
        <v>0.084031999999999996</v>
      </c>
      <c r="S97" s="207">
        <v>0</v>
      </c>
      <c r="T97" s="208">
        <f>S97*H97</f>
        <v>0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209" t="s">
        <v>123</v>
      </c>
      <c r="AT97" s="209" t="s">
        <v>119</v>
      </c>
      <c r="AU97" s="209" t="s">
        <v>80</v>
      </c>
      <c r="AY97" s="16" t="s">
        <v>116</v>
      </c>
      <c r="BE97" s="210">
        <f>IF(N97="základní",J97,0)</f>
        <v>0</v>
      </c>
      <c r="BF97" s="210">
        <f>IF(N97="snížená",J97,0)</f>
        <v>0</v>
      </c>
      <c r="BG97" s="210">
        <f>IF(N97="zákl. přenesená",J97,0)</f>
        <v>0</v>
      </c>
      <c r="BH97" s="210">
        <f>IF(N97="sníž. přenesená",J97,0)</f>
        <v>0</v>
      </c>
      <c r="BI97" s="210">
        <f>IF(N97="nulová",J97,0)</f>
        <v>0</v>
      </c>
      <c r="BJ97" s="16" t="s">
        <v>78</v>
      </c>
      <c r="BK97" s="210">
        <f>ROUND(I97*H97,2)</f>
        <v>0</v>
      </c>
      <c r="BL97" s="16" t="s">
        <v>123</v>
      </c>
      <c r="BM97" s="209" t="s">
        <v>135</v>
      </c>
    </row>
    <row r="98" s="2" customFormat="1">
      <c r="A98" s="37"/>
      <c r="B98" s="38"/>
      <c r="C98" s="39"/>
      <c r="D98" s="211" t="s">
        <v>125</v>
      </c>
      <c r="E98" s="39"/>
      <c r="F98" s="212" t="s">
        <v>136</v>
      </c>
      <c r="G98" s="39"/>
      <c r="H98" s="39"/>
      <c r="I98" s="213"/>
      <c r="J98" s="39"/>
      <c r="K98" s="39"/>
      <c r="L98" s="43"/>
      <c r="M98" s="214"/>
      <c r="N98" s="215"/>
      <c r="O98" s="83"/>
      <c r="P98" s="83"/>
      <c r="Q98" s="83"/>
      <c r="R98" s="83"/>
      <c r="S98" s="83"/>
      <c r="T98" s="84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16" t="s">
        <v>125</v>
      </c>
      <c r="AU98" s="16" t="s">
        <v>80</v>
      </c>
    </row>
    <row r="99" s="2" customFormat="1">
      <c r="A99" s="37"/>
      <c r="B99" s="38"/>
      <c r="C99" s="39"/>
      <c r="D99" s="216" t="s">
        <v>127</v>
      </c>
      <c r="E99" s="39"/>
      <c r="F99" s="217" t="s">
        <v>137</v>
      </c>
      <c r="G99" s="39"/>
      <c r="H99" s="39"/>
      <c r="I99" s="213"/>
      <c r="J99" s="39"/>
      <c r="K99" s="39"/>
      <c r="L99" s="43"/>
      <c r="M99" s="214"/>
      <c r="N99" s="215"/>
      <c r="O99" s="83"/>
      <c r="P99" s="83"/>
      <c r="Q99" s="83"/>
      <c r="R99" s="83"/>
      <c r="S99" s="83"/>
      <c r="T99" s="84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16" t="s">
        <v>127</v>
      </c>
      <c r="AU99" s="16" t="s">
        <v>80</v>
      </c>
    </row>
    <row r="100" s="13" customFormat="1">
      <c r="A100" s="13"/>
      <c r="B100" s="218"/>
      <c r="C100" s="219"/>
      <c r="D100" s="211" t="s">
        <v>129</v>
      </c>
      <c r="E100" s="220" t="s">
        <v>19</v>
      </c>
      <c r="F100" s="221" t="s">
        <v>138</v>
      </c>
      <c r="G100" s="219"/>
      <c r="H100" s="222">
        <v>129.59999999999999</v>
      </c>
      <c r="I100" s="223"/>
      <c r="J100" s="219"/>
      <c r="K100" s="219"/>
      <c r="L100" s="224"/>
      <c r="M100" s="225"/>
      <c r="N100" s="226"/>
      <c r="O100" s="226"/>
      <c r="P100" s="226"/>
      <c r="Q100" s="226"/>
      <c r="R100" s="226"/>
      <c r="S100" s="226"/>
      <c r="T100" s="227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28" t="s">
        <v>129</v>
      </c>
      <c r="AU100" s="228" t="s">
        <v>80</v>
      </c>
      <c r="AV100" s="13" t="s">
        <v>80</v>
      </c>
      <c r="AW100" s="13" t="s">
        <v>35</v>
      </c>
      <c r="AX100" s="13" t="s">
        <v>73</v>
      </c>
      <c r="AY100" s="228" t="s">
        <v>116</v>
      </c>
    </row>
    <row r="101" s="13" customFormat="1">
      <c r="A101" s="13"/>
      <c r="B101" s="218"/>
      <c r="C101" s="219"/>
      <c r="D101" s="211" t="s">
        <v>129</v>
      </c>
      <c r="E101" s="220" t="s">
        <v>19</v>
      </c>
      <c r="F101" s="221" t="s">
        <v>139</v>
      </c>
      <c r="G101" s="219"/>
      <c r="H101" s="222">
        <v>129.59999999999999</v>
      </c>
      <c r="I101" s="223"/>
      <c r="J101" s="219"/>
      <c r="K101" s="219"/>
      <c r="L101" s="224"/>
      <c r="M101" s="225"/>
      <c r="N101" s="226"/>
      <c r="O101" s="226"/>
      <c r="P101" s="226"/>
      <c r="Q101" s="226"/>
      <c r="R101" s="226"/>
      <c r="S101" s="226"/>
      <c r="T101" s="227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8" t="s">
        <v>129</v>
      </c>
      <c r="AU101" s="228" t="s">
        <v>80</v>
      </c>
      <c r="AV101" s="13" t="s">
        <v>80</v>
      </c>
      <c r="AW101" s="13" t="s">
        <v>35</v>
      </c>
      <c r="AX101" s="13" t="s">
        <v>73</v>
      </c>
      <c r="AY101" s="228" t="s">
        <v>116</v>
      </c>
    </row>
    <row r="102" s="13" customFormat="1">
      <c r="A102" s="13"/>
      <c r="B102" s="218"/>
      <c r="C102" s="219"/>
      <c r="D102" s="211" t="s">
        <v>129</v>
      </c>
      <c r="E102" s="220" t="s">
        <v>19</v>
      </c>
      <c r="F102" s="221" t="s">
        <v>140</v>
      </c>
      <c r="G102" s="219"/>
      <c r="H102" s="222">
        <v>64</v>
      </c>
      <c r="I102" s="223"/>
      <c r="J102" s="219"/>
      <c r="K102" s="219"/>
      <c r="L102" s="224"/>
      <c r="M102" s="225"/>
      <c r="N102" s="226"/>
      <c r="O102" s="226"/>
      <c r="P102" s="226"/>
      <c r="Q102" s="226"/>
      <c r="R102" s="226"/>
      <c r="S102" s="226"/>
      <c r="T102" s="227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T102" s="228" t="s">
        <v>129</v>
      </c>
      <c r="AU102" s="228" t="s">
        <v>80</v>
      </c>
      <c r="AV102" s="13" t="s">
        <v>80</v>
      </c>
      <c r="AW102" s="13" t="s">
        <v>35</v>
      </c>
      <c r="AX102" s="13" t="s">
        <v>73</v>
      </c>
      <c r="AY102" s="228" t="s">
        <v>116</v>
      </c>
    </row>
    <row r="103" s="14" customFormat="1">
      <c r="A103" s="14"/>
      <c r="B103" s="229"/>
      <c r="C103" s="230"/>
      <c r="D103" s="211" t="s">
        <v>129</v>
      </c>
      <c r="E103" s="231" t="s">
        <v>19</v>
      </c>
      <c r="F103" s="232" t="s">
        <v>132</v>
      </c>
      <c r="G103" s="230"/>
      <c r="H103" s="233">
        <v>323.19999999999999</v>
      </c>
      <c r="I103" s="234"/>
      <c r="J103" s="230"/>
      <c r="K103" s="230"/>
      <c r="L103" s="235"/>
      <c r="M103" s="236"/>
      <c r="N103" s="237"/>
      <c r="O103" s="237"/>
      <c r="P103" s="237"/>
      <c r="Q103" s="237"/>
      <c r="R103" s="237"/>
      <c r="S103" s="237"/>
      <c r="T103" s="238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T103" s="239" t="s">
        <v>129</v>
      </c>
      <c r="AU103" s="239" t="s">
        <v>80</v>
      </c>
      <c r="AV103" s="14" t="s">
        <v>123</v>
      </c>
      <c r="AW103" s="14" t="s">
        <v>35</v>
      </c>
      <c r="AX103" s="14" t="s">
        <v>78</v>
      </c>
      <c r="AY103" s="239" t="s">
        <v>116</v>
      </c>
    </row>
    <row r="104" s="2" customFormat="1" ht="21.75" customHeight="1">
      <c r="A104" s="37"/>
      <c r="B104" s="38"/>
      <c r="C104" s="197" t="s">
        <v>141</v>
      </c>
      <c r="D104" s="197" t="s">
        <v>119</v>
      </c>
      <c r="E104" s="198" t="s">
        <v>142</v>
      </c>
      <c r="F104" s="199" t="s">
        <v>143</v>
      </c>
      <c r="G104" s="200" t="s">
        <v>122</v>
      </c>
      <c r="H104" s="201">
        <v>193.59999999999999</v>
      </c>
      <c r="I104" s="202"/>
      <c r="J104" s="203">
        <f>ROUND(I104*H104,2)</f>
        <v>0</v>
      </c>
      <c r="K104" s="204"/>
      <c r="L104" s="43"/>
      <c r="M104" s="205" t="s">
        <v>19</v>
      </c>
      <c r="N104" s="206" t="s">
        <v>44</v>
      </c>
      <c r="O104" s="83"/>
      <c r="P104" s="207">
        <f>O104*H104</f>
        <v>0</v>
      </c>
      <c r="Q104" s="207">
        <v>0.0043800000000000002</v>
      </c>
      <c r="R104" s="207">
        <f>Q104*H104</f>
        <v>0.84796800000000006</v>
      </c>
      <c r="S104" s="207">
        <v>0</v>
      </c>
      <c r="T104" s="208">
        <f>S104*H104</f>
        <v>0</v>
      </c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R104" s="209" t="s">
        <v>123</v>
      </c>
      <c r="AT104" s="209" t="s">
        <v>119</v>
      </c>
      <c r="AU104" s="209" t="s">
        <v>80</v>
      </c>
      <c r="AY104" s="16" t="s">
        <v>116</v>
      </c>
      <c r="BE104" s="210">
        <f>IF(N104="základní",J104,0)</f>
        <v>0</v>
      </c>
      <c r="BF104" s="210">
        <f>IF(N104="snížená",J104,0)</f>
        <v>0</v>
      </c>
      <c r="BG104" s="210">
        <f>IF(N104="zákl. přenesená",J104,0)</f>
        <v>0</v>
      </c>
      <c r="BH104" s="210">
        <f>IF(N104="sníž. přenesená",J104,0)</f>
        <v>0</v>
      </c>
      <c r="BI104" s="210">
        <f>IF(N104="nulová",J104,0)</f>
        <v>0</v>
      </c>
      <c r="BJ104" s="16" t="s">
        <v>78</v>
      </c>
      <c r="BK104" s="210">
        <f>ROUND(I104*H104,2)</f>
        <v>0</v>
      </c>
      <c r="BL104" s="16" t="s">
        <v>123</v>
      </c>
      <c r="BM104" s="209" t="s">
        <v>144</v>
      </c>
    </row>
    <row r="105" s="2" customFormat="1">
      <c r="A105" s="37"/>
      <c r="B105" s="38"/>
      <c r="C105" s="39"/>
      <c r="D105" s="211" t="s">
        <v>125</v>
      </c>
      <c r="E105" s="39"/>
      <c r="F105" s="212" t="s">
        <v>145</v>
      </c>
      <c r="G105" s="39"/>
      <c r="H105" s="39"/>
      <c r="I105" s="213"/>
      <c r="J105" s="39"/>
      <c r="K105" s="39"/>
      <c r="L105" s="43"/>
      <c r="M105" s="214"/>
      <c r="N105" s="215"/>
      <c r="O105" s="83"/>
      <c r="P105" s="83"/>
      <c r="Q105" s="83"/>
      <c r="R105" s="83"/>
      <c r="S105" s="83"/>
      <c r="T105" s="84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T105" s="16" t="s">
        <v>125</v>
      </c>
      <c r="AU105" s="16" t="s">
        <v>80</v>
      </c>
    </row>
    <row r="106" s="2" customFormat="1">
      <c r="A106" s="37"/>
      <c r="B106" s="38"/>
      <c r="C106" s="39"/>
      <c r="D106" s="216" t="s">
        <v>127</v>
      </c>
      <c r="E106" s="39"/>
      <c r="F106" s="217" t="s">
        <v>146</v>
      </c>
      <c r="G106" s="39"/>
      <c r="H106" s="39"/>
      <c r="I106" s="213"/>
      <c r="J106" s="39"/>
      <c r="K106" s="39"/>
      <c r="L106" s="43"/>
      <c r="M106" s="214"/>
      <c r="N106" s="215"/>
      <c r="O106" s="83"/>
      <c r="P106" s="83"/>
      <c r="Q106" s="83"/>
      <c r="R106" s="83"/>
      <c r="S106" s="83"/>
      <c r="T106" s="84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T106" s="16" t="s">
        <v>127</v>
      </c>
      <c r="AU106" s="16" t="s">
        <v>80</v>
      </c>
    </row>
    <row r="107" s="13" customFormat="1">
      <c r="A107" s="13"/>
      <c r="B107" s="218"/>
      <c r="C107" s="219"/>
      <c r="D107" s="211" t="s">
        <v>129</v>
      </c>
      <c r="E107" s="220" t="s">
        <v>19</v>
      </c>
      <c r="F107" s="221" t="s">
        <v>147</v>
      </c>
      <c r="G107" s="219"/>
      <c r="H107" s="222">
        <v>129.59999999999999</v>
      </c>
      <c r="I107" s="223"/>
      <c r="J107" s="219"/>
      <c r="K107" s="219"/>
      <c r="L107" s="224"/>
      <c r="M107" s="225"/>
      <c r="N107" s="226"/>
      <c r="O107" s="226"/>
      <c r="P107" s="226"/>
      <c r="Q107" s="226"/>
      <c r="R107" s="226"/>
      <c r="S107" s="226"/>
      <c r="T107" s="227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28" t="s">
        <v>129</v>
      </c>
      <c r="AU107" s="228" t="s">
        <v>80</v>
      </c>
      <c r="AV107" s="13" t="s">
        <v>80</v>
      </c>
      <c r="AW107" s="13" t="s">
        <v>35</v>
      </c>
      <c r="AX107" s="13" t="s">
        <v>73</v>
      </c>
      <c r="AY107" s="228" t="s">
        <v>116</v>
      </c>
    </row>
    <row r="108" s="13" customFormat="1">
      <c r="A108" s="13"/>
      <c r="B108" s="218"/>
      <c r="C108" s="219"/>
      <c r="D108" s="211" t="s">
        <v>129</v>
      </c>
      <c r="E108" s="220" t="s">
        <v>19</v>
      </c>
      <c r="F108" s="221" t="s">
        <v>140</v>
      </c>
      <c r="G108" s="219"/>
      <c r="H108" s="222">
        <v>64</v>
      </c>
      <c r="I108" s="223"/>
      <c r="J108" s="219"/>
      <c r="K108" s="219"/>
      <c r="L108" s="224"/>
      <c r="M108" s="225"/>
      <c r="N108" s="226"/>
      <c r="O108" s="226"/>
      <c r="P108" s="226"/>
      <c r="Q108" s="226"/>
      <c r="R108" s="226"/>
      <c r="S108" s="226"/>
      <c r="T108" s="227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28" t="s">
        <v>129</v>
      </c>
      <c r="AU108" s="228" t="s">
        <v>80</v>
      </c>
      <c r="AV108" s="13" t="s">
        <v>80</v>
      </c>
      <c r="AW108" s="13" t="s">
        <v>35</v>
      </c>
      <c r="AX108" s="13" t="s">
        <v>73</v>
      </c>
      <c r="AY108" s="228" t="s">
        <v>116</v>
      </c>
    </row>
    <row r="109" s="14" customFormat="1">
      <c r="A109" s="14"/>
      <c r="B109" s="229"/>
      <c r="C109" s="230"/>
      <c r="D109" s="211" t="s">
        <v>129</v>
      </c>
      <c r="E109" s="231" t="s">
        <v>19</v>
      </c>
      <c r="F109" s="232" t="s">
        <v>132</v>
      </c>
      <c r="G109" s="230"/>
      <c r="H109" s="233">
        <v>193.59999999999999</v>
      </c>
      <c r="I109" s="234"/>
      <c r="J109" s="230"/>
      <c r="K109" s="230"/>
      <c r="L109" s="235"/>
      <c r="M109" s="236"/>
      <c r="N109" s="237"/>
      <c r="O109" s="237"/>
      <c r="P109" s="237"/>
      <c r="Q109" s="237"/>
      <c r="R109" s="237"/>
      <c r="S109" s="237"/>
      <c r="T109" s="238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9" t="s">
        <v>129</v>
      </c>
      <c r="AU109" s="239" t="s">
        <v>80</v>
      </c>
      <c r="AV109" s="14" t="s">
        <v>123</v>
      </c>
      <c r="AW109" s="14" t="s">
        <v>35</v>
      </c>
      <c r="AX109" s="14" t="s">
        <v>78</v>
      </c>
      <c r="AY109" s="239" t="s">
        <v>116</v>
      </c>
    </row>
    <row r="110" s="2" customFormat="1" ht="16.5" customHeight="1">
      <c r="A110" s="37"/>
      <c r="B110" s="38"/>
      <c r="C110" s="197" t="s">
        <v>123</v>
      </c>
      <c r="D110" s="197" t="s">
        <v>119</v>
      </c>
      <c r="E110" s="198" t="s">
        <v>148</v>
      </c>
      <c r="F110" s="199" t="s">
        <v>149</v>
      </c>
      <c r="G110" s="200" t="s">
        <v>122</v>
      </c>
      <c r="H110" s="201">
        <v>193.59999999999999</v>
      </c>
      <c r="I110" s="202"/>
      <c r="J110" s="203">
        <f>ROUND(I110*H110,2)</f>
        <v>0</v>
      </c>
      <c r="K110" s="204"/>
      <c r="L110" s="43"/>
      <c r="M110" s="205" t="s">
        <v>19</v>
      </c>
      <c r="N110" s="206" t="s">
        <v>44</v>
      </c>
      <c r="O110" s="83"/>
      <c r="P110" s="207">
        <f>O110*H110</f>
        <v>0</v>
      </c>
      <c r="Q110" s="207">
        <v>0.0040000000000000001</v>
      </c>
      <c r="R110" s="207">
        <f>Q110*H110</f>
        <v>0.77439999999999998</v>
      </c>
      <c r="S110" s="207">
        <v>0</v>
      </c>
      <c r="T110" s="208">
        <f>S110*H110</f>
        <v>0</v>
      </c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R110" s="209" t="s">
        <v>123</v>
      </c>
      <c r="AT110" s="209" t="s">
        <v>119</v>
      </c>
      <c r="AU110" s="209" t="s">
        <v>80</v>
      </c>
      <c r="AY110" s="16" t="s">
        <v>116</v>
      </c>
      <c r="BE110" s="210">
        <f>IF(N110="základní",J110,0)</f>
        <v>0</v>
      </c>
      <c r="BF110" s="210">
        <f>IF(N110="snížená",J110,0)</f>
        <v>0</v>
      </c>
      <c r="BG110" s="210">
        <f>IF(N110="zákl. přenesená",J110,0)</f>
        <v>0</v>
      </c>
      <c r="BH110" s="210">
        <f>IF(N110="sníž. přenesená",J110,0)</f>
        <v>0</v>
      </c>
      <c r="BI110" s="210">
        <f>IF(N110="nulová",J110,0)</f>
        <v>0</v>
      </c>
      <c r="BJ110" s="16" t="s">
        <v>78</v>
      </c>
      <c r="BK110" s="210">
        <f>ROUND(I110*H110,2)</f>
        <v>0</v>
      </c>
      <c r="BL110" s="16" t="s">
        <v>123</v>
      </c>
      <c r="BM110" s="209" t="s">
        <v>150</v>
      </c>
    </row>
    <row r="111" s="2" customFormat="1">
      <c r="A111" s="37"/>
      <c r="B111" s="38"/>
      <c r="C111" s="39"/>
      <c r="D111" s="211" t="s">
        <v>125</v>
      </c>
      <c r="E111" s="39"/>
      <c r="F111" s="212" t="s">
        <v>151</v>
      </c>
      <c r="G111" s="39"/>
      <c r="H111" s="39"/>
      <c r="I111" s="213"/>
      <c r="J111" s="39"/>
      <c r="K111" s="39"/>
      <c r="L111" s="43"/>
      <c r="M111" s="214"/>
      <c r="N111" s="215"/>
      <c r="O111" s="83"/>
      <c r="P111" s="83"/>
      <c r="Q111" s="83"/>
      <c r="R111" s="83"/>
      <c r="S111" s="83"/>
      <c r="T111" s="84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T111" s="16" t="s">
        <v>125</v>
      </c>
      <c r="AU111" s="16" t="s">
        <v>80</v>
      </c>
    </row>
    <row r="112" s="2" customFormat="1">
      <c r="A112" s="37"/>
      <c r="B112" s="38"/>
      <c r="C112" s="39"/>
      <c r="D112" s="216" t="s">
        <v>127</v>
      </c>
      <c r="E112" s="39"/>
      <c r="F112" s="217" t="s">
        <v>152</v>
      </c>
      <c r="G112" s="39"/>
      <c r="H112" s="39"/>
      <c r="I112" s="213"/>
      <c r="J112" s="39"/>
      <c r="K112" s="39"/>
      <c r="L112" s="43"/>
      <c r="M112" s="214"/>
      <c r="N112" s="215"/>
      <c r="O112" s="83"/>
      <c r="P112" s="83"/>
      <c r="Q112" s="83"/>
      <c r="R112" s="83"/>
      <c r="S112" s="83"/>
      <c r="T112" s="84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T112" s="16" t="s">
        <v>127</v>
      </c>
      <c r="AU112" s="16" t="s">
        <v>80</v>
      </c>
    </row>
    <row r="113" s="2" customFormat="1" ht="24.15" customHeight="1">
      <c r="A113" s="37"/>
      <c r="B113" s="38"/>
      <c r="C113" s="197" t="s">
        <v>153</v>
      </c>
      <c r="D113" s="197" t="s">
        <v>119</v>
      </c>
      <c r="E113" s="198" t="s">
        <v>154</v>
      </c>
      <c r="F113" s="199" t="s">
        <v>155</v>
      </c>
      <c r="G113" s="200" t="s">
        <v>122</v>
      </c>
      <c r="H113" s="201">
        <v>190.63999999999999</v>
      </c>
      <c r="I113" s="202"/>
      <c r="J113" s="203">
        <f>ROUND(I113*H113,2)</f>
        <v>0</v>
      </c>
      <c r="K113" s="204"/>
      <c r="L113" s="43"/>
      <c r="M113" s="205" t="s">
        <v>19</v>
      </c>
      <c r="N113" s="206" t="s">
        <v>44</v>
      </c>
      <c r="O113" s="83"/>
      <c r="P113" s="207">
        <f>O113*H113</f>
        <v>0</v>
      </c>
      <c r="Q113" s="207">
        <v>0.0051999999999999998</v>
      </c>
      <c r="R113" s="207">
        <f>Q113*H113</f>
        <v>0.99132799999999988</v>
      </c>
      <c r="S113" s="207">
        <v>0</v>
      </c>
      <c r="T113" s="208">
        <f>S113*H113</f>
        <v>0</v>
      </c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R113" s="209" t="s">
        <v>123</v>
      </c>
      <c r="AT113" s="209" t="s">
        <v>119</v>
      </c>
      <c r="AU113" s="209" t="s">
        <v>80</v>
      </c>
      <c r="AY113" s="16" t="s">
        <v>116</v>
      </c>
      <c r="BE113" s="210">
        <f>IF(N113="základní",J113,0)</f>
        <v>0</v>
      </c>
      <c r="BF113" s="210">
        <f>IF(N113="snížená",J113,0)</f>
        <v>0</v>
      </c>
      <c r="BG113" s="210">
        <f>IF(N113="zákl. přenesená",J113,0)</f>
        <v>0</v>
      </c>
      <c r="BH113" s="210">
        <f>IF(N113="sníž. přenesená",J113,0)</f>
        <v>0</v>
      </c>
      <c r="BI113" s="210">
        <f>IF(N113="nulová",J113,0)</f>
        <v>0</v>
      </c>
      <c r="BJ113" s="16" t="s">
        <v>78</v>
      </c>
      <c r="BK113" s="210">
        <f>ROUND(I113*H113,2)</f>
        <v>0</v>
      </c>
      <c r="BL113" s="16" t="s">
        <v>123</v>
      </c>
      <c r="BM113" s="209" t="s">
        <v>156</v>
      </c>
    </row>
    <row r="114" s="2" customFormat="1">
      <c r="A114" s="37"/>
      <c r="B114" s="38"/>
      <c r="C114" s="39"/>
      <c r="D114" s="211" t="s">
        <v>125</v>
      </c>
      <c r="E114" s="39"/>
      <c r="F114" s="212" t="s">
        <v>157</v>
      </c>
      <c r="G114" s="39"/>
      <c r="H114" s="39"/>
      <c r="I114" s="213"/>
      <c r="J114" s="39"/>
      <c r="K114" s="39"/>
      <c r="L114" s="43"/>
      <c r="M114" s="214"/>
      <c r="N114" s="215"/>
      <c r="O114" s="83"/>
      <c r="P114" s="83"/>
      <c r="Q114" s="83"/>
      <c r="R114" s="83"/>
      <c r="S114" s="83"/>
      <c r="T114" s="84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16" t="s">
        <v>125</v>
      </c>
      <c r="AU114" s="16" t="s">
        <v>80</v>
      </c>
    </row>
    <row r="115" s="2" customFormat="1">
      <c r="A115" s="37"/>
      <c r="B115" s="38"/>
      <c r="C115" s="39"/>
      <c r="D115" s="216" t="s">
        <v>127</v>
      </c>
      <c r="E115" s="39"/>
      <c r="F115" s="217" t="s">
        <v>158</v>
      </c>
      <c r="G115" s="39"/>
      <c r="H115" s="39"/>
      <c r="I115" s="213"/>
      <c r="J115" s="39"/>
      <c r="K115" s="39"/>
      <c r="L115" s="43"/>
      <c r="M115" s="214"/>
      <c r="N115" s="215"/>
      <c r="O115" s="83"/>
      <c r="P115" s="83"/>
      <c r="Q115" s="83"/>
      <c r="R115" s="83"/>
      <c r="S115" s="83"/>
      <c r="T115" s="84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T115" s="16" t="s">
        <v>127</v>
      </c>
      <c r="AU115" s="16" t="s">
        <v>80</v>
      </c>
    </row>
    <row r="116" s="13" customFormat="1">
      <c r="A116" s="13"/>
      <c r="B116" s="218"/>
      <c r="C116" s="219"/>
      <c r="D116" s="211" t="s">
        <v>129</v>
      </c>
      <c r="E116" s="220" t="s">
        <v>19</v>
      </c>
      <c r="F116" s="221" t="s">
        <v>159</v>
      </c>
      <c r="G116" s="219"/>
      <c r="H116" s="222">
        <v>190.63999999999999</v>
      </c>
      <c r="I116" s="223"/>
      <c r="J116" s="219"/>
      <c r="K116" s="219"/>
      <c r="L116" s="224"/>
      <c r="M116" s="225"/>
      <c r="N116" s="226"/>
      <c r="O116" s="226"/>
      <c r="P116" s="226"/>
      <c r="Q116" s="226"/>
      <c r="R116" s="226"/>
      <c r="S116" s="226"/>
      <c r="T116" s="227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8" t="s">
        <v>129</v>
      </c>
      <c r="AU116" s="228" t="s">
        <v>80</v>
      </c>
      <c r="AV116" s="13" t="s">
        <v>80</v>
      </c>
      <c r="AW116" s="13" t="s">
        <v>35</v>
      </c>
      <c r="AX116" s="13" t="s">
        <v>78</v>
      </c>
      <c r="AY116" s="228" t="s">
        <v>116</v>
      </c>
    </row>
    <row r="117" s="2" customFormat="1" ht="24.15" customHeight="1">
      <c r="A117" s="37"/>
      <c r="B117" s="38"/>
      <c r="C117" s="197" t="s">
        <v>117</v>
      </c>
      <c r="D117" s="197" t="s">
        <v>119</v>
      </c>
      <c r="E117" s="198" t="s">
        <v>160</v>
      </c>
      <c r="F117" s="199" t="s">
        <v>161</v>
      </c>
      <c r="G117" s="200" t="s">
        <v>122</v>
      </c>
      <c r="H117" s="201">
        <v>58.079999999999998</v>
      </c>
      <c r="I117" s="202"/>
      <c r="J117" s="203">
        <f>ROUND(I117*H117,2)</f>
        <v>0</v>
      </c>
      <c r="K117" s="204"/>
      <c r="L117" s="43"/>
      <c r="M117" s="205" t="s">
        <v>19</v>
      </c>
      <c r="N117" s="206" t="s">
        <v>44</v>
      </c>
      <c r="O117" s="83"/>
      <c r="P117" s="207">
        <f>O117*H117</f>
        <v>0</v>
      </c>
      <c r="Q117" s="207">
        <v>0.00025999999999999998</v>
      </c>
      <c r="R117" s="207">
        <f>Q117*H117</f>
        <v>0.015100799999999998</v>
      </c>
      <c r="S117" s="207">
        <v>0</v>
      </c>
      <c r="T117" s="208">
        <f>S117*H117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209" t="s">
        <v>123</v>
      </c>
      <c r="AT117" s="209" t="s">
        <v>119</v>
      </c>
      <c r="AU117" s="209" t="s">
        <v>80</v>
      </c>
      <c r="AY117" s="16" t="s">
        <v>116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6" t="s">
        <v>78</v>
      </c>
      <c r="BK117" s="210">
        <f>ROUND(I117*H117,2)</f>
        <v>0</v>
      </c>
      <c r="BL117" s="16" t="s">
        <v>123</v>
      </c>
      <c r="BM117" s="209" t="s">
        <v>162</v>
      </c>
    </row>
    <row r="118" s="2" customFormat="1">
      <c r="A118" s="37"/>
      <c r="B118" s="38"/>
      <c r="C118" s="39"/>
      <c r="D118" s="211" t="s">
        <v>125</v>
      </c>
      <c r="E118" s="39"/>
      <c r="F118" s="212" t="s">
        <v>163</v>
      </c>
      <c r="G118" s="39"/>
      <c r="H118" s="39"/>
      <c r="I118" s="213"/>
      <c r="J118" s="39"/>
      <c r="K118" s="39"/>
      <c r="L118" s="43"/>
      <c r="M118" s="214"/>
      <c r="N118" s="215"/>
      <c r="O118" s="83"/>
      <c r="P118" s="83"/>
      <c r="Q118" s="83"/>
      <c r="R118" s="83"/>
      <c r="S118" s="83"/>
      <c r="T118" s="84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6" t="s">
        <v>125</v>
      </c>
      <c r="AU118" s="16" t="s">
        <v>80</v>
      </c>
    </row>
    <row r="119" s="2" customFormat="1">
      <c r="A119" s="37"/>
      <c r="B119" s="38"/>
      <c r="C119" s="39"/>
      <c r="D119" s="216" t="s">
        <v>127</v>
      </c>
      <c r="E119" s="39"/>
      <c r="F119" s="217" t="s">
        <v>164</v>
      </c>
      <c r="G119" s="39"/>
      <c r="H119" s="39"/>
      <c r="I119" s="213"/>
      <c r="J119" s="39"/>
      <c r="K119" s="39"/>
      <c r="L119" s="43"/>
      <c r="M119" s="214"/>
      <c r="N119" s="215"/>
      <c r="O119" s="83"/>
      <c r="P119" s="83"/>
      <c r="Q119" s="83"/>
      <c r="R119" s="83"/>
      <c r="S119" s="83"/>
      <c r="T119" s="84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6" t="s">
        <v>127</v>
      </c>
      <c r="AU119" s="16" t="s">
        <v>80</v>
      </c>
    </row>
    <row r="120" s="13" customFormat="1">
      <c r="A120" s="13"/>
      <c r="B120" s="218"/>
      <c r="C120" s="219"/>
      <c r="D120" s="211" t="s">
        <v>129</v>
      </c>
      <c r="E120" s="220" t="s">
        <v>19</v>
      </c>
      <c r="F120" s="221" t="s">
        <v>165</v>
      </c>
      <c r="G120" s="219"/>
      <c r="H120" s="222">
        <v>29.039999999999999</v>
      </c>
      <c r="I120" s="223"/>
      <c r="J120" s="219"/>
      <c r="K120" s="219"/>
      <c r="L120" s="224"/>
      <c r="M120" s="225"/>
      <c r="N120" s="226"/>
      <c r="O120" s="226"/>
      <c r="P120" s="226"/>
      <c r="Q120" s="226"/>
      <c r="R120" s="226"/>
      <c r="S120" s="226"/>
      <c r="T120" s="227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28" t="s">
        <v>129</v>
      </c>
      <c r="AU120" s="228" t="s">
        <v>80</v>
      </c>
      <c r="AV120" s="13" t="s">
        <v>80</v>
      </c>
      <c r="AW120" s="13" t="s">
        <v>35</v>
      </c>
      <c r="AX120" s="13" t="s">
        <v>73</v>
      </c>
      <c r="AY120" s="228" t="s">
        <v>116</v>
      </c>
    </row>
    <row r="121" s="13" customFormat="1">
      <c r="A121" s="13"/>
      <c r="B121" s="218"/>
      <c r="C121" s="219"/>
      <c r="D121" s="211" t="s">
        <v>129</v>
      </c>
      <c r="E121" s="220" t="s">
        <v>19</v>
      </c>
      <c r="F121" s="221" t="s">
        <v>166</v>
      </c>
      <c r="G121" s="219"/>
      <c r="H121" s="222">
        <v>29.039999999999999</v>
      </c>
      <c r="I121" s="223"/>
      <c r="J121" s="219"/>
      <c r="K121" s="219"/>
      <c r="L121" s="224"/>
      <c r="M121" s="225"/>
      <c r="N121" s="226"/>
      <c r="O121" s="226"/>
      <c r="P121" s="226"/>
      <c r="Q121" s="226"/>
      <c r="R121" s="226"/>
      <c r="S121" s="226"/>
      <c r="T121" s="227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28" t="s">
        <v>129</v>
      </c>
      <c r="AU121" s="228" t="s">
        <v>80</v>
      </c>
      <c r="AV121" s="13" t="s">
        <v>80</v>
      </c>
      <c r="AW121" s="13" t="s">
        <v>35</v>
      </c>
      <c r="AX121" s="13" t="s">
        <v>73</v>
      </c>
      <c r="AY121" s="228" t="s">
        <v>116</v>
      </c>
    </row>
    <row r="122" s="14" customFormat="1">
      <c r="A122" s="14"/>
      <c r="B122" s="229"/>
      <c r="C122" s="230"/>
      <c r="D122" s="211" t="s">
        <v>129</v>
      </c>
      <c r="E122" s="231" t="s">
        <v>19</v>
      </c>
      <c r="F122" s="232" t="s">
        <v>132</v>
      </c>
      <c r="G122" s="230"/>
      <c r="H122" s="233">
        <v>58.079999999999998</v>
      </c>
      <c r="I122" s="234"/>
      <c r="J122" s="230"/>
      <c r="K122" s="230"/>
      <c r="L122" s="235"/>
      <c r="M122" s="236"/>
      <c r="N122" s="237"/>
      <c r="O122" s="237"/>
      <c r="P122" s="237"/>
      <c r="Q122" s="237"/>
      <c r="R122" s="237"/>
      <c r="S122" s="237"/>
      <c r="T122" s="238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39" t="s">
        <v>129</v>
      </c>
      <c r="AU122" s="239" t="s">
        <v>80</v>
      </c>
      <c r="AV122" s="14" t="s">
        <v>123</v>
      </c>
      <c r="AW122" s="14" t="s">
        <v>35</v>
      </c>
      <c r="AX122" s="14" t="s">
        <v>78</v>
      </c>
      <c r="AY122" s="239" t="s">
        <v>116</v>
      </c>
    </row>
    <row r="123" s="2" customFormat="1" ht="24.15" customHeight="1">
      <c r="A123" s="37"/>
      <c r="B123" s="38"/>
      <c r="C123" s="197" t="s">
        <v>167</v>
      </c>
      <c r="D123" s="197" t="s">
        <v>119</v>
      </c>
      <c r="E123" s="198" t="s">
        <v>168</v>
      </c>
      <c r="F123" s="199" t="s">
        <v>169</v>
      </c>
      <c r="G123" s="200" t="s">
        <v>122</v>
      </c>
      <c r="H123" s="201">
        <v>29.039999999999999</v>
      </c>
      <c r="I123" s="202"/>
      <c r="J123" s="203">
        <f>ROUND(I123*H123,2)</f>
        <v>0</v>
      </c>
      <c r="K123" s="204"/>
      <c r="L123" s="43"/>
      <c r="M123" s="205" t="s">
        <v>19</v>
      </c>
      <c r="N123" s="206" t="s">
        <v>44</v>
      </c>
      <c r="O123" s="83"/>
      <c r="P123" s="207">
        <f>O123*H123</f>
        <v>0</v>
      </c>
      <c r="Q123" s="207">
        <v>0.0044099999999999999</v>
      </c>
      <c r="R123" s="207">
        <f>Q123*H123</f>
        <v>0.1280664</v>
      </c>
      <c r="S123" s="207">
        <v>0</v>
      </c>
      <c r="T123" s="208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09" t="s">
        <v>123</v>
      </c>
      <c r="AT123" s="209" t="s">
        <v>119</v>
      </c>
      <c r="AU123" s="209" t="s">
        <v>80</v>
      </c>
      <c r="AY123" s="16" t="s">
        <v>116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6" t="s">
        <v>78</v>
      </c>
      <c r="BK123" s="210">
        <f>ROUND(I123*H123,2)</f>
        <v>0</v>
      </c>
      <c r="BL123" s="16" t="s">
        <v>123</v>
      </c>
      <c r="BM123" s="209" t="s">
        <v>170</v>
      </c>
    </row>
    <row r="124" s="2" customFormat="1">
      <c r="A124" s="37"/>
      <c r="B124" s="38"/>
      <c r="C124" s="39"/>
      <c r="D124" s="211" t="s">
        <v>125</v>
      </c>
      <c r="E124" s="39"/>
      <c r="F124" s="212" t="s">
        <v>171</v>
      </c>
      <c r="G124" s="39"/>
      <c r="H124" s="39"/>
      <c r="I124" s="213"/>
      <c r="J124" s="39"/>
      <c r="K124" s="39"/>
      <c r="L124" s="43"/>
      <c r="M124" s="214"/>
      <c r="N124" s="215"/>
      <c r="O124" s="83"/>
      <c r="P124" s="83"/>
      <c r="Q124" s="83"/>
      <c r="R124" s="83"/>
      <c r="S124" s="83"/>
      <c r="T124" s="84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6" t="s">
        <v>125</v>
      </c>
      <c r="AU124" s="16" t="s">
        <v>80</v>
      </c>
    </row>
    <row r="125" s="2" customFormat="1">
      <c r="A125" s="37"/>
      <c r="B125" s="38"/>
      <c r="C125" s="39"/>
      <c r="D125" s="216" t="s">
        <v>127</v>
      </c>
      <c r="E125" s="39"/>
      <c r="F125" s="217" t="s">
        <v>172</v>
      </c>
      <c r="G125" s="39"/>
      <c r="H125" s="39"/>
      <c r="I125" s="213"/>
      <c r="J125" s="39"/>
      <c r="K125" s="39"/>
      <c r="L125" s="43"/>
      <c r="M125" s="214"/>
      <c r="N125" s="215"/>
      <c r="O125" s="83"/>
      <c r="P125" s="83"/>
      <c r="Q125" s="83"/>
      <c r="R125" s="83"/>
      <c r="S125" s="83"/>
      <c r="T125" s="84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6" t="s">
        <v>127</v>
      </c>
      <c r="AU125" s="16" t="s">
        <v>80</v>
      </c>
    </row>
    <row r="126" s="13" customFormat="1">
      <c r="A126" s="13"/>
      <c r="B126" s="218"/>
      <c r="C126" s="219"/>
      <c r="D126" s="211" t="s">
        <v>129</v>
      </c>
      <c r="E126" s="220" t="s">
        <v>19</v>
      </c>
      <c r="F126" s="221" t="s">
        <v>173</v>
      </c>
      <c r="G126" s="219"/>
      <c r="H126" s="222">
        <v>29.039999999999999</v>
      </c>
      <c r="I126" s="223"/>
      <c r="J126" s="219"/>
      <c r="K126" s="219"/>
      <c r="L126" s="224"/>
      <c r="M126" s="225"/>
      <c r="N126" s="226"/>
      <c r="O126" s="226"/>
      <c r="P126" s="226"/>
      <c r="Q126" s="226"/>
      <c r="R126" s="226"/>
      <c r="S126" s="226"/>
      <c r="T126" s="227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28" t="s">
        <v>129</v>
      </c>
      <c r="AU126" s="228" t="s">
        <v>80</v>
      </c>
      <c r="AV126" s="13" t="s">
        <v>80</v>
      </c>
      <c r="AW126" s="13" t="s">
        <v>35</v>
      </c>
      <c r="AX126" s="13" t="s">
        <v>73</v>
      </c>
      <c r="AY126" s="228" t="s">
        <v>116</v>
      </c>
    </row>
    <row r="127" s="14" customFormat="1">
      <c r="A127" s="14"/>
      <c r="B127" s="229"/>
      <c r="C127" s="230"/>
      <c r="D127" s="211" t="s">
        <v>129</v>
      </c>
      <c r="E127" s="231" t="s">
        <v>19</v>
      </c>
      <c r="F127" s="232" t="s">
        <v>132</v>
      </c>
      <c r="G127" s="230"/>
      <c r="H127" s="233">
        <v>29.039999999999999</v>
      </c>
      <c r="I127" s="234"/>
      <c r="J127" s="230"/>
      <c r="K127" s="230"/>
      <c r="L127" s="235"/>
      <c r="M127" s="236"/>
      <c r="N127" s="237"/>
      <c r="O127" s="237"/>
      <c r="P127" s="237"/>
      <c r="Q127" s="237"/>
      <c r="R127" s="237"/>
      <c r="S127" s="237"/>
      <c r="T127" s="238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39" t="s">
        <v>129</v>
      </c>
      <c r="AU127" s="239" t="s">
        <v>80</v>
      </c>
      <c r="AV127" s="14" t="s">
        <v>123</v>
      </c>
      <c r="AW127" s="14" t="s">
        <v>35</v>
      </c>
      <c r="AX127" s="14" t="s">
        <v>78</v>
      </c>
      <c r="AY127" s="239" t="s">
        <v>116</v>
      </c>
    </row>
    <row r="128" s="2" customFormat="1" ht="24.15" customHeight="1">
      <c r="A128" s="37"/>
      <c r="B128" s="38"/>
      <c r="C128" s="197" t="s">
        <v>174</v>
      </c>
      <c r="D128" s="197" t="s">
        <v>119</v>
      </c>
      <c r="E128" s="198" t="s">
        <v>175</v>
      </c>
      <c r="F128" s="199" t="s">
        <v>176</v>
      </c>
      <c r="G128" s="200" t="s">
        <v>122</v>
      </c>
      <c r="H128" s="201">
        <v>29.039999999999999</v>
      </c>
      <c r="I128" s="202"/>
      <c r="J128" s="203">
        <f>ROUND(I128*H128,2)</f>
        <v>0</v>
      </c>
      <c r="K128" s="204"/>
      <c r="L128" s="43"/>
      <c r="M128" s="205" t="s">
        <v>19</v>
      </c>
      <c r="N128" s="206" t="s">
        <v>44</v>
      </c>
      <c r="O128" s="83"/>
      <c r="P128" s="207">
        <f>O128*H128</f>
        <v>0</v>
      </c>
      <c r="Q128" s="207">
        <v>0.0040000000000000001</v>
      </c>
      <c r="R128" s="207">
        <f>Q128*H128</f>
        <v>0.11616</v>
      </c>
      <c r="S128" s="207">
        <v>0</v>
      </c>
      <c r="T128" s="208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09" t="s">
        <v>123</v>
      </c>
      <c r="AT128" s="209" t="s">
        <v>119</v>
      </c>
      <c r="AU128" s="209" t="s">
        <v>80</v>
      </c>
      <c r="AY128" s="16" t="s">
        <v>116</v>
      </c>
      <c r="BE128" s="210">
        <f>IF(N128="základní",J128,0)</f>
        <v>0</v>
      </c>
      <c r="BF128" s="210">
        <f>IF(N128="snížená",J128,0)</f>
        <v>0</v>
      </c>
      <c r="BG128" s="210">
        <f>IF(N128="zákl. přenesená",J128,0)</f>
        <v>0</v>
      </c>
      <c r="BH128" s="210">
        <f>IF(N128="sníž. přenesená",J128,0)</f>
        <v>0</v>
      </c>
      <c r="BI128" s="210">
        <f>IF(N128="nulová",J128,0)</f>
        <v>0</v>
      </c>
      <c r="BJ128" s="16" t="s">
        <v>78</v>
      </c>
      <c r="BK128" s="210">
        <f>ROUND(I128*H128,2)</f>
        <v>0</v>
      </c>
      <c r="BL128" s="16" t="s">
        <v>123</v>
      </c>
      <c r="BM128" s="209" t="s">
        <v>177</v>
      </c>
    </row>
    <row r="129" s="2" customFormat="1">
      <c r="A129" s="37"/>
      <c r="B129" s="38"/>
      <c r="C129" s="39"/>
      <c r="D129" s="211" t="s">
        <v>125</v>
      </c>
      <c r="E129" s="39"/>
      <c r="F129" s="212" t="s">
        <v>178</v>
      </c>
      <c r="G129" s="39"/>
      <c r="H129" s="39"/>
      <c r="I129" s="213"/>
      <c r="J129" s="39"/>
      <c r="K129" s="39"/>
      <c r="L129" s="43"/>
      <c r="M129" s="214"/>
      <c r="N129" s="215"/>
      <c r="O129" s="83"/>
      <c r="P129" s="83"/>
      <c r="Q129" s="83"/>
      <c r="R129" s="83"/>
      <c r="S129" s="83"/>
      <c r="T129" s="84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6" t="s">
        <v>125</v>
      </c>
      <c r="AU129" s="16" t="s">
        <v>80</v>
      </c>
    </row>
    <row r="130" s="2" customFormat="1">
      <c r="A130" s="37"/>
      <c r="B130" s="38"/>
      <c r="C130" s="39"/>
      <c r="D130" s="216" t="s">
        <v>127</v>
      </c>
      <c r="E130" s="39"/>
      <c r="F130" s="217" t="s">
        <v>179</v>
      </c>
      <c r="G130" s="39"/>
      <c r="H130" s="39"/>
      <c r="I130" s="213"/>
      <c r="J130" s="39"/>
      <c r="K130" s="39"/>
      <c r="L130" s="43"/>
      <c r="M130" s="214"/>
      <c r="N130" s="215"/>
      <c r="O130" s="83"/>
      <c r="P130" s="83"/>
      <c r="Q130" s="83"/>
      <c r="R130" s="83"/>
      <c r="S130" s="83"/>
      <c r="T130" s="84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127</v>
      </c>
      <c r="AU130" s="16" t="s">
        <v>80</v>
      </c>
    </row>
    <row r="131" s="12" customFormat="1" ht="22.8" customHeight="1">
      <c r="A131" s="12"/>
      <c r="B131" s="181"/>
      <c r="C131" s="182"/>
      <c r="D131" s="183" t="s">
        <v>72</v>
      </c>
      <c r="E131" s="195" t="s">
        <v>180</v>
      </c>
      <c r="F131" s="195" t="s">
        <v>181</v>
      </c>
      <c r="G131" s="182"/>
      <c r="H131" s="182"/>
      <c r="I131" s="185"/>
      <c r="J131" s="196">
        <f>BK131</f>
        <v>0</v>
      </c>
      <c r="K131" s="182"/>
      <c r="L131" s="187"/>
      <c r="M131" s="188"/>
      <c r="N131" s="189"/>
      <c r="O131" s="189"/>
      <c r="P131" s="190">
        <f>SUM(P132:P154)</f>
        <v>0</v>
      </c>
      <c r="Q131" s="189"/>
      <c r="R131" s="190">
        <f>SUM(R132:R154)</f>
        <v>0.14319359999999998</v>
      </c>
      <c r="S131" s="189"/>
      <c r="T131" s="191">
        <f>SUM(T132:T154)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92" t="s">
        <v>78</v>
      </c>
      <c r="AT131" s="193" t="s">
        <v>72</v>
      </c>
      <c r="AU131" s="193" t="s">
        <v>78</v>
      </c>
      <c r="AY131" s="192" t="s">
        <v>116</v>
      </c>
      <c r="BK131" s="194">
        <f>SUM(BK132:BK154)</f>
        <v>0</v>
      </c>
    </row>
    <row r="132" s="2" customFormat="1" ht="24.15" customHeight="1">
      <c r="A132" s="37"/>
      <c r="B132" s="38"/>
      <c r="C132" s="197" t="s">
        <v>180</v>
      </c>
      <c r="D132" s="197" t="s">
        <v>119</v>
      </c>
      <c r="E132" s="198" t="s">
        <v>182</v>
      </c>
      <c r="F132" s="199" t="s">
        <v>183</v>
      </c>
      <c r="G132" s="200" t="s">
        <v>184</v>
      </c>
      <c r="H132" s="201">
        <v>1</v>
      </c>
      <c r="I132" s="202"/>
      <c r="J132" s="203">
        <f>ROUND(I132*H132,2)</f>
        <v>0</v>
      </c>
      <c r="K132" s="204"/>
      <c r="L132" s="43"/>
      <c r="M132" s="205" t="s">
        <v>19</v>
      </c>
      <c r="N132" s="206" t="s">
        <v>44</v>
      </c>
      <c r="O132" s="83"/>
      <c r="P132" s="207">
        <f>O132*H132</f>
        <v>0</v>
      </c>
      <c r="Q132" s="207">
        <v>0</v>
      </c>
      <c r="R132" s="207">
        <f>Q132*H132</f>
        <v>0</v>
      </c>
      <c r="S132" s="207">
        <v>0</v>
      </c>
      <c r="T132" s="208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09" t="s">
        <v>123</v>
      </c>
      <c r="AT132" s="209" t="s">
        <v>119</v>
      </c>
      <c r="AU132" s="209" t="s">
        <v>80</v>
      </c>
      <c r="AY132" s="16" t="s">
        <v>116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6" t="s">
        <v>78</v>
      </c>
      <c r="BK132" s="210">
        <f>ROUND(I132*H132,2)</f>
        <v>0</v>
      </c>
      <c r="BL132" s="16" t="s">
        <v>123</v>
      </c>
      <c r="BM132" s="209" t="s">
        <v>185</v>
      </c>
    </row>
    <row r="133" s="2" customFormat="1">
      <c r="A133" s="37"/>
      <c r="B133" s="38"/>
      <c r="C133" s="39"/>
      <c r="D133" s="211" t="s">
        <v>125</v>
      </c>
      <c r="E133" s="39"/>
      <c r="F133" s="212" t="s">
        <v>186</v>
      </c>
      <c r="G133" s="39"/>
      <c r="H133" s="39"/>
      <c r="I133" s="213"/>
      <c r="J133" s="39"/>
      <c r="K133" s="39"/>
      <c r="L133" s="43"/>
      <c r="M133" s="214"/>
      <c r="N133" s="215"/>
      <c r="O133" s="83"/>
      <c r="P133" s="83"/>
      <c r="Q133" s="83"/>
      <c r="R133" s="83"/>
      <c r="S133" s="83"/>
      <c r="T133" s="84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6" t="s">
        <v>125</v>
      </c>
      <c r="AU133" s="16" t="s">
        <v>80</v>
      </c>
    </row>
    <row r="134" s="2" customFormat="1">
      <c r="A134" s="37"/>
      <c r="B134" s="38"/>
      <c r="C134" s="39"/>
      <c r="D134" s="216" t="s">
        <v>127</v>
      </c>
      <c r="E134" s="39"/>
      <c r="F134" s="217" t="s">
        <v>187</v>
      </c>
      <c r="G134" s="39"/>
      <c r="H134" s="39"/>
      <c r="I134" s="213"/>
      <c r="J134" s="39"/>
      <c r="K134" s="39"/>
      <c r="L134" s="43"/>
      <c r="M134" s="214"/>
      <c r="N134" s="215"/>
      <c r="O134" s="83"/>
      <c r="P134" s="83"/>
      <c r="Q134" s="83"/>
      <c r="R134" s="83"/>
      <c r="S134" s="83"/>
      <c r="T134" s="84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6" t="s">
        <v>127</v>
      </c>
      <c r="AU134" s="16" t="s">
        <v>80</v>
      </c>
    </row>
    <row r="135" s="2" customFormat="1" ht="24.15" customHeight="1">
      <c r="A135" s="37"/>
      <c r="B135" s="38"/>
      <c r="C135" s="197" t="s">
        <v>188</v>
      </c>
      <c r="D135" s="197" t="s">
        <v>119</v>
      </c>
      <c r="E135" s="198" t="s">
        <v>189</v>
      </c>
      <c r="F135" s="199" t="s">
        <v>190</v>
      </c>
      <c r="G135" s="200" t="s">
        <v>184</v>
      </c>
      <c r="H135" s="201">
        <v>1</v>
      </c>
      <c r="I135" s="202"/>
      <c r="J135" s="203">
        <f>ROUND(I135*H135,2)</f>
        <v>0</v>
      </c>
      <c r="K135" s="204"/>
      <c r="L135" s="43"/>
      <c r="M135" s="205" t="s">
        <v>19</v>
      </c>
      <c r="N135" s="206" t="s">
        <v>44</v>
      </c>
      <c r="O135" s="83"/>
      <c r="P135" s="207">
        <f>O135*H135</f>
        <v>0</v>
      </c>
      <c r="Q135" s="207">
        <v>0</v>
      </c>
      <c r="R135" s="207">
        <f>Q135*H135</f>
        <v>0</v>
      </c>
      <c r="S135" s="207">
        <v>0</v>
      </c>
      <c r="T135" s="208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09" t="s">
        <v>123</v>
      </c>
      <c r="AT135" s="209" t="s">
        <v>119</v>
      </c>
      <c r="AU135" s="209" t="s">
        <v>80</v>
      </c>
      <c r="AY135" s="16" t="s">
        <v>116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6" t="s">
        <v>78</v>
      </c>
      <c r="BK135" s="210">
        <f>ROUND(I135*H135,2)</f>
        <v>0</v>
      </c>
      <c r="BL135" s="16" t="s">
        <v>123</v>
      </c>
      <c r="BM135" s="209" t="s">
        <v>191</v>
      </c>
    </row>
    <row r="136" s="2" customFormat="1">
      <c r="A136" s="37"/>
      <c r="B136" s="38"/>
      <c r="C136" s="39"/>
      <c r="D136" s="211" t="s">
        <v>125</v>
      </c>
      <c r="E136" s="39"/>
      <c r="F136" s="212" t="s">
        <v>192</v>
      </c>
      <c r="G136" s="39"/>
      <c r="H136" s="39"/>
      <c r="I136" s="213"/>
      <c r="J136" s="39"/>
      <c r="K136" s="39"/>
      <c r="L136" s="43"/>
      <c r="M136" s="214"/>
      <c r="N136" s="215"/>
      <c r="O136" s="83"/>
      <c r="P136" s="83"/>
      <c r="Q136" s="83"/>
      <c r="R136" s="83"/>
      <c r="S136" s="83"/>
      <c r="T136" s="84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6" t="s">
        <v>125</v>
      </c>
      <c r="AU136" s="16" t="s">
        <v>80</v>
      </c>
    </row>
    <row r="137" s="2" customFormat="1">
      <c r="A137" s="37"/>
      <c r="B137" s="38"/>
      <c r="C137" s="39"/>
      <c r="D137" s="216" t="s">
        <v>127</v>
      </c>
      <c r="E137" s="39"/>
      <c r="F137" s="217" t="s">
        <v>193</v>
      </c>
      <c r="G137" s="39"/>
      <c r="H137" s="39"/>
      <c r="I137" s="213"/>
      <c r="J137" s="39"/>
      <c r="K137" s="39"/>
      <c r="L137" s="43"/>
      <c r="M137" s="214"/>
      <c r="N137" s="215"/>
      <c r="O137" s="83"/>
      <c r="P137" s="83"/>
      <c r="Q137" s="83"/>
      <c r="R137" s="83"/>
      <c r="S137" s="83"/>
      <c r="T137" s="84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6" t="s">
        <v>127</v>
      </c>
      <c r="AU137" s="16" t="s">
        <v>80</v>
      </c>
    </row>
    <row r="138" s="2" customFormat="1" ht="24.15" customHeight="1">
      <c r="A138" s="37"/>
      <c r="B138" s="38"/>
      <c r="C138" s="197" t="s">
        <v>194</v>
      </c>
      <c r="D138" s="197" t="s">
        <v>119</v>
      </c>
      <c r="E138" s="198" t="s">
        <v>195</v>
      </c>
      <c r="F138" s="199" t="s">
        <v>196</v>
      </c>
      <c r="G138" s="200" t="s">
        <v>184</v>
      </c>
      <c r="H138" s="201">
        <v>15</v>
      </c>
      <c r="I138" s="202"/>
      <c r="J138" s="203">
        <f>ROUND(I138*H138,2)</f>
        <v>0</v>
      </c>
      <c r="K138" s="204"/>
      <c r="L138" s="43"/>
      <c r="M138" s="205" t="s">
        <v>19</v>
      </c>
      <c r="N138" s="206" t="s">
        <v>44</v>
      </c>
      <c r="O138" s="83"/>
      <c r="P138" s="207">
        <f>O138*H138</f>
        <v>0</v>
      </c>
      <c r="Q138" s="207">
        <v>0</v>
      </c>
      <c r="R138" s="207">
        <f>Q138*H138</f>
        <v>0</v>
      </c>
      <c r="S138" s="207">
        <v>0</v>
      </c>
      <c r="T138" s="208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09" t="s">
        <v>123</v>
      </c>
      <c r="AT138" s="209" t="s">
        <v>119</v>
      </c>
      <c r="AU138" s="209" t="s">
        <v>80</v>
      </c>
      <c r="AY138" s="16" t="s">
        <v>116</v>
      </c>
      <c r="BE138" s="210">
        <f>IF(N138="základní",J138,0)</f>
        <v>0</v>
      </c>
      <c r="BF138" s="210">
        <f>IF(N138="snížená",J138,0)</f>
        <v>0</v>
      </c>
      <c r="BG138" s="210">
        <f>IF(N138="zákl. přenesená",J138,0)</f>
        <v>0</v>
      </c>
      <c r="BH138" s="210">
        <f>IF(N138="sníž. přenesená",J138,0)</f>
        <v>0</v>
      </c>
      <c r="BI138" s="210">
        <f>IF(N138="nulová",J138,0)</f>
        <v>0</v>
      </c>
      <c r="BJ138" s="16" t="s">
        <v>78</v>
      </c>
      <c r="BK138" s="210">
        <f>ROUND(I138*H138,2)</f>
        <v>0</v>
      </c>
      <c r="BL138" s="16" t="s">
        <v>123</v>
      </c>
      <c r="BM138" s="209" t="s">
        <v>197</v>
      </c>
    </row>
    <row r="139" s="2" customFormat="1">
      <c r="A139" s="37"/>
      <c r="B139" s="38"/>
      <c r="C139" s="39"/>
      <c r="D139" s="211" t="s">
        <v>125</v>
      </c>
      <c r="E139" s="39"/>
      <c r="F139" s="212" t="s">
        <v>198</v>
      </c>
      <c r="G139" s="39"/>
      <c r="H139" s="39"/>
      <c r="I139" s="213"/>
      <c r="J139" s="39"/>
      <c r="K139" s="39"/>
      <c r="L139" s="43"/>
      <c r="M139" s="214"/>
      <c r="N139" s="215"/>
      <c r="O139" s="83"/>
      <c r="P139" s="83"/>
      <c r="Q139" s="83"/>
      <c r="R139" s="83"/>
      <c r="S139" s="83"/>
      <c r="T139" s="84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6" t="s">
        <v>125</v>
      </c>
      <c r="AU139" s="16" t="s">
        <v>80</v>
      </c>
    </row>
    <row r="140" s="2" customFormat="1">
      <c r="A140" s="37"/>
      <c r="B140" s="38"/>
      <c r="C140" s="39"/>
      <c r="D140" s="216" t="s">
        <v>127</v>
      </c>
      <c r="E140" s="39"/>
      <c r="F140" s="217" t="s">
        <v>199</v>
      </c>
      <c r="G140" s="39"/>
      <c r="H140" s="39"/>
      <c r="I140" s="213"/>
      <c r="J140" s="39"/>
      <c r="K140" s="39"/>
      <c r="L140" s="43"/>
      <c r="M140" s="214"/>
      <c r="N140" s="215"/>
      <c r="O140" s="83"/>
      <c r="P140" s="83"/>
      <c r="Q140" s="83"/>
      <c r="R140" s="83"/>
      <c r="S140" s="83"/>
      <c r="T140" s="84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6" t="s">
        <v>127</v>
      </c>
      <c r="AU140" s="16" t="s">
        <v>80</v>
      </c>
    </row>
    <row r="141" s="2" customFormat="1" ht="24.15" customHeight="1">
      <c r="A141" s="37"/>
      <c r="B141" s="38"/>
      <c r="C141" s="197" t="s">
        <v>8</v>
      </c>
      <c r="D141" s="197" t="s">
        <v>119</v>
      </c>
      <c r="E141" s="198" t="s">
        <v>200</v>
      </c>
      <c r="F141" s="199" t="s">
        <v>201</v>
      </c>
      <c r="G141" s="200" t="s">
        <v>184</v>
      </c>
      <c r="H141" s="201">
        <v>1</v>
      </c>
      <c r="I141" s="202"/>
      <c r="J141" s="203">
        <f>ROUND(I141*H141,2)</f>
        <v>0</v>
      </c>
      <c r="K141" s="204"/>
      <c r="L141" s="43"/>
      <c r="M141" s="205" t="s">
        <v>19</v>
      </c>
      <c r="N141" s="206" t="s">
        <v>44</v>
      </c>
      <c r="O141" s="83"/>
      <c r="P141" s="207">
        <f>O141*H141</f>
        <v>0</v>
      </c>
      <c r="Q141" s="207">
        <v>0</v>
      </c>
      <c r="R141" s="207">
        <f>Q141*H141</f>
        <v>0</v>
      </c>
      <c r="S141" s="207">
        <v>0</v>
      </c>
      <c r="T141" s="208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09" t="s">
        <v>123</v>
      </c>
      <c r="AT141" s="209" t="s">
        <v>119</v>
      </c>
      <c r="AU141" s="209" t="s">
        <v>80</v>
      </c>
      <c r="AY141" s="16" t="s">
        <v>116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6" t="s">
        <v>78</v>
      </c>
      <c r="BK141" s="210">
        <f>ROUND(I141*H141,2)</f>
        <v>0</v>
      </c>
      <c r="BL141" s="16" t="s">
        <v>123</v>
      </c>
      <c r="BM141" s="209" t="s">
        <v>202</v>
      </c>
    </row>
    <row r="142" s="2" customFormat="1">
      <c r="A142" s="37"/>
      <c r="B142" s="38"/>
      <c r="C142" s="39"/>
      <c r="D142" s="211" t="s">
        <v>125</v>
      </c>
      <c r="E142" s="39"/>
      <c r="F142" s="212" t="s">
        <v>203</v>
      </c>
      <c r="G142" s="39"/>
      <c r="H142" s="39"/>
      <c r="I142" s="213"/>
      <c r="J142" s="39"/>
      <c r="K142" s="39"/>
      <c r="L142" s="43"/>
      <c r="M142" s="214"/>
      <c r="N142" s="215"/>
      <c r="O142" s="83"/>
      <c r="P142" s="83"/>
      <c r="Q142" s="83"/>
      <c r="R142" s="83"/>
      <c r="S142" s="83"/>
      <c r="T142" s="84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6" t="s">
        <v>125</v>
      </c>
      <c r="AU142" s="16" t="s">
        <v>80</v>
      </c>
    </row>
    <row r="143" s="2" customFormat="1">
      <c r="A143" s="37"/>
      <c r="B143" s="38"/>
      <c r="C143" s="39"/>
      <c r="D143" s="216" t="s">
        <v>127</v>
      </c>
      <c r="E143" s="39"/>
      <c r="F143" s="217" t="s">
        <v>204</v>
      </c>
      <c r="G143" s="39"/>
      <c r="H143" s="39"/>
      <c r="I143" s="213"/>
      <c r="J143" s="39"/>
      <c r="K143" s="39"/>
      <c r="L143" s="43"/>
      <c r="M143" s="214"/>
      <c r="N143" s="215"/>
      <c r="O143" s="83"/>
      <c r="P143" s="83"/>
      <c r="Q143" s="83"/>
      <c r="R143" s="83"/>
      <c r="S143" s="83"/>
      <c r="T143" s="84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6" t="s">
        <v>127</v>
      </c>
      <c r="AU143" s="16" t="s">
        <v>80</v>
      </c>
    </row>
    <row r="144" s="2" customFormat="1" ht="16.5" customHeight="1">
      <c r="A144" s="37"/>
      <c r="B144" s="38"/>
      <c r="C144" s="197" t="s">
        <v>205</v>
      </c>
      <c r="D144" s="197" t="s">
        <v>119</v>
      </c>
      <c r="E144" s="198" t="s">
        <v>206</v>
      </c>
      <c r="F144" s="199" t="s">
        <v>207</v>
      </c>
      <c r="G144" s="200" t="s">
        <v>122</v>
      </c>
      <c r="H144" s="201">
        <v>327.36000000000001</v>
      </c>
      <c r="I144" s="202"/>
      <c r="J144" s="203">
        <f>ROUND(I144*H144,2)</f>
        <v>0</v>
      </c>
      <c r="K144" s="204"/>
      <c r="L144" s="43"/>
      <c r="M144" s="205" t="s">
        <v>19</v>
      </c>
      <c r="N144" s="206" t="s">
        <v>44</v>
      </c>
      <c r="O144" s="83"/>
      <c r="P144" s="207">
        <f>O144*H144</f>
        <v>0</v>
      </c>
      <c r="Q144" s="207">
        <v>1.0000000000000001E-05</v>
      </c>
      <c r="R144" s="207">
        <f>Q144*H144</f>
        <v>0.0032736000000000002</v>
      </c>
      <c r="S144" s="207">
        <v>0</v>
      </c>
      <c r="T144" s="208">
        <f>S144*H144</f>
        <v>0</v>
      </c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R144" s="209" t="s">
        <v>123</v>
      </c>
      <c r="AT144" s="209" t="s">
        <v>119</v>
      </c>
      <c r="AU144" s="209" t="s">
        <v>80</v>
      </c>
      <c r="AY144" s="16" t="s">
        <v>116</v>
      </c>
      <c r="BE144" s="210">
        <f>IF(N144="základní",J144,0)</f>
        <v>0</v>
      </c>
      <c r="BF144" s="210">
        <f>IF(N144="snížená",J144,0)</f>
        <v>0</v>
      </c>
      <c r="BG144" s="210">
        <f>IF(N144="zákl. přenesená",J144,0)</f>
        <v>0</v>
      </c>
      <c r="BH144" s="210">
        <f>IF(N144="sníž. přenesená",J144,0)</f>
        <v>0</v>
      </c>
      <c r="BI144" s="210">
        <f>IF(N144="nulová",J144,0)</f>
        <v>0</v>
      </c>
      <c r="BJ144" s="16" t="s">
        <v>78</v>
      </c>
      <c r="BK144" s="210">
        <f>ROUND(I144*H144,2)</f>
        <v>0</v>
      </c>
      <c r="BL144" s="16" t="s">
        <v>123</v>
      </c>
      <c r="BM144" s="209" t="s">
        <v>208</v>
      </c>
    </row>
    <row r="145" s="2" customFormat="1">
      <c r="A145" s="37"/>
      <c r="B145" s="38"/>
      <c r="C145" s="39"/>
      <c r="D145" s="211" t="s">
        <v>125</v>
      </c>
      <c r="E145" s="39"/>
      <c r="F145" s="212" t="s">
        <v>209</v>
      </c>
      <c r="G145" s="39"/>
      <c r="H145" s="39"/>
      <c r="I145" s="213"/>
      <c r="J145" s="39"/>
      <c r="K145" s="39"/>
      <c r="L145" s="43"/>
      <c r="M145" s="214"/>
      <c r="N145" s="215"/>
      <c r="O145" s="83"/>
      <c r="P145" s="83"/>
      <c r="Q145" s="83"/>
      <c r="R145" s="83"/>
      <c r="S145" s="83"/>
      <c r="T145" s="84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T145" s="16" t="s">
        <v>125</v>
      </c>
      <c r="AU145" s="16" t="s">
        <v>80</v>
      </c>
    </row>
    <row r="146" s="2" customFormat="1">
      <c r="A146" s="37"/>
      <c r="B146" s="38"/>
      <c r="C146" s="39"/>
      <c r="D146" s="216" t="s">
        <v>127</v>
      </c>
      <c r="E146" s="39"/>
      <c r="F146" s="217" t="s">
        <v>210</v>
      </c>
      <c r="G146" s="39"/>
      <c r="H146" s="39"/>
      <c r="I146" s="213"/>
      <c r="J146" s="39"/>
      <c r="K146" s="39"/>
      <c r="L146" s="43"/>
      <c r="M146" s="214"/>
      <c r="N146" s="215"/>
      <c r="O146" s="83"/>
      <c r="P146" s="83"/>
      <c r="Q146" s="83"/>
      <c r="R146" s="83"/>
      <c r="S146" s="83"/>
      <c r="T146" s="84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6" t="s">
        <v>127</v>
      </c>
      <c r="AU146" s="16" t="s">
        <v>80</v>
      </c>
    </row>
    <row r="147" s="2" customFormat="1" ht="24.15" customHeight="1">
      <c r="A147" s="37"/>
      <c r="B147" s="38"/>
      <c r="C147" s="197" t="s">
        <v>211</v>
      </c>
      <c r="D147" s="197" t="s">
        <v>119</v>
      </c>
      <c r="E147" s="198" t="s">
        <v>212</v>
      </c>
      <c r="F147" s="199" t="s">
        <v>213</v>
      </c>
      <c r="G147" s="200" t="s">
        <v>214</v>
      </c>
      <c r="H147" s="201">
        <v>24</v>
      </c>
      <c r="I147" s="202"/>
      <c r="J147" s="203">
        <f>ROUND(I147*H147,2)</f>
        <v>0</v>
      </c>
      <c r="K147" s="204"/>
      <c r="L147" s="43"/>
      <c r="M147" s="205" t="s">
        <v>19</v>
      </c>
      <c r="N147" s="206" t="s">
        <v>44</v>
      </c>
      <c r="O147" s="83"/>
      <c r="P147" s="207">
        <f>O147*H147</f>
        <v>0</v>
      </c>
      <c r="Q147" s="207">
        <v>6.9999999999999994E-05</v>
      </c>
      <c r="R147" s="207">
        <f>Q147*H147</f>
        <v>0.0016799999999999999</v>
      </c>
      <c r="S147" s="207">
        <v>0</v>
      </c>
      <c r="T147" s="208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09" t="s">
        <v>123</v>
      </c>
      <c r="AT147" s="209" t="s">
        <v>119</v>
      </c>
      <c r="AU147" s="209" t="s">
        <v>80</v>
      </c>
      <c r="AY147" s="16" t="s">
        <v>116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6" t="s">
        <v>78</v>
      </c>
      <c r="BK147" s="210">
        <f>ROUND(I147*H147,2)</f>
        <v>0</v>
      </c>
      <c r="BL147" s="16" t="s">
        <v>123</v>
      </c>
      <c r="BM147" s="209" t="s">
        <v>215</v>
      </c>
    </row>
    <row r="148" s="2" customFormat="1">
      <c r="A148" s="37"/>
      <c r="B148" s="38"/>
      <c r="C148" s="39"/>
      <c r="D148" s="211" t="s">
        <v>125</v>
      </c>
      <c r="E148" s="39"/>
      <c r="F148" s="212" t="s">
        <v>213</v>
      </c>
      <c r="G148" s="39"/>
      <c r="H148" s="39"/>
      <c r="I148" s="213"/>
      <c r="J148" s="39"/>
      <c r="K148" s="39"/>
      <c r="L148" s="43"/>
      <c r="M148" s="214"/>
      <c r="N148" s="215"/>
      <c r="O148" s="83"/>
      <c r="P148" s="83"/>
      <c r="Q148" s="83"/>
      <c r="R148" s="83"/>
      <c r="S148" s="83"/>
      <c r="T148" s="84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6" t="s">
        <v>125</v>
      </c>
      <c r="AU148" s="16" t="s">
        <v>80</v>
      </c>
    </row>
    <row r="149" s="2" customFormat="1">
      <c r="A149" s="37"/>
      <c r="B149" s="38"/>
      <c r="C149" s="39"/>
      <c r="D149" s="216" t="s">
        <v>127</v>
      </c>
      <c r="E149" s="39"/>
      <c r="F149" s="217" t="s">
        <v>216</v>
      </c>
      <c r="G149" s="39"/>
      <c r="H149" s="39"/>
      <c r="I149" s="213"/>
      <c r="J149" s="39"/>
      <c r="K149" s="39"/>
      <c r="L149" s="43"/>
      <c r="M149" s="214"/>
      <c r="N149" s="215"/>
      <c r="O149" s="83"/>
      <c r="P149" s="83"/>
      <c r="Q149" s="83"/>
      <c r="R149" s="83"/>
      <c r="S149" s="83"/>
      <c r="T149" s="84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6" t="s">
        <v>127</v>
      </c>
      <c r="AU149" s="16" t="s">
        <v>80</v>
      </c>
    </row>
    <row r="150" s="13" customFormat="1">
      <c r="A150" s="13"/>
      <c r="B150" s="218"/>
      <c r="C150" s="219"/>
      <c r="D150" s="211" t="s">
        <v>129</v>
      </c>
      <c r="E150" s="220" t="s">
        <v>19</v>
      </c>
      <c r="F150" s="221" t="s">
        <v>217</v>
      </c>
      <c r="G150" s="219"/>
      <c r="H150" s="222">
        <v>24</v>
      </c>
      <c r="I150" s="223"/>
      <c r="J150" s="219"/>
      <c r="K150" s="219"/>
      <c r="L150" s="224"/>
      <c r="M150" s="225"/>
      <c r="N150" s="226"/>
      <c r="O150" s="226"/>
      <c r="P150" s="226"/>
      <c r="Q150" s="226"/>
      <c r="R150" s="226"/>
      <c r="S150" s="226"/>
      <c r="T150" s="227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28" t="s">
        <v>129</v>
      </c>
      <c r="AU150" s="228" t="s">
        <v>80</v>
      </c>
      <c r="AV150" s="13" t="s">
        <v>80</v>
      </c>
      <c r="AW150" s="13" t="s">
        <v>35</v>
      </c>
      <c r="AX150" s="13" t="s">
        <v>78</v>
      </c>
      <c r="AY150" s="228" t="s">
        <v>116</v>
      </c>
    </row>
    <row r="151" s="2" customFormat="1" ht="24.15" customHeight="1">
      <c r="A151" s="37"/>
      <c r="B151" s="38"/>
      <c r="C151" s="240" t="s">
        <v>218</v>
      </c>
      <c r="D151" s="240" t="s">
        <v>219</v>
      </c>
      <c r="E151" s="241" t="s">
        <v>220</v>
      </c>
      <c r="F151" s="242" t="s">
        <v>221</v>
      </c>
      <c r="G151" s="243" t="s">
        <v>214</v>
      </c>
      <c r="H151" s="244">
        <v>28.800000000000001</v>
      </c>
      <c r="I151" s="245"/>
      <c r="J151" s="246">
        <f>ROUND(I151*H151,2)</f>
        <v>0</v>
      </c>
      <c r="K151" s="247"/>
      <c r="L151" s="248"/>
      <c r="M151" s="249" t="s">
        <v>19</v>
      </c>
      <c r="N151" s="250" t="s">
        <v>44</v>
      </c>
      <c r="O151" s="83"/>
      <c r="P151" s="207">
        <f>O151*H151</f>
        <v>0</v>
      </c>
      <c r="Q151" s="207">
        <v>0.0047999999999999996</v>
      </c>
      <c r="R151" s="207">
        <f>Q151*H151</f>
        <v>0.13824</v>
      </c>
      <c r="S151" s="207">
        <v>0</v>
      </c>
      <c r="T151" s="208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09" t="s">
        <v>174</v>
      </c>
      <c r="AT151" s="209" t="s">
        <v>219</v>
      </c>
      <c r="AU151" s="209" t="s">
        <v>80</v>
      </c>
      <c r="AY151" s="16" t="s">
        <v>116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6" t="s">
        <v>78</v>
      </c>
      <c r="BK151" s="210">
        <f>ROUND(I151*H151,2)</f>
        <v>0</v>
      </c>
      <c r="BL151" s="16" t="s">
        <v>123</v>
      </c>
      <c r="BM151" s="209" t="s">
        <v>222</v>
      </c>
    </row>
    <row r="152" s="2" customFormat="1">
      <c r="A152" s="37"/>
      <c r="B152" s="38"/>
      <c r="C152" s="39"/>
      <c r="D152" s="211" t="s">
        <v>125</v>
      </c>
      <c r="E152" s="39"/>
      <c r="F152" s="212" t="s">
        <v>221</v>
      </c>
      <c r="G152" s="39"/>
      <c r="H152" s="39"/>
      <c r="I152" s="213"/>
      <c r="J152" s="39"/>
      <c r="K152" s="39"/>
      <c r="L152" s="43"/>
      <c r="M152" s="214"/>
      <c r="N152" s="215"/>
      <c r="O152" s="83"/>
      <c r="P152" s="83"/>
      <c r="Q152" s="83"/>
      <c r="R152" s="83"/>
      <c r="S152" s="83"/>
      <c r="T152" s="84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6" t="s">
        <v>125</v>
      </c>
      <c r="AU152" s="16" t="s">
        <v>80</v>
      </c>
    </row>
    <row r="153" s="2" customFormat="1">
      <c r="A153" s="37"/>
      <c r="B153" s="38"/>
      <c r="C153" s="39"/>
      <c r="D153" s="211" t="s">
        <v>223</v>
      </c>
      <c r="E153" s="39"/>
      <c r="F153" s="251" t="s">
        <v>224</v>
      </c>
      <c r="G153" s="39"/>
      <c r="H153" s="39"/>
      <c r="I153" s="213"/>
      <c r="J153" s="39"/>
      <c r="K153" s="39"/>
      <c r="L153" s="43"/>
      <c r="M153" s="214"/>
      <c r="N153" s="215"/>
      <c r="O153" s="83"/>
      <c r="P153" s="83"/>
      <c r="Q153" s="83"/>
      <c r="R153" s="83"/>
      <c r="S153" s="83"/>
      <c r="T153" s="84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6" t="s">
        <v>223</v>
      </c>
      <c r="AU153" s="16" t="s">
        <v>80</v>
      </c>
    </row>
    <row r="154" s="13" customFormat="1">
      <c r="A154" s="13"/>
      <c r="B154" s="218"/>
      <c r="C154" s="219"/>
      <c r="D154" s="211" t="s">
        <v>129</v>
      </c>
      <c r="E154" s="219"/>
      <c r="F154" s="221" t="s">
        <v>225</v>
      </c>
      <c r="G154" s="219"/>
      <c r="H154" s="222">
        <v>28.800000000000001</v>
      </c>
      <c r="I154" s="223"/>
      <c r="J154" s="219"/>
      <c r="K154" s="219"/>
      <c r="L154" s="224"/>
      <c r="M154" s="225"/>
      <c r="N154" s="226"/>
      <c r="O154" s="226"/>
      <c r="P154" s="226"/>
      <c r="Q154" s="226"/>
      <c r="R154" s="226"/>
      <c r="S154" s="226"/>
      <c r="T154" s="227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28" t="s">
        <v>129</v>
      </c>
      <c r="AU154" s="228" t="s">
        <v>80</v>
      </c>
      <c r="AV154" s="13" t="s">
        <v>80</v>
      </c>
      <c r="AW154" s="13" t="s">
        <v>4</v>
      </c>
      <c r="AX154" s="13" t="s">
        <v>78</v>
      </c>
      <c r="AY154" s="228" t="s">
        <v>116</v>
      </c>
    </row>
    <row r="155" s="12" customFormat="1" ht="22.8" customHeight="1">
      <c r="A155" s="12"/>
      <c r="B155" s="181"/>
      <c r="C155" s="182"/>
      <c r="D155" s="183" t="s">
        <v>72</v>
      </c>
      <c r="E155" s="195" t="s">
        <v>226</v>
      </c>
      <c r="F155" s="195" t="s">
        <v>227</v>
      </c>
      <c r="G155" s="182"/>
      <c r="H155" s="182"/>
      <c r="I155" s="185"/>
      <c r="J155" s="196">
        <f>BK155</f>
        <v>0</v>
      </c>
      <c r="K155" s="182"/>
      <c r="L155" s="187"/>
      <c r="M155" s="188"/>
      <c r="N155" s="189"/>
      <c r="O155" s="189"/>
      <c r="P155" s="190">
        <f>SUM(P156:P164)</f>
        <v>0</v>
      </c>
      <c r="Q155" s="189"/>
      <c r="R155" s="190">
        <f>SUM(R156:R164)</f>
        <v>0</v>
      </c>
      <c r="S155" s="189"/>
      <c r="T155" s="191">
        <f>SUM(T156:T164)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192" t="s">
        <v>78</v>
      </c>
      <c r="AT155" s="193" t="s">
        <v>72</v>
      </c>
      <c r="AU155" s="193" t="s">
        <v>78</v>
      </c>
      <c r="AY155" s="192" t="s">
        <v>116</v>
      </c>
      <c r="BK155" s="194">
        <f>SUM(BK156:BK164)</f>
        <v>0</v>
      </c>
    </row>
    <row r="156" s="2" customFormat="1" ht="24.15" customHeight="1">
      <c r="A156" s="37"/>
      <c r="B156" s="38"/>
      <c r="C156" s="197" t="s">
        <v>228</v>
      </c>
      <c r="D156" s="197" t="s">
        <v>119</v>
      </c>
      <c r="E156" s="198" t="s">
        <v>229</v>
      </c>
      <c r="F156" s="199" t="s">
        <v>230</v>
      </c>
      <c r="G156" s="200" t="s">
        <v>231</v>
      </c>
      <c r="H156" s="201">
        <v>4.8970000000000002</v>
      </c>
      <c r="I156" s="202"/>
      <c r="J156" s="203">
        <f>ROUND(I156*H156,2)</f>
        <v>0</v>
      </c>
      <c r="K156" s="204"/>
      <c r="L156" s="43"/>
      <c r="M156" s="205" t="s">
        <v>19</v>
      </c>
      <c r="N156" s="206" t="s">
        <v>44</v>
      </c>
      <c r="O156" s="83"/>
      <c r="P156" s="207">
        <f>O156*H156</f>
        <v>0</v>
      </c>
      <c r="Q156" s="207">
        <v>0</v>
      </c>
      <c r="R156" s="207">
        <f>Q156*H156</f>
        <v>0</v>
      </c>
      <c r="S156" s="207">
        <v>0</v>
      </c>
      <c r="T156" s="208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09" t="s">
        <v>123</v>
      </c>
      <c r="AT156" s="209" t="s">
        <v>119</v>
      </c>
      <c r="AU156" s="209" t="s">
        <v>80</v>
      </c>
      <c r="AY156" s="16" t="s">
        <v>116</v>
      </c>
      <c r="BE156" s="210">
        <f>IF(N156="základní",J156,0)</f>
        <v>0</v>
      </c>
      <c r="BF156" s="210">
        <f>IF(N156="snížená",J156,0)</f>
        <v>0</v>
      </c>
      <c r="BG156" s="210">
        <f>IF(N156="zákl. přenesená",J156,0)</f>
        <v>0</v>
      </c>
      <c r="BH156" s="210">
        <f>IF(N156="sníž. přenesená",J156,0)</f>
        <v>0</v>
      </c>
      <c r="BI156" s="210">
        <f>IF(N156="nulová",J156,0)</f>
        <v>0</v>
      </c>
      <c r="BJ156" s="16" t="s">
        <v>78</v>
      </c>
      <c r="BK156" s="210">
        <f>ROUND(I156*H156,2)</f>
        <v>0</v>
      </c>
      <c r="BL156" s="16" t="s">
        <v>123</v>
      </c>
      <c r="BM156" s="209" t="s">
        <v>232</v>
      </c>
    </row>
    <row r="157" s="2" customFormat="1">
      <c r="A157" s="37"/>
      <c r="B157" s="38"/>
      <c r="C157" s="39"/>
      <c r="D157" s="211" t="s">
        <v>125</v>
      </c>
      <c r="E157" s="39"/>
      <c r="F157" s="212" t="s">
        <v>233</v>
      </c>
      <c r="G157" s="39"/>
      <c r="H157" s="39"/>
      <c r="I157" s="213"/>
      <c r="J157" s="39"/>
      <c r="K157" s="39"/>
      <c r="L157" s="43"/>
      <c r="M157" s="214"/>
      <c r="N157" s="215"/>
      <c r="O157" s="83"/>
      <c r="P157" s="83"/>
      <c r="Q157" s="83"/>
      <c r="R157" s="83"/>
      <c r="S157" s="83"/>
      <c r="T157" s="84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6" t="s">
        <v>125</v>
      </c>
      <c r="AU157" s="16" t="s">
        <v>80</v>
      </c>
    </row>
    <row r="158" s="2" customFormat="1">
      <c r="A158" s="37"/>
      <c r="B158" s="38"/>
      <c r="C158" s="39"/>
      <c r="D158" s="216" t="s">
        <v>127</v>
      </c>
      <c r="E158" s="39"/>
      <c r="F158" s="217" t="s">
        <v>234</v>
      </c>
      <c r="G158" s="39"/>
      <c r="H158" s="39"/>
      <c r="I158" s="213"/>
      <c r="J158" s="39"/>
      <c r="K158" s="39"/>
      <c r="L158" s="43"/>
      <c r="M158" s="214"/>
      <c r="N158" s="215"/>
      <c r="O158" s="83"/>
      <c r="P158" s="83"/>
      <c r="Q158" s="83"/>
      <c r="R158" s="83"/>
      <c r="S158" s="83"/>
      <c r="T158" s="84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6" t="s">
        <v>127</v>
      </c>
      <c r="AU158" s="16" t="s">
        <v>80</v>
      </c>
    </row>
    <row r="159" s="2" customFormat="1" ht="33" customHeight="1">
      <c r="A159" s="37"/>
      <c r="B159" s="38"/>
      <c r="C159" s="197" t="s">
        <v>235</v>
      </c>
      <c r="D159" s="197" t="s">
        <v>119</v>
      </c>
      <c r="E159" s="198" t="s">
        <v>236</v>
      </c>
      <c r="F159" s="199" t="s">
        <v>237</v>
      </c>
      <c r="G159" s="200" t="s">
        <v>231</v>
      </c>
      <c r="H159" s="201">
        <v>4.8970000000000002</v>
      </c>
      <c r="I159" s="202"/>
      <c r="J159" s="203">
        <f>ROUND(I159*H159,2)</f>
        <v>0</v>
      </c>
      <c r="K159" s="204"/>
      <c r="L159" s="43"/>
      <c r="M159" s="205" t="s">
        <v>19</v>
      </c>
      <c r="N159" s="206" t="s">
        <v>44</v>
      </c>
      <c r="O159" s="83"/>
      <c r="P159" s="207">
        <f>O159*H159</f>
        <v>0</v>
      </c>
      <c r="Q159" s="207">
        <v>0</v>
      </c>
      <c r="R159" s="207">
        <f>Q159*H159</f>
        <v>0</v>
      </c>
      <c r="S159" s="207">
        <v>0</v>
      </c>
      <c r="T159" s="208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09" t="s">
        <v>123</v>
      </c>
      <c r="AT159" s="209" t="s">
        <v>119</v>
      </c>
      <c r="AU159" s="209" t="s">
        <v>80</v>
      </c>
      <c r="AY159" s="16" t="s">
        <v>116</v>
      </c>
      <c r="BE159" s="210">
        <f>IF(N159="základní",J159,0)</f>
        <v>0</v>
      </c>
      <c r="BF159" s="210">
        <f>IF(N159="snížená",J159,0)</f>
        <v>0</v>
      </c>
      <c r="BG159" s="210">
        <f>IF(N159="zákl. přenesená",J159,0)</f>
        <v>0</v>
      </c>
      <c r="BH159" s="210">
        <f>IF(N159="sníž. přenesená",J159,0)</f>
        <v>0</v>
      </c>
      <c r="BI159" s="210">
        <f>IF(N159="nulová",J159,0)</f>
        <v>0</v>
      </c>
      <c r="BJ159" s="16" t="s">
        <v>78</v>
      </c>
      <c r="BK159" s="210">
        <f>ROUND(I159*H159,2)</f>
        <v>0</v>
      </c>
      <c r="BL159" s="16" t="s">
        <v>123</v>
      </c>
      <c r="BM159" s="209" t="s">
        <v>238</v>
      </c>
    </row>
    <row r="160" s="2" customFormat="1">
      <c r="A160" s="37"/>
      <c r="B160" s="38"/>
      <c r="C160" s="39"/>
      <c r="D160" s="211" t="s">
        <v>125</v>
      </c>
      <c r="E160" s="39"/>
      <c r="F160" s="212" t="s">
        <v>239</v>
      </c>
      <c r="G160" s="39"/>
      <c r="H160" s="39"/>
      <c r="I160" s="213"/>
      <c r="J160" s="39"/>
      <c r="K160" s="39"/>
      <c r="L160" s="43"/>
      <c r="M160" s="214"/>
      <c r="N160" s="215"/>
      <c r="O160" s="83"/>
      <c r="P160" s="83"/>
      <c r="Q160" s="83"/>
      <c r="R160" s="83"/>
      <c r="S160" s="83"/>
      <c r="T160" s="84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6" t="s">
        <v>125</v>
      </c>
      <c r="AU160" s="16" t="s">
        <v>80</v>
      </c>
    </row>
    <row r="161" s="2" customFormat="1">
      <c r="A161" s="37"/>
      <c r="B161" s="38"/>
      <c r="C161" s="39"/>
      <c r="D161" s="216" t="s">
        <v>127</v>
      </c>
      <c r="E161" s="39"/>
      <c r="F161" s="217" t="s">
        <v>240</v>
      </c>
      <c r="G161" s="39"/>
      <c r="H161" s="39"/>
      <c r="I161" s="213"/>
      <c r="J161" s="39"/>
      <c r="K161" s="39"/>
      <c r="L161" s="43"/>
      <c r="M161" s="214"/>
      <c r="N161" s="215"/>
      <c r="O161" s="83"/>
      <c r="P161" s="83"/>
      <c r="Q161" s="83"/>
      <c r="R161" s="83"/>
      <c r="S161" s="83"/>
      <c r="T161" s="84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6" t="s">
        <v>127</v>
      </c>
      <c r="AU161" s="16" t="s">
        <v>80</v>
      </c>
    </row>
    <row r="162" s="2" customFormat="1" ht="33" customHeight="1">
      <c r="A162" s="37"/>
      <c r="B162" s="38"/>
      <c r="C162" s="197" t="s">
        <v>241</v>
      </c>
      <c r="D162" s="197" t="s">
        <v>119</v>
      </c>
      <c r="E162" s="198" t="s">
        <v>242</v>
      </c>
      <c r="F162" s="199" t="s">
        <v>243</v>
      </c>
      <c r="G162" s="200" t="s">
        <v>231</v>
      </c>
      <c r="H162" s="201">
        <v>4.8970000000000002</v>
      </c>
      <c r="I162" s="202"/>
      <c r="J162" s="203">
        <f>ROUND(I162*H162,2)</f>
        <v>0</v>
      </c>
      <c r="K162" s="204"/>
      <c r="L162" s="43"/>
      <c r="M162" s="205" t="s">
        <v>19</v>
      </c>
      <c r="N162" s="206" t="s">
        <v>44</v>
      </c>
      <c r="O162" s="83"/>
      <c r="P162" s="207">
        <f>O162*H162</f>
        <v>0</v>
      </c>
      <c r="Q162" s="207">
        <v>0</v>
      </c>
      <c r="R162" s="207">
        <f>Q162*H162</f>
        <v>0</v>
      </c>
      <c r="S162" s="207">
        <v>0</v>
      </c>
      <c r="T162" s="208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09" t="s">
        <v>123</v>
      </c>
      <c r="AT162" s="209" t="s">
        <v>119</v>
      </c>
      <c r="AU162" s="209" t="s">
        <v>80</v>
      </c>
      <c r="AY162" s="16" t="s">
        <v>116</v>
      </c>
      <c r="BE162" s="210">
        <f>IF(N162="základní",J162,0)</f>
        <v>0</v>
      </c>
      <c r="BF162" s="210">
        <f>IF(N162="snížená",J162,0)</f>
        <v>0</v>
      </c>
      <c r="BG162" s="210">
        <f>IF(N162="zákl. přenesená",J162,0)</f>
        <v>0</v>
      </c>
      <c r="BH162" s="210">
        <f>IF(N162="sníž. přenesená",J162,0)</f>
        <v>0</v>
      </c>
      <c r="BI162" s="210">
        <f>IF(N162="nulová",J162,0)</f>
        <v>0</v>
      </c>
      <c r="BJ162" s="16" t="s">
        <v>78</v>
      </c>
      <c r="BK162" s="210">
        <f>ROUND(I162*H162,2)</f>
        <v>0</v>
      </c>
      <c r="BL162" s="16" t="s">
        <v>123</v>
      </c>
      <c r="BM162" s="209" t="s">
        <v>244</v>
      </c>
    </row>
    <row r="163" s="2" customFormat="1">
      <c r="A163" s="37"/>
      <c r="B163" s="38"/>
      <c r="C163" s="39"/>
      <c r="D163" s="211" t="s">
        <v>125</v>
      </c>
      <c r="E163" s="39"/>
      <c r="F163" s="212" t="s">
        <v>245</v>
      </c>
      <c r="G163" s="39"/>
      <c r="H163" s="39"/>
      <c r="I163" s="213"/>
      <c r="J163" s="39"/>
      <c r="K163" s="39"/>
      <c r="L163" s="43"/>
      <c r="M163" s="214"/>
      <c r="N163" s="215"/>
      <c r="O163" s="83"/>
      <c r="P163" s="83"/>
      <c r="Q163" s="83"/>
      <c r="R163" s="83"/>
      <c r="S163" s="83"/>
      <c r="T163" s="84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6" t="s">
        <v>125</v>
      </c>
      <c r="AU163" s="16" t="s">
        <v>80</v>
      </c>
    </row>
    <row r="164" s="2" customFormat="1">
      <c r="A164" s="37"/>
      <c r="B164" s="38"/>
      <c r="C164" s="39"/>
      <c r="D164" s="216" t="s">
        <v>127</v>
      </c>
      <c r="E164" s="39"/>
      <c r="F164" s="217" t="s">
        <v>246</v>
      </c>
      <c r="G164" s="39"/>
      <c r="H164" s="39"/>
      <c r="I164" s="213"/>
      <c r="J164" s="39"/>
      <c r="K164" s="39"/>
      <c r="L164" s="43"/>
      <c r="M164" s="214"/>
      <c r="N164" s="215"/>
      <c r="O164" s="83"/>
      <c r="P164" s="83"/>
      <c r="Q164" s="83"/>
      <c r="R164" s="83"/>
      <c r="S164" s="83"/>
      <c r="T164" s="84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6" t="s">
        <v>127</v>
      </c>
      <c r="AU164" s="16" t="s">
        <v>80</v>
      </c>
    </row>
    <row r="165" s="12" customFormat="1" ht="22.8" customHeight="1">
      <c r="A165" s="12"/>
      <c r="B165" s="181"/>
      <c r="C165" s="182"/>
      <c r="D165" s="183" t="s">
        <v>72</v>
      </c>
      <c r="E165" s="195" t="s">
        <v>247</v>
      </c>
      <c r="F165" s="195" t="s">
        <v>248</v>
      </c>
      <c r="G165" s="182"/>
      <c r="H165" s="182"/>
      <c r="I165" s="185"/>
      <c r="J165" s="196">
        <f>BK165</f>
        <v>0</v>
      </c>
      <c r="K165" s="182"/>
      <c r="L165" s="187"/>
      <c r="M165" s="188"/>
      <c r="N165" s="189"/>
      <c r="O165" s="189"/>
      <c r="P165" s="190">
        <f>SUM(P166:P168)</f>
        <v>0</v>
      </c>
      <c r="Q165" s="189"/>
      <c r="R165" s="190">
        <f>SUM(R166:R168)</f>
        <v>0</v>
      </c>
      <c r="S165" s="189"/>
      <c r="T165" s="191">
        <f>SUM(T166:T168)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92" t="s">
        <v>78</v>
      </c>
      <c r="AT165" s="193" t="s">
        <v>72</v>
      </c>
      <c r="AU165" s="193" t="s">
        <v>78</v>
      </c>
      <c r="AY165" s="192" t="s">
        <v>116</v>
      </c>
      <c r="BK165" s="194">
        <f>SUM(BK166:BK168)</f>
        <v>0</v>
      </c>
    </row>
    <row r="166" s="2" customFormat="1" ht="21.75" customHeight="1">
      <c r="A166" s="37"/>
      <c r="B166" s="38"/>
      <c r="C166" s="197" t="s">
        <v>249</v>
      </c>
      <c r="D166" s="197" t="s">
        <v>119</v>
      </c>
      <c r="E166" s="198" t="s">
        <v>250</v>
      </c>
      <c r="F166" s="199" t="s">
        <v>251</v>
      </c>
      <c r="G166" s="200" t="s">
        <v>231</v>
      </c>
      <c r="H166" s="201">
        <v>4.5780000000000003</v>
      </c>
      <c r="I166" s="202"/>
      <c r="J166" s="203">
        <f>ROUND(I166*H166,2)</f>
        <v>0</v>
      </c>
      <c r="K166" s="204"/>
      <c r="L166" s="43"/>
      <c r="M166" s="205" t="s">
        <v>19</v>
      </c>
      <c r="N166" s="206" t="s">
        <v>44</v>
      </c>
      <c r="O166" s="83"/>
      <c r="P166" s="207">
        <f>O166*H166</f>
        <v>0</v>
      </c>
      <c r="Q166" s="207">
        <v>0</v>
      </c>
      <c r="R166" s="207">
        <f>Q166*H166</f>
        <v>0</v>
      </c>
      <c r="S166" s="207">
        <v>0</v>
      </c>
      <c r="T166" s="208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09" t="s">
        <v>123</v>
      </c>
      <c r="AT166" s="209" t="s">
        <v>119</v>
      </c>
      <c r="AU166" s="209" t="s">
        <v>80</v>
      </c>
      <c r="AY166" s="16" t="s">
        <v>116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6" t="s">
        <v>78</v>
      </c>
      <c r="BK166" s="210">
        <f>ROUND(I166*H166,2)</f>
        <v>0</v>
      </c>
      <c r="BL166" s="16" t="s">
        <v>123</v>
      </c>
      <c r="BM166" s="209" t="s">
        <v>252</v>
      </c>
    </row>
    <row r="167" s="2" customFormat="1">
      <c r="A167" s="37"/>
      <c r="B167" s="38"/>
      <c r="C167" s="39"/>
      <c r="D167" s="211" t="s">
        <v>125</v>
      </c>
      <c r="E167" s="39"/>
      <c r="F167" s="212" t="s">
        <v>253</v>
      </c>
      <c r="G167" s="39"/>
      <c r="H167" s="39"/>
      <c r="I167" s="213"/>
      <c r="J167" s="39"/>
      <c r="K167" s="39"/>
      <c r="L167" s="43"/>
      <c r="M167" s="214"/>
      <c r="N167" s="215"/>
      <c r="O167" s="83"/>
      <c r="P167" s="83"/>
      <c r="Q167" s="83"/>
      <c r="R167" s="83"/>
      <c r="S167" s="83"/>
      <c r="T167" s="84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6" t="s">
        <v>125</v>
      </c>
      <c r="AU167" s="16" t="s">
        <v>80</v>
      </c>
    </row>
    <row r="168" s="2" customFormat="1">
      <c r="A168" s="37"/>
      <c r="B168" s="38"/>
      <c r="C168" s="39"/>
      <c r="D168" s="216" t="s">
        <v>127</v>
      </c>
      <c r="E168" s="39"/>
      <c r="F168" s="217" t="s">
        <v>254</v>
      </c>
      <c r="G168" s="39"/>
      <c r="H168" s="39"/>
      <c r="I168" s="213"/>
      <c r="J168" s="39"/>
      <c r="K168" s="39"/>
      <c r="L168" s="43"/>
      <c r="M168" s="214"/>
      <c r="N168" s="215"/>
      <c r="O168" s="83"/>
      <c r="P168" s="83"/>
      <c r="Q168" s="83"/>
      <c r="R168" s="83"/>
      <c r="S168" s="83"/>
      <c r="T168" s="84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6" t="s">
        <v>127</v>
      </c>
      <c r="AU168" s="16" t="s">
        <v>80</v>
      </c>
    </row>
    <row r="169" s="12" customFormat="1" ht="25.92" customHeight="1">
      <c r="A169" s="12"/>
      <c r="B169" s="181"/>
      <c r="C169" s="182"/>
      <c r="D169" s="183" t="s">
        <v>72</v>
      </c>
      <c r="E169" s="184" t="s">
        <v>255</v>
      </c>
      <c r="F169" s="184" t="s">
        <v>256</v>
      </c>
      <c r="G169" s="182"/>
      <c r="H169" s="182"/>
      <c r="I169" s="185"/>
      <c r="J169" s="186">
        <f>BK169</f>
        <v>0</v>
      </c>
      <c r="K169" s="182"/>
      <c r="L169" s="187"/>
      <c r="M169" s="188"/>
      <c r="N169" s="189"/>
      <c r="O169" s="189"/>
      <c r="P169" s="190">
        <f>P170+P176+P203+P230+P264+P292+P300+P322</f>
        <v>0</v>
      </c>
      <c r="Q169" s="189"/>
      <c r="R169" s="190">
        <f>R170+R176+R203+R230+R264+R292+R300+R322</f>
        <v>2.5685408999999999</v>
      </c>
      <c r="S169" s="189"/>
      <c r="T169" s="191">
        <f>T170+T176+T203+T230+T264+T292+T300+T322</f>
        <v>4.896513399999999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92" t="s">
        <v>80</v>
      </c>
      <c r="AT169" s="193" t="s">
        <v>72</v>
      </c>
      <c r="AU169" s="193" t="s">
        <v>73</v>
      </c>
      <c r="AY169" s="192" t="s">
        <v>116</v>
      </c>
      <c r="BK169" s="194">
        <f>BK170+BK176+BK203+BK230+BK264+BK292+BK300+BK322</f>
        <v>0</v>
      </c>
    </row>
    <row r="170" s="12" customFormat="1" ht="22.8" customHeight="1">
      <c r="A170" s="12"/>
      <c r="B170" s="181"/>
      <c r="C170" s="182"/>
      <c r="D170" s="183" t="s">
        <v>72</v>
      </c>
      <c r="E170" s="195" t="s">
        <v>257</v>
      </c>
      <c r="F170" s="195" t="s">
        <v>258</v>
      </c>
      <c r="G170" s="182"/>
      <c r="H170" s="182"/>
      <c r="I170" s="185"/>
      <c r="J170" s="196">
        <f>BK170</f>
        <v>0</v>
      </c>
      <c r="K170" s="182"/>
      <c r="L170" s="187"/>
      <c r="M170" s="188"/>
      <c r="N170" s="189"/>
      <c r="O170" s="189"/>
      <c r="P170" s="190">
        <f>SUM(P171:P175)</f>
        <v>0</v>
      </c>
      <c r="Q170" s="189"/>
      <c r="R170" s="190">
        <f>SUM(R171:R175)</f>
        <v>0.027220000000000001</v>
      </c>
      <c r="S170" s="189"/>
      <c r="T170" s="191">
        <f>SUM(T171:T175)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92" t="s">
        <v>80</v>
      </c>
      <c r="AT170" s="193" t="s">
        <v>72</v>
      </c>
      <c r="AU170" s="193" t="s">
        <v>78</v>
      </c>
      <c r="AY170" s="192" t="s">
        <v>116</v>
      </c>
      <c r="BK170" s="194">
        <f>SUM(BK171:BK175)</f>
        <v>0</v>
      </c>
    </row>
    <row r="171" s="2" customFormat="1" ht="21.75" customHeight="1">
      <c r="A171" s="37"/>
      <c r="B171" s="38"/>
      <c r="C171" s="197" t="s">
        <v>259</v>
      </c>
      <c r="D171" s="197" t="s">
        <v>119</v>
      </c>
      <c r="E171" s="198" t="s">
        <v>260</v>
      </c>
      <c r="F171" s="199" t="s">
        <v>261</v>
      </c>
      <c r="G171" s="200" t="s">
        <v>184</v>
      </c>
      <c r="H171" s="201">
        <v>2</v>
      </c>
      <c r="I171" s="202"/>
      <c r="J171" s="203">
        <f>ROUND(I171*H171,2)</f>
        <v>0</v>
      </c>
      <c r="K171" s="204"/>
      <c r="L171" s="43"/>
      <c r="M171" s="205" t="s">
        <v>19</v>
      </c>
      <c r="N171" s="206" t="s">
        <v>44</v>
      </c>
      <c r="O171" s="83"/>
      <c r="P171" s="207">
        <f>O171*H171</f>
        <v>0</v>
      </c>
      <c r="Q171" s="207">
        <v>0.00511</v>
      </c>
      <c r="R171" s="207">
        <f>Q171*H171</f>
        <v>0.01022</v>
      </c>
      <c r="S171" s="207">
        <v>0</v>
      </c>
      <c r="T171" s="208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09" t="s">
        <v>228</v>
      </c>
      <c r="AT171" s="209" t="s">
        <v>119</v>
      </c>
      <c r="AU171" s="209" t="s">
        <v>80</v>
      </c>
      <c r="AY171" s="16" t="s">
        <v>116</v>
      </c>
      <c r="BE171" s="210">
        <f>IF(N171="základní",J171,0)</f>
        <v>0</v>
      </c>
      <c r="BF171" s="210">
        <f>IF(N171="snížená",J171,0)</f>
        <v>0</v>
      </c>
      <c r="BG171" s="210">
        <f>IF(N171="zákl. přenesená",J171,0)</f>
        <v>0</v>
      </c>
      <c r="BH171" s="210">
        <f>IF(N171="sníž. přenesená",J171,0)</f>
        <v>0</v>
      </c>
      <c r="BI171" s="210">
        <f>IF(N171="nulová",J171,0)</f>
        <v>0</v>
      </c>
      <c r="BJ171" s="16" t="s">
        <v>78</v>
      </c>
      <c r="BK171" s="210">
        <f>ROUND(I171*H171,2)</f>
        <v>0</v>
      </c>
      <c r="BL171" s="16" t="s">
        <v>228</v>
      </c>
      <c r="BM171" s="209" t="s">
        <v>262</v>
      </c>
    </row>
    <row r="172" s="2" customFormat="1">
      <c r="A172" s="37"/>
      <c r="B172" s="38"/>
      <c r="C172" s="39"/>
      <c r="D172" s="211" t="s">
        <v>125</v>
      </c>
      <c r="E172" s="39"/>
      <c r="F172" s="212" t="s">
        <v>261</v>
      </c>
      <c r="G172" s="39"/>
      <c r="H172" s="39"/>
      <c r="I172" s="213"/>
      <c r="J172" s="39"/>
      <c r="K172" s="39"/>
      <c r="L172" s="43"/>
      <c r="M172" s="214"/>
      <c r="N172" s="215"/>
      <c r="O172" s="83"/>
      <c r="P172" s="83"/>
      <c r="Q172" s="83"/>
      <c r="R172" s="83"/>
      <c r="S172" s="83"/>
      <c r="T172" s="84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T172" s="16" t="s">
        <v>125</v>
      </c>
      <c r="AU172" s="16" t="s">
        <v>80</v>
      </c>
    </row>
    <row r="173" s="2" customFormat="1">
      <c r="A173" s="37"/>
      <c r="B173" s="38"/>
      <c r="C173" s="39"/>
      <c r="D173" s="211" t="s">
        <v>223</v>
      </c>
      <c r="E173" s="39"/>
      <c r="F173" s="251" t="s">
        <v>263</v>
      </c>
      <c r="G173" s="39"/>
      <c r="H173" s="39"/>
      <c r="I173" s="213"/>
      <c r="J173" s="39"/>
      <c r="K173" s="39"/>
      <c r="L173" s="43"/>
      <c r="M173" s="214"/>
      <c r="N173" s="215"/>
      <c r="O173" s="83"/>
      <c r="P173" s="83"/>
      <c r="Q173" s="83"/>
      <c r="R173" s="83"/>
      <c r="S173" s="83"/>
      <c r="T173" s="84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6" t="s">
        <v>223</v>
      </c>
      <c r="AU173" s="16" t="s">
        <v>80</v>
      </c>
    </row>
    <row r="174" s="2" customFormat="1" ht="16.5" customHeight="1">
      <c r="A174" s="37"/>
      <c r="B174" s="38"/>
      <c r="C174" s="240" t="s">
        <v>7</v>
      </c>
      <c r="D174" s="240" t="s">
        <v>219</v>
      </c>
      <c r="E174" s="241" t="s">
        <v>264</v>
      </c>
      <c r="F174" s="242" t="s">
        <v>265</v>
      </c>
      <c r="G174" s="243" t="s">
        <v>184</v>
      </c>
      <c r="H174" s="244">
        <v>2</v>
      </c>
      <c r="I174" s="245"/>
      <c r="J174" s="246">
        <f>ROUND(I174*H174,2)</f>
        <v>0</v>
      </c>
      <c r="K174" s="247"/>
      <c r="L174" s="248"/>
      <c r="M174" s="249" t="s">
        <v>19</v>
      </c>
      <c r="N174" s="250" t="s">
        <v>44</v>
      </c>
      <c r="O174" s="83"/>
      <c r="P174" s="207">
        <f>O174*H174</f>
        <v>0</v>
      </c>
      <c r="Q174" s="207">
        <v>0.0085000000000000006</v>
      </c>
      <c r="R174" s="207">
        <f>Q174*H174</f>
        <v>0.017000000000000001</v>
      </c>
      <c r="S174" s="207">
        <v>0</v>
      </c>
      <c r="T174" s="208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09" t="s">
        <v>266</v>
      </c>
      <c r="AT174" s="209" t="s">
        <v>219</v>
      </c>
      <c r="AU174" s="209" t="s">
        <v>80</v>
      </c>
      <c r="AY174" s="16" t="s">
        <v>116</v>
      </c>
      <c r="BE174" s="210">
        <f>IF(N174="základní",J174,0)</f>
        <v>0</v>
      </c>
      <c r="BF174" s="210">
        <f>IF(N174="snížená",J174,0)</f>
        <v>0</v>
      </c>
      <c r="BG174" s="210">
        <f>IF(N174="zákl. přenesená",J174,0)</f>
        <v>0</v>
      </c>
      <c r="BH174" s="210">
        <f>IF(N174="sníž. přenesená",J174,0)</f>
        <v>0</v>
      </c>
      <c r="BI174" s="210">
        <f>IF(N174="nulová",J174,0)</f>
        <v>0</v>
      </c>
      <c r="BJ174" s="16" t="s">
        <v>78</v>
      </c>
      <c r="BK174" s="210">
        <f>ROUND(I174*H174,2)</f>
        <v>0</v>
      </c>
      <c r="BL174" s="16" t="s">
        <v>228</v>
      </c>
      <c r="BM174" s="209" t="s">
        <v>267</v>
      </c>
    </row>
    <row r="175" s="2" customFormat="1">
      <c r="A175" s="37"/>
      <c r="B175" s="38"/>
      <c r="C175" s="39"/>
      <c r="D175" s="211" t="s">
        <v>125</v>
      </c>
      <c r="E175" s="39"/>
      <c r="F175" s="212" t="s">
        <v>265</v>
      </c>
      <c r="G175" s="39"/>
      <c r="H175" s="39"/>
      <c r="I175" s="213"/>
      <c r="J175" s="39"/>
      <c r="K175" s="39"/>
      <c r="L175" s="43"/>
      <c r="M175" s="214"/>
      <c r="N175" s="215"/>
      <c r="O175" s="83"/>
      <c r="P175" s="83"/>
      <c r="Q175" s="83"/>
      <c r="R175" s="83"/>
      <c r="S175" s="83"/>
      <c r="T175" s="84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T175" s="16" t="s">
        <v>125</v>
      </c>
      <c r="AU175" s="16" t="s">
        <v>80</v>
      </c>
    </row>
    <row r="176" s="12" customFormat="1" ht="22.8" customHeight="1">
      <c r="A176" s="12"/>
      <c r="B176" s="181"/>
      <c r="C176" s="182"/>
      <c r="D176" s="183" t="s">
        <v>72</v>
      </c>
      <c r="E176" s="195" t="s">
        <v>268</v>
      </c>
      <c r="F176" s="195" t="s">
        <v>269</v>
      </c>
      <c r="G176" s="182"/>
      <c r="H176" s="182"/>
      <c r="I176" s="185"/>
      <c r="J176" s="196">
        <f>BK176</f>
        <v>0</v>
      </c>
      <c r="K176" s="182"/>
      <c r="L176" s="187"/>
      <c r="M176" s="188"/>
      <c r="N176" s="189"/>
      <c r="O176" s="189"/>
      <c r="P176" s="190">
        <f>SUM(P177:P202)</f>
        <v>0</v>
      </c>
      <c r="Q176" s="189"/>
      <c r="R176" s="190">
        <f>SUM(R177:R202)</f>
        <v>0.012979999999999999</v>
      </c>
      <c r="S176" s="189"/>
      <c r="T176" s="191">
        <f>SUM(T177:T202)</f>
        <v>0.014849999999999999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92" t="s">
        <v>80</v>
      </c>
      <c r="AT176" s="193" t="s">
        <v>72</v>
      </c>
      <c r="AU176" s="193" t="s">
        <v>78</v>
      </c>
      <c r="AY176" s="192" t="s">
        <v>116</v>
      </c>
      <c r="BK176" s="194">
        <f>SUM(BK177:BK202)</f>
        <v>0</v>
      </c>
    </row>
    <row r="177" s="2" customFormat="1" ht="24.15" customHeight="1">
      <c r="A177" s="37"/>
      <c r="B177" s="38"/>
      <c r="C177" s="197" t="s">
        <v>270</v>
      </c>
      <c r="D177" s="197" t="s">
        <v>119</v>
      </c>
      <c r="E177" s="198" t="s">
        <v>271</v>
      </c>
      <c r="F177" s="199" t="s">
        <v>272</v>
      </c>
      <c r="G177" s="200" t="s">
        <v>184</v>
      </c>
      <c r="H177" s="201">
        <v>11</v>
      </c>
      <c r="I177" s="202"/>
      <c r="J177" s="203">
        <f>ROUND(I177*H177,2)</f>
        <v>0</v>
      </c>
      <c r="K177" s="204"/>
      <c r="L177" s="43"/>
      <c r="M177" s="205" t="s">
        <v>19</v>
      </c>
      <c r="N177" s="206" t="s">
        <v>44</v>
      </c>
      <c r="O177" s="83"/>
      <c r="P177" s="207">
        <f>O177*H177</f>
        <v>0</v>
      </c>
      <c r="Q177" s="207">
        <v>4.0000000000000003E-05</v>
      </c>
      <c r="R177" s="207">
        <f>Q177*H177</f>
        <v>0.00044000000000000002</v>
      </c>
      <c r="S177" s="207">
        <v>0.00044999999999999999</v>
      </c>
      <c r="T177" s="208">
        <f>S177*H177</f>
        <v>0.0049499999999999995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09" t="s">
        <v>228</v>
      </c>
      <c r="AT177" s="209" t="s">
        <v>119</v>
      </c>
      <c r="AU177" s="209" t="s">
        <v>80</v>
      </c>
      <c r="AY177" s="16" t="s">
        <v>116</v>
      </c>
      <c r="BE177" s="210">
        <f>IF(N177="základní",J177,0)</f>
        <v>0</v>
      </c>
      <c r="BF177" s="210">
        <f>IF(N177="snížená",J177,0)</f>
        <v>0</v>
      </c>
      <c r="BG177" s="210">
        <f>IF(N177="zákl. přenesená",J177,0)</f>
        <v>0</v>
      </c>
      <c r="BH177" s="210">
        <f>IF(N177="sníž. přenesená",J177,0)</f>
        <v>0</v>
      </c>
      <c r="BI177" s="210">
        <f>IF(N177="nulová",J177,0)</f>
        <v>0</v>
      </c>
      <c r="BJ177" s="16" t="s">
        <v>78</v>
      </c>
      <c r="BK177" s="210">
        <f>ROUND(I177*H177,2)</f>
        <v>0</v>
      </c>
      <c r="BL177" s="16" t="s">
        <v>228</v>
      </c>
      <c r="BM177" s="209" t="s">
        <v>273</v>
      </c>
    </row>
    <row r="178" s="2" customFormat="1">
      <c r="A178" s="37"/>
      <c r="B178" s="38"/>
      <c r="C178" s="39"/>
      <c r="D178" s="211" t="s">
        <v>125</v>
      </c>
      <c r="E178" s="39"/>
      <c r="F178" s="212" t="s">
        <v>274</v>
      </c>
      <c r="G178" s="39"/>
      <c r="H178" s="39"/>
      <c r="I178" s="213"/>
      <c r="J178" s="39"/>
      <c r="K178" s="39"/>
      <c r="L178" s="43"/>
      <c r="M178" s="214"/>
      <c r="N178" s="215"/>
      <c r="O178" s="83"/>
      <c r="P178" s="83"/>
      <c r="Q178" s="83"/>
      <c r="R178" s="83"/>
      <c r="S178" s="83"/>
      <c r="T178" s="84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16" t="s">
        <v>125</v>
      </c>
      <c r="AU178" s="16" t="s">
        <v>80</v>
      </c>
    </row>
    <row r="179" s="2" customFormat="1">
      <c r="A179" s="37"/>
      <c r="B179" s="38"/>
      <c r="C179" s="39"/>
      <c r="D179" s="216" t="s">
        <v>127</v>
      </c>
      <c r="E179" s="39"/>
      <c r="F179" s="217" t="s">
        <v>275</v>
      </c>
      <c r="G179" s="39"/>
      <c r="H179" s="39"/>
      <c r="I179" s="213"/>
      <c r="J179" s="39"/>
      <c r="K179" s="39"/>
      <c r="L179" s="43"/>
      <c r="M179" s="214"/>
      <c r="N179" s="215"/>
      <c r="O179" s="83"/>
      <c r="P179" s="83"/>
      <c r="Q179" s="83"/>
      <c r="R179" s="83"/>
      <c r="S179" s="83"/>
      <c r="T179" s="84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6" t="s">
        <v>127</v>
      </c>
      <c r="AU179" s="16" t="s">
        <v>80</v>
      </c>
    </row>
    <row r="180" s="2" customFormat="1">
      <c r="A180" s="37"/>
      <c r="B180" s="38"/>
      <c r="C180" s="39"/>
      <c r="D180" s="211" t="s">
        <v>223</v>
      </c>
      <c r="E180" s="39"/>
      <c r="F180" s="251" t="s">
        <v>276</v>
      </c>
      <c r="G180" s="39"/>
      <c r="H180" s="39"/>
      <c r="I180" s="213"/>
      <c r="J180" s="39"/>
      <c r="K180" s="39"/>
      <c r="L180" s="43"/>
      <c r="M180" s="214"/>
      <c r="N180" s="215"/>
      <c r="O180" s="83"/>
      <c r="P180" s="83"/>
      <c r="Q180" s="83"/>
      <c r="R180" s="83"/>
      <c r="S180" s="83"/>
      <c r="T180" s="84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6" t="s">
        <v>223</v>
      </c>
      <c r="AU180" s="16" t="s">
        <v>80</v>
      </c>
    </row>
    <row r="181" s="2" customFormat="1" ht="24.15" customHeight="1">
      <c r="A181" s="37"/>
      <c r="B181" s="38"/>
      <c r="C181" s="197" t="s">
        <v>277</v>
      </c>
      <c r="D181" s="197" t="s">
        <v>119</v>
      </c>
      <c r="E181" s="198" t="s">
        <v>278</v>
      </c>
      <c r="F181" s="199" t="s">
        <v>279</v>
      </c>
      <c r="G181" s="200" t="s">
        <v>184</v>
      </c>
      <c r="H181" s="201">
        <v>22</v>
      </c>
      <c r="I181" s="202"/>
      <c r="J181" s="203">
        <f>ROUND(I181*H181,2)</f>
        <v>0</v>
      </c>
      <c r="K181" s="204"/>
      <c r="L181" s="43"/>
      <c r="M181" s="205" t="s">
        <v>19</v>
      </c>
      <c r="N181" s="206" t="s">
        <v>44</v>
      </c>
      <c r="O181" s="83"/>
      <c r="P181" s="207">
        <f>O181*H181</f>
        <v>0</v>
      </c>
      <c r="Q181" s="207">
        <v>9.0000000000000006E-05</v>
      </c>
      <c r="R181" s="207">
        <f>Q181*H181</f>
        <v>0.00198</v>
      </c>
      <c r="S181" s="207">
        <v>0.00044999999999999999</v>
      </c>
      <c r="T181" s="208">
        <f>S181*H181</f>
        <v>0.0098999999999999991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09" t="s">
        <v>228</v>
      </c>
      <c r="AT181" s="209" t="s">
        <v>119</v>
      </c>
      <c r="AU181" s="209" t="s">
        <v>80</v>
      </c>
      <c r="AY181" s="16" t="s">
        <v>116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6" t="s">
        <v>78</v>
      </c>
      <c r="BK181" s="210">
        <f>ROUND(I181*H181,2)</f>
        <v>0</v>
      </c>
      <c r="BL181" s="16" t="s">
        <v>228</v>
      </c>
      <c r="BM181" s="209" t="s">
        <v>280</v>
      </c>
    </row>
    <row r="182" s="2" customFormat="1">
      <c r="A182" s="37"/>
      <c r="B182" s="38"/>
      <c r="C182" s="39"/>
      <c r="D182" s="211" t="s">
        <v>125</v>
      </c>
      <c r="E182" s="39"/>
      <c r="F182" s="212" t="s">
        <v>281</v>
      </c>
      <c r="G182" s="39"/>
      <c r="H182" s="39"/>
      <c r="I182" s="213"/>
      <c r="J182" s="39"/>
      <c r="K182" s="39"/>
      <c r="L182" s="43"/>
      <c r="M182" s="214"/>
      <c r="N182" s="215"/>
      <c r="O182" s="83"/>
      <c r="P182" s="83"/>
      <c r="Q182" s="83"/>
      <c r="R182" s="83"/>
      <c r="S182" s="83"/>
      <c r="T182" s="84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6" t="s">
        <v>125</v>
      </c>
      <c r="AU182" s="16" t="s">
        <v>80</v>
      </c>
    </row>
    <row r="183" s="2" customFormat="1">
      <c r="A183" s="37"/>
      <c r="B183" s="38"/>
      <c r="C183" s="39"/>
      <c r="D183" s="216" t="s">
        <v>127</v>
      </c>
      <c r="E183" s="39"/>
      <c r="F183" s="217" t="s">
        <v>282</v>
      </c>
      <c r="G183" s="39"/>
      <c r="H183" s="39"/>
      <c r="I183" s="213"/>
      <c r="J183" s="39"/>
      <c r="K183" s="39"/>
      <c r="L183" s="43"/>
      <c r="M183" s="214"/>
      <c r="N183" s="215"/>
      <c r="O183" s="83"/>
      <c r="P183" s="83"/>
      <c r="Q183" s="83"/>
      <c r="R183" s="83"/>
      <c r="S183" s="83"/>
      <c r="T183" s="84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6" t="s">
        <v>127</v>
      </c>
      <c r="AU183" s="16" t="s">
        <v>80</v>
      </c>
    </row>
    <row r="184" s="2" customFormat="1">
      <c r="A184" s="37"/>
      <c r="B184" s="38"/>
      <c r="C184" s="39"/>
      <c r="D184" s="211" t="s">
        <v>223</v>
      </c>
      <c r="E184" s="39"/>
      <c r="F184" s="251" t="s">
        <v>283</v>
      </c>
      <c r="G184" s="39"/>
      <c r="H184" s="39"/>
      <c r="I184" s="213"/>
      <c r="J184" s="39"/>
      <c r="K184" s="39"/>
      <c r="L184" s="43"/>
      <c r="M184" s="214"/>
      <c r="N184" s="215"/>
      <c r="O184" s="83"/>
      <c r="P184" s="83"/>
      <c r="Q184" s="83"/>
      <c r="R184" s="83"/>
      <c r="S184" s="83"/>
      <c r="T184" s="84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6" t="s">
        <v>223</v>
      </c>
      <c r="AU184" s="16" t="s">
        <v>80</v>
      </c>
    </row>
    <row r="185" s="13" customFormat="1">
      <c r="A185" s="13"/>
      <c r="B185" s="218"/>
      <c r="C185" s="219"/>
      <c r="D185" s="211" t="s">
        <v>129</v>
      </c>
      <c r="E185" s="220" t="s">
        <v>19</v>
      </c>
      <c r="F185" s="221" t="s">
        <v>284</v>
      </c>
      <c r="G185" s="219"/>
      <c r="H185" s="222">
        <v>22</v>
      </c>
      <c r="I185" s="223"/>
      <c r="J185" s="219"/>
      <c r="K185" s="219"/>
      <c r="L185" s="224"/>
      <c r="M185" s="225"/>
      <c r="N185" s="226"/>
      <c r="O185" s="226"/>
      <c r="P185" s="226"/>
      <c r="Q185" s="226"/>
      <c r="R185" s="226"/>
      <c r="S185" s="226"/>
      <c r="T185" s="227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8" t="s">
        <v>129</v>
      </c>
      <c r="AU185" s="228" t="s">
        <v>80</v>
      </c>
      <c r="AV185" s="13" t="s">
        <v>80</v>
      </c>
      <c r="AW185" s="13" t="s">
        <v>35</v>
      </c>
      <c r="AX185" s="13" t="s">
        <v>78</v>
      </c>
      <c r="AY185" s="228" t="s">
        <v>116</v>
      </c>
    </row>
    <row r="186" s="2" customFormat="1" ht="37.8" customHeight="1">
      <c r="A186" s="37"/>
      <c r="B186" s="38"/>
      <c r="C186" s="197" t="s">
        <v>285</v>
      </c>
      <c r="D186" s="197" t="s">
        <v>119</v>
      </c>
      <c r="E186" s="198" t="s">
        <v>286</v>
      </c>
      <c r="F186" s="199" t="s">
        <v>287</v>
      </c>
      <c r="G186" s="200" t="s">
        <v>184</v>
      </c>
      <c r="H186" s="201">
        <v>11</v>
      </c>
      <c r="I186" s="202"/>
      <c r="J186" s="203">
        <f>ROUND(I186*H186,2)</f>
        <v>0</v>
      </c>
      <c r="K186" s="204"/>
      <c r="L186" s="43"/>
      <c r="M186" s="205" t="s">
        <v>19</v>
      </c>
      <c r="N186" s="206" t="s">
        <v>44</v>
      </c>
      <c r="O186" s="83"/>
      <c r="P186" s="207">
        <f>O186*H186</f>
        <v>0</v>
      </c>
      <c r="Q186" s="207">
        <v>0.00029999999999999997</v>
      </c>
      <c r="R186" s="207">
        <f>Q186*H186</f>
        <v>0.0032999999999999995</v>
      </c>
      <c r="S186" s="207">
        <v>0</v>
      </c>
      <c r="T186" s="208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09" t="s">
        <v>228</v>
      </c>
      <c r="AT186" s="209" t="s">
        <v>119</v>
      </c>
      <c r="AU186" s="209" t="s">
        <v>80</v>
      </c>
      <c r="AY186" s="16" t="s">
        <v>116</v>
      </c>
      <c r="BE186" s="210">
        <f>IF(N186="základní",J186,0)</f>
        <v>0</v>
      </c>
      <c r="BF186" s="210">
        <f>IF(N186="snížená",J186,0)</f>
        <v>0</v>
      </c>
      <c r="BG186" s="210">
        <f>IF(N186="zákl. přenesená",J186,0)</f>
        <v>0</v>
      </c>
      <c r="BH186" s="210">
        <f>IF(N186="sníž. přenesená",J186,0)</f>
        <v>0</v>
      </c>
      <c r="BI186" s="210">
        <f>IF(N186="nulová",J186,0)</f>
        <v>0</v>
      </c>
      <c r="BJ186" s="16" t="s">
        <v>78</v>
      </c>
      <c r="BK186" s="210">
        <f>ROUND(I186*H186,2)</f>
        <v>0</v>
      </c>
      <c r="BL186" s="16" t="s">
        <v>228</v>
      </c>
      <c r="BM186" s="209" t="s">
        <v>288</v>
      </c>
    </row>
    <row r="187" s="2" customFormat="1">
      <c r="A187" s="37"/>
      <c r="B187" s="38"/>
      <c r="C187" s="39"/>
      <c r="D187" s="211" t="s">
        <v>125</v>
      </c>
      <c r="E187" s="39"/>
      <c r="F187" s="212" t="s">
        <v>289</v>
      </c>
      <c r="G187" s="39"/>
      <c r="H187" s="39"/>
      <c r="I187" s="213"/>
      <c r="J187" s="39"/>
      <c r="K187" s="39"/>
      <c r="L187" s="43"/>
      <c r="M187" s="214"/>
      <c r="N187" s="215"/>
      <c r="O187" s="83"/>
      <c r="P187" s="83"/>
      <c r="Q187" s="83"/>
      <c r="R187" s="83"/>
      <c r="S187" s="83"/>
      <c r="T187" s="84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6" t="s">
        <v>125</v>
      </c>
      <c r="AU187" s="16" t="s">
        <v>80</v>
      </c>
    </row>
    <row r="188" s="2" customFormat="1">
      <c r="A188" s="37"/>
      <c r="B188" s="38"/>
      <c r="C188" s="39"/>
      <c r="D188" s="216" t="s">
        <v>127</v>
      </c>
      <c r="E188" s="39"/>
      <c r="F188" s="217" t="s">
        <v>290</v>
      </c>
      <c r="G188" s="39"/>
      <c r="H188" s="39"/>
      <c r="I188" s="213"/>
      <c r="J188" s="39"/>
      <c r="K188" s="39"/>
      <c r="L188" s="43"/>
      <c r="M188" s="214"/>
      <c r="N188" s="215"/>
      <c r="O188" s="83"/>
      <c r="P188" s="83"/>
      <c r="Q188" s="83"/>
      <c r="R188" s="83"/>
      <c r="S188" s="83"/>
      <c r="T188" s="84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6" t="s">
        <v>127</v>
      </c>
      <c r="AU188" s="16" t="s">
        <v>80</v>
      </c>
    </row>
    <row r="189" s="2" customFormat="1">
      <c r="A189" s="37"/>
      <c r="B189" s="38"/>
      <c r="C189" s="39"/>
      <c r="D189" s="211" t="s">
        <v>223</v>
      </c>
      <c r="E189" s="39"/>
      <c r="F189" s="251" t="s">
        <v>291</v>
      </c>
      <c r="G189" s="39"/>
      <c r="H189" s="39"/>
      <c r="I189" s="213"/>
      <c r="J189" s="39"/>
      <c r="K189" s="39"/>
      <c r="L189" s="43"/>
      <c r="M189" s="214"/>
      <c r="N189" s="215"/>
      <c r="O189" s="83"/>
      <c r="P189" s="83"/>
      <c r="Q189" s="83"/>
      <c r="R189" s="83"/>
      <c r="S189" s="83"/>
      <c r="T189" s="84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T189" s="16" t="s">
        <v>223</v>
      </c>
      <c r="AU189" s="16" t="s">
        <v>80</v>
      </c>
    </row>
    <row r="190" s="2" customFormat="1" ht="24.15" customHeight="1">
      <c r="A190" s="37"/>
      <c r="B190" s="38"/>
      <c r="C190" s="197" t="s">
        <v>292</v>
      </c>
      <c r="D190" s="197" t="s">
        <v>119</v>
      </c>
      <c r="E190" s="198" t="s">
        <v>293</v>
      </c>
      <c r="F190" s="199" t="s">
        <v>294</v>
      </c>
      <c r="G190" s="200" t="s">
        <v>184</v>
      </c>
      <c r="H190" s="201">
        <v>11</v>
      </c>
      <c r="I190" s="202"/>
      <c r="J190" s="203">
        <f>ROUND(I190*H190,2)</f>
        <v>0</v>
      </c>
      <c r="K190" s="204"/>
      <c r="L190" s="43"/>
      <c r="M190" s="205" t="s">
        <v>19</v>
      </c>
      <c r="N190" s="206" t="s">
        <v>44</v>
      </c>
      <c r="O190" s="83"/>
      <c r="P190" s="207">
        <f>O190*H190</f>
        <v>0</v>
      </c>
      <c r="Q190" s="207">
        <v>0.00027999999999999998</v>
      </c>
      <c r="R190" s="207">
        <f>Q190*H190</f>
        <v>0.0030799999999999998</v>
      </c>
      <c r="S190" s="207">
        <v>0</v>
      </c>
      <c r="T190" s="208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09" t="s">
        <v>228</v>
      </c>
      <c r="AT190" s="209" t="s">
        <v>119</v>
      </c>
      <c r="AU190" s="209" t="s">
        <v>80</v>
      </c>
      <c r="AY190" s="16" t="s">
        <v>116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6" t="s">
        <v>78</v>
      </c>
      <c r="BK190" s="210">
        <f>ROUND(I190*H190,2)</f>
        <v>0</v>
      </c>
      <c r="BL190" s="16" t="s">
        <v>228</v>
      </c>
      <c r="BM190" s="209" t="s">
        <v>295</v>
      </c>
    </row>
    <row r="191" s="2" customFormat="1">
      <c r="A191" s="37"/>
      <c r="B191" s="38"/>
      <c r="C191" s="39"/>
      <c r="D191" s="211" t="s">
        <v>125</v>
      </c>
      <c r="E191" s="39"/>
      <c r="F191" s="212" t="s">
        <v>296</v>
      </c>
      <c r="G191" s="39"/>
      <c r="H191" s="39"/>
      <c r="I191" s="213"/>
      <c r="J191" s="39"/>
      <c r="K191" s="39"/>
      <c r="L191" s="43"/>
      <c r="M191" s="214"/>
      <c r="N191" s="215"/>
      <c r="O191" s="83"/>
      <c r="P191" s="83"/>
      <c r="Q191" s="83"/>
      <c r="R191" s="83"/>
      <c r="S191" s="83"/>
      <c r="T191" s="84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6" t="s">
        <v>125</v>
      </c>
      <c r="AU191" s="16" t="s">
        <v>80</v>
      </c>
    </row>
    <row r="192" s="2" customFormat="1">
      <c r="A192" s="37"/>
      <c r="B192" s="38"/>
      <c r="C192" s="39"/>
      <c r="D192" s="216" t="s">
        <v>127</v>
      </c>
      <c r="E192" s="39"/>
      <c r="F192" s="217" t="s">
        <v>297</v>
      </c>
      <c r="G192" s="39"/>
      <c r="H192" s="39"/>
      <c r="I192" s="213"/>
      <c r="J192" s="39"/>
      <c r="K192" s="39"/>
      <c r="L192" s="43"/>
      <c r="M192" s="214"/>
      <c r="N192" s="215"/>
      <c r="O192" s="83"/>
      <c r="P192" s="83"/>
      <c r="Q192" s="83"/>
      <c r="R192" s="83"/>
      <c r="S192" s="83"/>
      <c r="T192" s="84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6" t="s">
        <v>127</v>
      </c>
      <c r="AU192" s="16" t="s">
        <v>80</v>
      </c>
    </row>
    <row r="193" s="2" customFormat="1">
      <c r="A193" s="37"/>
      <c r="B193" s="38"/>
      <c r="C193" s="39"/>
      <c r="D193" s="211" t="s">
        <v>223</v>
      </c>
      <c r="E193" s="39"/>
      <c r="F193" s="251" t="s">
        <v>298</v>
      </c>
      <c r="G193" s="39"/>
      <c r="H193" s="39"/>
      <c r="I193" s="213"/>
      <c r="J193" s="39"/>
      <c r="K193" s="39"/>
      <c r="L193" s="43"/>
      <c r="M193" s="214"/>
      <c r="N193" s="215"/>
      <c r="O193" s="83"/>
      <c r="P193" s="83"/>
      <c r="Q193" s="83"/>
      <c r="R193" s="83"/>
      <c r="S193" s="83"/>
      <c r="T193" s="84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6" t="s">
        <v>223</v>
      </c>
      <c r="AU193" s="16" t="s">
        <v>80</v>
      </c>
    </row>
    <row r="194" s="2" customFormat="1" ht="21.75" customHeight="1">
      <c r="A194" s="37"/>
      <c r="B194" s="38"/>
      <c r="C194" s="197" t="s">
        <v>299</v>
      </c>
      <c r="D194" s="197" t="s">
        <v>119</v>
      </c>
      <c r="E194" s="198" t="s">
        <v>300</v>
      </c>
      <c r="F194" s="199" t="s">
        <v>301</v>
      </c>
      <c r="G194" s="200" t="s">
        <v>184</v>
      </c>
      <c r="H194" s="201">
        <v>22</v>
      </c>
      <c r="I194" s="202"/>
      <c r="J194" s="203">
        <f>ROUND(I194*H194,2)</f>
        <v>0</v>
      </c>
      <c r="K194" s="204"/>
      <c r="L194" s="43"/>
      <c r="M194" s="205" t="s">
        <v>19</v>
      </c>
      <c r="N194" s="206" t="s">
        <v>44</v>
      </c>
      <c r="O194" s="83"/>
      <c r="P194" s="207">
        <f>O194*H194</f>
        <v>0</v>
      </c>
      <c r="Q194" s="207">
        <v>9.0000000000000006E-05</v>
      </c>
      <c r="R194" s="207">
        <f>Q194*H194</f>
        <v>0.00198</v>
      </c>
      <c r="S194" s="207">
        <v>0</v>
      </c>
      <c r="T194" s="208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09" t="s">
        <v>228</v>
      </c>
      <c r="AT194" s="209" t="s">
        <v>119</v>
      </c>
      <c r="AU194" s="209" t="s">
        <v>80</v>
      </c>
      <c r="AY194" s="16" t="s">
        <v>116</v>
      </c>
      <c r="BE194" s="210">
        <f>IF(N194="základní",J194,0)</f>
        <v>0</v>
      </c>
      <c r="BF194" s="210">
        <f>IF(N194="snížená",J194,0)</f>
        <v>0</v>
      </c>
      <c r="BG194" s="210">
        <f>IF(N194="zákl. přenesená",J194,0)</f>
        <v>0</v>
      </c>
      <c r="BH194" s="210">
        <f>IF(N194="sníž. přenesená",J194,0)</f>
        <v>0</v>
      </c>
      <c r="BI194" s="210">
        <f>IF(N194="nulová",J194,0)</f>
        <v>0</v>
      </c>
      <c r="BJ194" s="16" t="s">
        <v>78</v>
      </c>
      <c r="BK194" s="210">
        <f>ROUND(I194*H194,2)</f>
        <v>0</v>
      </c>
      <c r="BL194" s="16" t="s">
        <v>228</v>
      </c>
      <c r="BM194" s="209" t="s">
        <v>302</v>
      </c>
    </row>
    <row r="195" s="2" customFormat="1">
      <c r="A195" s="37"/>
      <c r="B195" s="38"/>
      <c r="C195" s="39"/>
      <c r="D195" s="211" t="s">
        <v>125</v>
      </c>
      <c r="E195" s="39"/>
      <c r="F195" s="212" t="s">
        <v>303</v>
      </c>
      <c r="G195" s="39"/>
      <c r="H195" s="39"/>
      <c r="I195" s="213"/>
      <c r="J195" s="39"/>
      <c r="K195" s="39"/>
      <c r="L195" s="43"/>
      <c r="M195" s="214"/>
      <c r="N195" s="215"/>
      <c r="O195" s="83"/>
      <c r="P195" s="83"/>
      <c r="Q195" s="83"/>
      <c r="R195" s="83"/>
      <c r="S195" s="83"/>
      <c r="T195" s="84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6" t="s">
        <v>125</v>
      </c>
      <c r="AU195" s="16" t="s">
        <v>80</v>
      </c>
    </row>
    <row r="196" s="2" customFormat="1">
      <c r="A196" s="37"/>
      <c r="B196" s="38"/>
      <c r="C196" s="39"/>
      <c r="D196" s="216" t="s">
        <v>127</v>
      </c>
      <c r="E196" s="39"/>
      <c r="F196" s="217" t="s">
        <v>304</v>
      </c>
      <c r="G196" s="39"/>
      <c r="H196" s="39"/>
      <c r="I196" s="213"/>
      <c r="J196" s="39"/>
      <c r="K196" s="39"/>
      <c r="L196" s="43"/>
      <c r="M196" s="214"/>
      <c r="N196" s="215"/>
      <c r="O196" s="83"/>
      <c r="P196" s="83"/>
      <c r="Q196" s="83"/>
      <c r="R196" s="83"/>
      <c r="S196" s="83"/>
      <c r="T196" s="84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6" t="s">
        <v>127</v>
      </c>
      <c r="AU196" s="16" t="s">
        <v>80</v>
      </c>
    </row>
    <row r="197" s="2" customFormat="1">
      <c r="A197" s="37"/>
      <c r="B197" s="38"/>
      <c r="C197" s="39"/>
      <c r="D197" s="211" t="s">
        <v>223</v>
      </c>
      <c r="E197" s="39"/>
      <c r="F197" s="251" t="s">
        <v>305</v>
      </c>
      <c r="G197" s="39"/>
      <c r="H197" s="39"/>
      <c r="I197" s="213"/>
      <c r="J197" s="39"/>
      <c r="K197" s="39"/>
      <c r="L197" s="43"/>
      <c r="M197" s="214"/>
      <c r="N197" s="215"/>
      <c r="O197" s="83"/>
      <c r="P197" s="83"/>
      <c r="Q197" s="83"/>
      <c r="R197" s="83"/>
      <c r="S197" s="83"/>
      <c r="T197" s="84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6" t="s">
        <v>223</v>
      </c>
      <c r="AU197" s="16" t="s">
        <v>80</v>
      </c>
    </row>
    <row r="198" s="2" customFormat="1" ht="24.15" customHeight="1">
      <c r="A198" s="37"/>
      <c r="B198" s="38"/>
      <c r="C198" s="240" t="s">
        <v>306</v>
      </c>
      <c r="D198" s="240" t="s">
        <v>219</v>
      </c>
      <c r="E198" s="241" t="s">
        <v>307</v>
      </c>
      <c r="F198" s="242" t="s">
        <v>308</v>
      </c>
      <c r="G198" s="243" t="s">
        <v>184</v>
      </c>
      <c r="H198" s="244">
        <v>11</v>
      </c>
      <c r="I198" s="245"/>
      <c r="J198" s="246">
        <f>ROUND(I198*H198,2)</f>
        <v>0</v>
      </c>
      <c r="K198" s="247"/>
      <c r="L198" s="248"/>
      <c r="M198" s="249" t="s">
        <v>19</v>
      </c>
      <c r="N198" s="250" t="s">
        <v>44</v>
      </c>
      <c r="O198" s="83"/>
      <c r="P198" s="207">
        <f>O198*H198</f>
        <v>0</v>
      </c>
      <c r="Q198" s="207">
        <v>0.00020000000000000001</v>
      </c>
      <c r="R198" s="207">
        <f>Q198*H198</f>
        <v>0.0022000000000000001</v>
      </c>
      <c r="S198" s="207">
        <v>0</v>
      </c>
      <c r="T198" s="208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09" t="s">
        <v>266</v>
      </c>
      <c r="AT198" s="209" t="s">
        <v>219</v>
      </c>
      <c r="AU198" s="209" t="s">
        <v>80</v>
      </c>
      <c r="AY198" s="16" t="s">
        <v>116</v>
      </c>
      <c r="BE198" s="210">
        <f>IF(N198="základní",J198,0)</f>
        <v>0</v>
      </c>
      <c r="BF198" s="210">
        <f>IF(N198="snížená",J198,0)</f>
        <v>0</v>
      </c>
      <c r="BG198" s="210">
        <f>IF(N198="zákl. přenesená",J198,0)</f>
        <v>0</v>
      </c>
      <c r="BH198" s="210">
        <f>IF(N198="sníž. přenesená",J198,0)</f>
        <v>0</v>
      </c>
      <c r="BI198" s="210">
        <f>IF(N198="nulová",J198,0)</f>
        <v>0</v>
      </c>
      <c r="BJ198" s="16" t="s">
        <v>78</v>
      </c>
      <c r="BK198" s="210">
        <f>ROUND(I198*H198,2)</f>
        <v>0</v>
      </c>
      <c r="BL198" s="16" t="s">
        <v>228</v>
      </c>
      <c r="BM198" s="209" t="s">
        <v>309</v>
      </c>
    </row>
    <row r="199" s="2" customFormat="1">
      <c r="A199" s="37"/>
      <c r="B199" s="38"/>
      <c r="C199" s="39"/>
      <c r="D199" s="211" t="s">
        <v>125</v>
      </c>
      <c r="E199" s="39"/>
      <c r="F199" s="212" t="s">
        <v>308</v>
      </c>
      <c r="G199" s="39"/>
      <c r="H199" s="39"/>
      <c r="I199" s="213"/>
      <c r="J199" s="39"/>
      <c r="K199" s="39"/>
      <c r="L199" s="43"/>
      <c r="M199" s="214"/>
      <c r="N199" s="215"/>
      <c r="O199" s="83"/>
      <c r="P199" s="83"/>
      <c r="Q199" s="83"/>
      <c r="R199" s="83"/>
      <c r="S199" s="83"/>
      <c r="T199" s="84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6" t="s">
        <v>125</v>
      </c>
      <c r="AU199" s="16" t="s">
        <v>80</v>
      </c>
    </row>
    <row r="200" s="2" customFormat="1" ht="24.15" customHeight="1">
      <c r="A200" s="37"/>
      <c r="B200" s="38"/>
      <c r="C200" s="197" t="s">
        <v>310</v>
      </c>
      <c r="D200" s="197" t="s">
        <v>119</v>
      </c>
      <c r="E200" s="198" t="s">
        <v>311</v>
      </c>
      <c r="F200" s="199" t="s">
        <v>312</v>
      </c>
      <c r="G200" s="200" t="s">
        <v>231</v>
      </c>
      <c r="H200" s="201">
        <v>0.012999999999999999</v>
      </c>
      <c r="I200" s="202"/>
      <c r="J200" s="203">
        <f>ROUND(I200*H200,2)</f>
        <v>0</v>
      </c>
      <c r="K200" s="204"/>
      <c r="L200" s="43"/>
      <c r="M200" s="205" t="s">
        <v>19</v>
      </c>
      <c r="N200" s="206" t="s">
        <v>44</v>
      </c>
      <c r="O200" s="83"/>
      <c r="P200" s="207">
        <f>O200*H200</f>
        <v>0</v>
      </c>
      <c r="Q200" s="207">
        <v>0</v>
      </c>
      <c r="R200" s="207">
        <f>Q200*H200</f>
        <v>0</v>
      </c>
      <c r="S200" s="207">
        <v>0</v>
      </c>
      <c r="T200" s="208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09" t="s">
        <v>228</v>
      </c>
      <c r="AT200" s="209" t="s">
        <v>119</v>
      </c>
      <c r="AU200" s="209" t="s">
        <v>80</v>
      </c>
      <c r="AY200" s="16" t="s">
        <v>116</v>
      </c>
      <c r="BE200" s="210">
        <f>IF(N200="základní",J200,0)</f>
        <v>0</v>
      </c>
      <c r="BF200" s="210">
        <f>IF(N200="snížená",J200,0)</f>
        <v>0</v>
      </c>
      <c r="BG200" s="210">
        <f>IF(N200="zákl. přenesená",J200,0)</f>
        <v>0</v>
      </c>
      <c r="BH200" s="210">
        <f>IF(N200="sníž. přenesená",J200,0)</f>
        <v>0</v>
      </c>
      <c r="BI200" s="210">
        <f>IF(N200="nulová",J200,0)</f>
        <v>0</v>
      </c>
      <c r="BJ200" s="16" t="s">
        <v>78</v>
      </c>
      <c r="BK200" s="210">
        <f>ROUND(I200*H200,2)</f>
        <v>0</v>
      </c>
      <c r="BL200" s="16" t="s">
        <v>228</v>
      </c>
      <c r="BM200" s="209" t="s">
        <v>313</v>
      </c>
    </row>
    <row r="201" s="2" customFormat="1">
      <c r="A201" s="37"/>
      <c r="B201" s="38"/>
      <c r="C201" s="39"/>
      <c r="D201" s="211" t="s">
        <v>125</v>
      </c>
      <c r="E201" s="39"/>
      <c r="F201" s="212" t="s">
        <v>314</v>
      </c>
      <c r="G201" s="39"/>
      <c r="H201" s="39"/>
      <c r="I201" s="213"/>
      <c r="J201" s="39"/>
      <c r="K201" s="39"/>
      <c r="L201" s="43"/>
      <c r="M201" s="214"/>
      <c r="N201" s="215"/>
      <c r="O201" s="83"/>
      <c r="P201" s="83"/>
      <c r="Q201" s="83"/>
      <c r="R201" s="83"/>
      <c r="S201" s="83"/>
      <c r="T201" s="84"/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T201" s="16" t="s">
        <v>125</v>
      </c>
      <c r="AU201" s="16" t="s">
        <v>80</v>
      </c>
    </row>
    <row r="202" s="2" customFormat="1">
      <c r="A202" s="37"/>
      <c r="B202" s="38"/>
      <c r="C202" s="39"/>
      <c r="D202" s="216" t="s">
        <v>127</v>
      </c>
      <c r="E202" s="39"/>
      <c r="F202" s="217" t="s">
        <v>315</v>
      </c>
      <c r="G202" s="39"/>
      <c r="H202" s="39"/>
      <c r="I202" s="213"/>
      <c r="J202" s="39"/>
      <c r="K202" s="39"/>
      <c r="L202" s="43"/>
      <c r="M202" s="214"/>
      <c r="N202" s="215"/>
      <c r="O202" s="83"/>
      <c r="P202" s="83"/>
      <c r="Q202" s="83"/>
      <c r="R202" s="83"/>
      <c r="S202" s="83"/>
      <c r="T202" s="84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6" t="s">
        <v>127</v>
      </c>
      <c r="AU202" s="16" t="s">
        <v>80</v>
      </c>
    </row>
    <row r="203" s="12" customFormat="1" ht="22.8" customHeight="1">
      <c r="A203" s="12"/>
      <c r="B203" s="181"/>
      <c r="C203" s="182"/>
      <c r="D203" s="183" t="s">
        <v>72</v>
      </c>
      <c r="E203" s="195" t="s">
        <v>316</v>
      </c>
      <c r="F203" s="195" t="s">
        <v>317</v>
      </c>
      <c r="G203" s="182"/>
      <c r="H203" s="182"/>
      <c r="I203" s="185"/>
      <c r="J203" s="196">
        <f>BK203</f>
        <v>0</v>
      </c>
      <c r="K203" s="182"/>
      <c r="L203" s="187"/>
      <c r="M203" s="188"/>
      <c r="N203" s="189"/>
      <c r="O203" s="189"/>
      <c r="P203" s="190">
        <f>SUM(P204:P229)</f>
        <v>0</v>
      </c>
      <c r="Q203" s="189"/>
      <c r="R203" s="190">
        <f>SUM(R204:R229)</f>
        <v>0.50248000000000004</v>
      </c>
      <c r="S203" s="189"/>
      <c r="T203" s="191">
        <f>SUM(T204:T229)</f>
        <v>0.25291200000000003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192" t="s">
        <v>80</v>
      </c>
      <c r="AT203" s="193" t="s">
        <v>72</v>
      </c>
      <c r="AU203" s="193" t="s">
        <v>78</v>
      </c>
      <c r="AY203" s="192" t="s">
        <v>116</v>
      </c>
      <c r="BK203" s="194">
        <f>SUM(BK204:BK229)</f>
        <v>0</v>
      </c>
    </row>
    <row r="204" s="2" customFormat="1" ht="16.5" customHeight="1">
      <c r="A204" s="37"/>
      <c r="B204" s="38"/>
      <c r="C204" s="197" t="s">
        <v>318</v>
      </c>
      <c r="D204" s="197" t="s">
        <v>119</v>
      </c>
      <c r="E204" s="198" t="s">
        <v>319</v>
      </c>
      <c r="F204" s="199" t="s">
        <v>320</v>
      </c>
      <c r="G204" s="200" t="s">
        <v>122</v>
      </c>
      <c r="H204" s="201">
        <v>9.2400000000000002</v>
      </c>
      <c r="I204" s="202"/>
      <c r="J204" s="203">
        <f>ROUND(I204*H204,2)</f>
        <v>0</v>
      </c>
      <c r="K204" s="204"/>
      <c r="L204" s="43"/>
      <c r="M204" s="205" t="s">
        <v>19</v>
      </c>
      <c r="N204" s="206" t="s">
        <v>44</v>
      </c>
      <c r="O204" s="83"/>
      <c r="P204" s="207">
        <f>O204*H204</f>
        <v>0</v>
      </c>
      <c r="Q204" s="207">
        <v>0</v>
      </c>
      <c r="R204" s="207">
        <f>Q204*H204</f>
        <v>0</v>
      </c>
      <c r="S204" s="207">
        <v>0</v>
      </c>
      <c r="T204" s="208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09" t="s">
        <v>228</v>
      </c>
      <c r="AT204" s="209" t="s">
        <v>119</v>
      </c>
      <c r="AU204" s="209" t="s">
        <v>80</v>
      </c>
      <c r="AY204" s="16" t="s">
        <v>116</v>
      </c>
      <c r="BE204" s="210">
        <f>IF(N204="základní",J204,0)</f>
        <v>0</v>
      </c>
      <c r="BF204" s="210">
        <f>IF(N204="snížená",J204,0)</f>
        <v>0</v>
      </c>
      <c r="BG204" s="210">
        <f>IF(N204="zákl. přenesená",J204,0)</f>
        <v>0</v>
      </c>
      <c r="BH204" s="210">
        <f>IF(N204="sníž. přenesená",J204,0)</f>
        <v>0</v>
      </c>
      <c r="BI204" s="210">
        <f>IF(N204="nulová",J204,0)</f>
        <v>0</v>
      </c>
      <c r="BJ204" s="16" t="s">
        <v>78</v>
      </c>
      <c r="BK204" s="210">
        <f>ROUND(I204*H204,2)</f>
        <v>0</v>
      </c>
      <c r="BL204" s="16" t="s">
        <v>228</v>
      </c>
      <c r="BM204" s="209" t="s">
        <v>321</v>
      </c>
    </row>
    <row r="205" s="2" customFormat="1">
      <c r="A205" s="37"/>
      <c r="B205" s="38"/>
      <c r="C205" s="39"/>
      <c r="D205" s="211" t="s">
        <v>125</v>
      </c>
      <c r="E205" s="39"/>
      <c r="F205" s="212" t="s">
        <v>322</v>
      </c>
      <c r="G205" s="39"/>
      <c r="H205" s="39"/>
      <c r="I205" s="213"/>
      <c r="J205" s="39"/>
      <c r="K205" s="39"/>
      <c r="L205" s="43"/>
      <c r="M205" s="214"/>
      <c r="N205" s="215"/>
      <c r="O205" s="83"/>
      <c r="P205" s="83"/>
      <c r="Q205" s="83"/>
      <c r="R205" s="83"/>
      <c r="S205" s="83"/>
      <c r="T205" s="84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6" t="s">
        <v>125</v>
      </c>
      <c r="AU205" s="16" t="s">
        <v>80</v>
      </c>
    </row>
    <row r="206" s="2" customFormat="1">
      <c r="A206" s="37"/>
      <c r="B206" s="38"/>
      <c r="C206" s="39"/>
      <c r="D206" s="216" t="s">
        <v>127</v>
      </c>
      <c r="E206" s="39"/>
      <c r="F206" s="217" t="s">
        <v>323</v>
      </c>
      <c r="G206" s="39"/>
      <c r="H206" s="39"/>
      <c r="I206" s="213"/>
      <c r="J206" s="39"/>
      <c r="K206" s="39"/>
      <c r="L206" s="43"/>
      <c r="M206" s="214"/>
      <c r="N206" s="215"/>
      <c r="O206" s="83"/>
      <c r="P206" s="83"/>
      <c r="Q206" s="83"/>
      <c r="R206" s="83"/>
      <c r="S206" s="83"/>
      <c r="T206" s="84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6" t="s">
        <v>127</v>
      </c>
      <c r="AU206" s="16" t="s">
        <v>80</v>
      </c>
    </row>
    <row r="207" s="13" customFormat="1">
      <c r="A207" s="13"/>
      <c r="B207" s="218"/>
      <c r="C207" s="219"/>
      <c r="D207" s="211" t="s">
        <v>129</v>
      </c>
      <c r="E207" s="220" t="s">
        <v>19</v>
      </c>
      <c r="F207" s="221" t="s">
        <v>324</v>
      </c>
      <c r="G207" s="219"/>
      <c r="H207" s="222">
        <v>9.2400000000000002</v>
      </c>
      <c r="I207" s="223"/>
      <c r="J207" s="219"/>
      <c r="K207" s="219"/>
      <c r="L207" s="224"/>
      <c r="M207" s="225"/>
      <c r="N207" s="226"/>
      <c r="O207" s="226"/>
      <c r="P207" s="226"/>
      <c r="Q207" s="226"/>
      <c r="R207" s="226"/>
      <c r="S207" s="226"/>
      <c r="T207" s="22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8" t="s">
        <v>129</v>
      </c>
      <c r="AU207" s="228" t="s">
        <v>80</v>
      </c>
      <c r="AV207" s="13" t="s">
        <v>80</v>
      </c>
      <c r="AW207" s="13" t="s">
        <v>35</v>
      </c>
      <c r="AX207" s="13" t="s">
        <v>78</v>
      </c>
      <c r="AY207" s="228" t="s">
        <v>116</v>
      </c>
    </row>
    <row r="208" s="2" customFormat="1" ht="16.5" customHeight="1">
      <c r="A208" s="37"/>
      <c r="B208" s="38"/>
      <c r="C208" s="197" t="s">
        <v>325</v>
      </c>
      <c r="D208" s="197" t="s">
        <v>119</v>
      </c>
      <c r="E208" s="198" t="s">
        <v>326</v>
      </c>
      <c r="F208" s="199" t="s">
        <v>327</v>
      </c>
      <c r="G208" s="200" t="s">
        <v>122</v>
      </c>
      <c r="H208" s="201">
        <v>9.2400000000000002</v>
      </c>
      <c r="I208" s="202"/>
      <c r="J208" s="203">
        <f>ROUND(I208*H208,2)</f>
        <v>0</v>
      </c>
      <c r="K208" s="204"/>
      <c r="L208" s="43"/>
      <c r="M208" s="205" t="s">
        <v>19</v>
      </c>
      <c r="N208" s="206" t="s">
        <v>44</v>
      </c>
      <c r="O208" s="83"/>
      <c r="P208" s="207">
        <f>O208*H208</f>
        <v>0</v>
      </c>
      <c r="Q208" s="207">
        <v>0</v>
      </c>
      <c r="R208" s="207">
        <f>Q208*H208</f>
        <v>0</v>
      </c>
      <c r="S208" s="207">
        <v>0.023800000000000002</v>
      </c>
      <c r="T208" s="208">
        <f>S208*H208</f>
        <v>0.21991200000000002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09" t="s">
        <v>228</v>
      </c>
      <c r="AT208" s="209" t="s">
        <v>119</v>
      </c>
      <c r="AU208" s="209" t="s">
        <v>80</v>
      </c>
      <c r="AY208" s="16" t="s">
        <v>116</v>
      </c>
      <c r="BE208" s="210">
        <f>IF(N208="základní",J208,0)</f>
        <v>0</v>
      </c>
      <c r="BF208" s="210">
        <f>IF(N208="snížená",J208,0)</f>
        <v>0</v>
      </c>
      <c r="BG208" s="210">
        <f>IF(N208="zákl. přenesená",J208,0)</f>
        <v>0</v>
      </c>
      <c r="BH208" s="210">
        <f>IF(N208="sníž. přenesená",J208,0)</f>
        <v>0</v>
      </c>
      <c r="BI208" s="210">
        <f>IF(N208="nulová",J208,0)</f>
        <v>0</v>
      </c>
      <c r="BJ208" s="16" t="s">
        <v>78</v>
      </c>
      <c r="BK208" s="210">
        <f>ROUND(I208*H208,2)</f>
        <v>0</v>
      </c>
      <c r="BL208" s="16" t="s">
        <v>228</v>
      </c>
      <c r="BM208" s="209" t="s">
        <v>328</v>
      </c>
    </row>
    <row r="209" s="2" customFormat="1">
      <c r="A209" s="37"/>
      <c r="B209" s="38"/>
      <c r="C209" s="39"/>
      <c r="D209" s="211" t="s">
        <v>125</v>
      </c>
      <c r="E209" s="39"/>
      <c r="F209" s="212" t="s">
        <v>329</v>
      </c>
      <c r="G209" s="39"/>
      <c r="H209" s="39"/>
      <c r="I209" s="213"/>
      <c r="J209" s="39"/>
      <c r="K209" s="39"/>
      <c r="L209" s="43"/>
      <c r="M209" s="214"/>
      <c r="N209" s="215"/>
      <c r="O209" s="83"/>
      <c r="P209" s="83"/>
      <c r="Q209" s="83"/>
      <c r="R209" s="83"/>
      <c r="S209" s="83"/>
      <c r="T209" s="84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16" t="s">
        <v>125</v>
      </c>
      <c r="AU209" s="16" t="s">
        <v>80</v>
      </c>
    </row>
    <row r="210" s="2" customFormat="1">
      <c r="A210" s="37"/>
      <c r="B210" s="38"/>
      <c r="C210" s="39"/>
      <c r="D210" s="216" t="s">
        <v>127</v>
      </c>
      <c r="E210" s="39"/>
      <c r="F210" s="217" t="s">
        <v>330</v>
      </c>
      <c r="G210" s="39"/>
      <c r="H210" s="39"/>
      <c r="I210" s="213"/>
      <c r="J210" s="39"/>
      <c r="K210" s="39"/>
      <c r="L210" s="43"/>
      <c r="M210" s="214"/>
      <c r="N210" s="215"/>
      <c r="O210" s="83"/>
      <c r="P210" s="83"/>
      <c r="Q210" s="83"/>
      <c r="R210" s="83"/>
      <c r="S210" s="83"/>
      <c r="T210" s="84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6" t="s">
        <v>127</v>
      </c>
      <c r="AU210" s="16" t="s">
        <v>80</v>
      </c>
    </row>
    <row r="211" s="2" customFormat="1" ht="24.15" customHeight="1">
      <c r="A211" s="37"/>
      <c r="B211" s="38"/>
      <c r="C211" s="197" t="s">
        <v>331</v>
      </c>
      <c r="D211" s="197" t="s">
        <v>119</v>
      </c>
      <c r="E211" s="198" t="s">
        <v>332</v>
      </c>
      <c r="F211" s="199" t="s">
        <v>333</v>
      </c>
      <c r="G211" s="200" t="s">
        <v>184</v>
      </c>
      <c r="H211" s="201">
        <v>44</v>
      </c>
      <c r="I211" s="202"/>
      <c r="J211" s="203">
        <f>ROUND(I211*H211,2)</f>
        <v>0</v>
      </c>
      <c r="K211" s="204"/>
      <c r="L211" s="43"/>
      <c r="M211" s="205" t="s">
        <v>19</v>
      </c>
      <c r="N211" s="206" t="s">
        <v>44</v>
      </c>
      <c r="O211" s="83"/>
      <c r="P211" s="207">
        <f>O211*H211</f>
        <v>0</v>
      </c>
      <c r="Q211" s="207">
        <v>1.0000000000000001E-05</v>
      </c>
      <c r="R211" s="207">
        <f>Q211*H211</f>
        <v>0.00044000000000000002</v>
      </c>
      <c r="S211" s="207">
        <v>0.00075000000000000002</v>
      </c>
      <c r="T211" s="208">
        <f>S211*H211</f>
        <v>0.033000000000000002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09" t="s">
        <v>228</v>
      </c>
      <c r="AT211" s="209" t="s">
        <v>119</v>
      </c>
      <c r="AU211" s="209" t="s">
        <v>80</v>
      </c>
      <c r="AY211" s="16" t="s">
        <v>116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6" t="s">
        <v>78</v>
      </c>
      <c r="BK211" s="210">
        <f>ROUND(I211*H211,2)</f>
        <v>0</v>
      </c>
      <c r="BL211" s="16" t="s">
        <v>228</v>
      </c>
      <c r="BM211" s="209" t="s">
        <v>334</v>
      </c>
    </row>
    <row r="212" s="2" customFormat="1">
      <c r="A212" s="37"/>
      <c r="B212" s="38"/>
      <c r="C212" s="39"/>
      <c r="D212" s="211" t="s">
        <v>125</v>
      </c>
      <c r="E212" s="39"/>
      <c r="F212" s="212" t="s">
        <v>335</v>
      </c>
      <c r="G212" s="39"/>
      <c r="H212" s="39"/>
      <c r="I212" s="213"/>
      <c r="J212" s="39"/>
      <c r="K212" s="39"/>
      <c r="L212" s="43"/>
      <c r="M212" s="214"/>
      <c r="N212" s="215"/>
      <c r="O212" s="83"/>
      <c r="P212" s="83"/>
      <c r="Q212" s="83"/>
      <c r="R212" s="83"/>
      <c r="S212" s="83"/>
      <c r="T212" s="84"/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T212" s="16" t="s">
        <v>125</v>
      </c>
      <c r="AU212" s="16" t="s">
        <v>80</v>
      </c>
    </row>
    <row r="213" s="2" customFormat="1">
      <c r="A213" s="37"/>
      <c r="B213" s="38"/>
      <c r="C213" s="39"/>
      <c r="D213" s="216" t="s">
        <v>127</v>
      </c>
      <c r="E213" s="39"/>
      <c r="F213" s="217" t="s">
        <v>336</v>
      </c>
      <c r="G213" s="39"/>
      <c r="H213" s="39"/>
      <c r="I213" s="213"/>
      <c r="J213" s="39"/>
      <c r="K213" s="39"/>
      <c r="L213" s="43"/>
      <c r="M213" s="214"/>
      <c r="N213" s="215"/>
      <c r="O213" s="83"/>
      <c r="P213" s="83"/>
      <c r="Q213" s="83"/>
      <c r="R213" s="83"/>
      <c r="S213" s="83"/>
      <c r="T213" s="84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6" t="s">
        <v>127</v>
      </c>
      <c r="AU213" s="16" t="s">
        <v>80</v>
      </c>
    </row>
    <row r="214" s="13" customFormat="1">
      <c r="A214" s="13"/>
      <c r="B214" s="218"/>
      <c r="C214" s="219"/>
      <c r="D214" s="211" t="s">
        <v>129</v>
      </c>
      <c r="E214" s="220" t="s">
        <v>19</v>
      </c>
      <c r="F214" s="221" t="s">
        <v>337</v>
      </c>
      <c r="G214" s="219"/>
      <c r="H214" s="222">
        <v>44</v>
      </c>
      <c r="I214" s="223"/>
      <c r="J214" s="219"/>
      <c r="K214" s="219"/>
      <c r="L214" s="224"/>
      <c r="M214" s="225"/>
      <c r="N214" s="226"/>
      <c r="O214" s="226"/>
      <c r="P214" s="226"/>
      <c r="Q214" s="226"/>
      <c r="R214" s="226"/>
      <c r="S214" s="226"/>
      <c r="T214" s="227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28" t="s">
        <v>129</v>
      </c>
      <c r="AU214" s="228" t="s">
        <v>80</v>
      </c>
      <c r="AV214" s="13" t="s">
        <v>80</v>
      </c>
      <c r="AW214" s="13" t="s">
        <v>35</v>
      </c>
      <c r="AX214" s="13" t="s">
        <v>78</v>
      </c>
      <c r="AY214" s="228" t="s">
        <v>116</v>
      </c>
    </row>
    <row r="215" s="2" customFormat="1" ht="24.15" customHeight="1">
      <c r="A215" s="37"/>
      <c r="B215" s="38"/>
      <c r="C215" s="197" t="s">
        <v>266</v>
      </c>
      <c r="D215" s="197" t="s">
        <v>119</v>
      </c>
      <c r="E215" s="198" t="s">
        <v>338</v>
      </c>
      <c r="F215" s="199" t="s">
        <v>339</v>
      </c>
      <c r="G215" s="200" t="s">
        <v>184</v>
      </c>
      <c r="H215" s="201">
        <v>11</v>
      </c>
      <c r="I215" s="202"/>
      <c r="J215" s="203">
        <f>ROUND(I215*H215,2)</f>
        <v>0</v>
      </c>
      <c r="K215" s="204"/>
      <c r="L215" s="43"/>
      <c r="M215" s="205" t="s">
        <v>19</v>
      </c>
      <c r="N215" s="206" t="s">
        <v>44</v>
      </c>
      <c r="O215" s="83"/>
      <c r="P215" s="207">
        <f>O215*H215</f>
        <v>0</v>
      </c>
      <c r="Q215" s="207">
        <v>0</v>
      </c>
      <c r="R215" s="207">
        <f>Q215*H215</f>
        <v>0</v>
      </c>
      <c r="S215" s="207">
        <v>0</v>
      </c>
      <c r="T215" s="208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09" t="s">
        <v>228</v>
      </c>
      <c r="AT215" s="209" t="s">
        <v>119</v>
      </c>
      <c r="AU215" s="209" t="s">
        <v>80</v>
      </c>
      <c r="AY215" s="16" t="s">
        <v>116</v>
      </c>
      <c r="BE215" s="210">
        <f>IF(N215="základní",J215,0)</f>
        <v>0</v>
      </c>
      <c r="BF215" s="210">
        <f>IF(N215="snížená",J215,0)</f>
        <v>0</v>
      </c>
      <c r="BG215" s="210">
        <f>IF(N215="zákl. přenesená",J215,0)</f>
        <v>0</v>
      </c>
      <c r="BH215" s="210">
        <f>IF(N215="sníž. přenesená",J215,0)</f>
        <v>0</v>
      </c>
      <c r="BI215" s="210">
        <f>IF(N215="nulová",J215,0)</f>
        <v>0</v>
      </c>
      <c r="BJ215" s="16" t="s">
        <v>78</v>
      </c>
      <c r="BK215" s="210">
        <f>ROUND(I215*H215,2)</f>
        <v>0</v>
      </c>
      <c r="BL215" s="16" t="s">
        <v>228</v>
      </c>
      <c r="BM215" s="209" t="s">
        <v>340</v>
      </c>
    </row>
    <row r="216" s="2" customFormat="1">
      <c r="A216" s="37"/>
      <c r="B216" s="38"/>
      <c r="C216" s="39"/>
      <c r="D216" s="211" t="s">
        <v>125</v>
      </c>
      <c r="E216" s="39"/>
      <c r="F216" s="212" t="s">
        <v>341</v>
      </c>
      <c r="G216" s="39"/>
      <c r="H216" s="39"/>
      <c r="I216" s="213"/>
      <c r="J216" s="39"/>
      <c r="K216" s="39"/>
      <c r="L216" s="43"/>
      <c r="M216" s="214"/>
      <c r="N216" s="215"/>
      <c r="O216" s="83"/>
      <c r="P216" s="83"/>
      <c r="Q216" s="83"/>
      <c r="R216" s="83"/>
      <c r="S216" s="83"/>
      <c r="T216" s="84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6" t="s">
        <v>125</v>
      </c>
      <c r="AU216" s="16" t="s">
        <v>80</v>
      </c>
    </row>
    <row r="217" s="2" customFormat="1">
      <c r="A217" s="37"/>
      <c r="B217" s="38"/>
      <c r="C217" s="39"/>
      <c r="D217" s="216" t="s">
        <v>127</v>
      </c>
      <c r="E217" s="39"/>
      <c r="F217" s="217" t="s">
        <v>342</v>
      </c>
      <c r="G217" s="39"/>
      <c r="H217" s="39"/>
      <c r="I217" s="213"/>
      <c r="J217" s="39"/>
      <c r="K217" s="39"/>
      <c r="L217" s="43"/>
      <c r="M217" s="214"/>
      <c r="N217" s="215"/>
      <c r="O217" s="83"/>
      <c r="P217" s="83"/>
      <c r="Q217" s="83"/>
      <c r="R217" s="83"/>
      <c r="S217" s="83"/>
      <c r="T217" s="84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6" t="s">
        <v>127</v>
      </c>
      <c r="AU217" s="16" t="s">
        <v>80</v>
      </c>
    </row>
    <row r="218" s="2" customFormat="1" ht="24.15" customHeight="1">
      <c r="A218" s="37"/>
      <c r="B218" s="38"/>
      <c r="C218" s="240" t="s">
        <v>343</v>
      </c>
      <c r="D218" s="240" t="s">
        <v>219</v>
      </c>
      <c r="E218" s="241" t="s">
        <v>344</v>
      </c>
      <c r="F218" s="242" t="s">
        <v>345</v>
      </c>
      <c r="G218" s="243" t="s">
        <v>184</v>
      </c>
      <c r="H218" s="244">
        <v>11</v>
      </c>
      <c r="I218" s="245"/>
      <c r="J218" s="246">
        <f>ROUND(I218*H218,2)</f>
        <v>0</v>
      </c>
      <c r="K218" s="247"/>
      <c r="L218" s="248"/>
      <c r="M218" s="249" t="s">
        <v>19</v>
      </c>
      <c r="N218" s="250" t="s">
        <v>44</v>
      </c>
      <c r="O218" s="83"/>
      <c r="P218" s="207">
        <f>O218*H218</f>
        <v>0</v>
      </c>
      <c r="Q218" s="207">
        <v>0.04564</v>
      </c>
      <c r="R218" s="207">
        <f>Q218*H218</f>
        <v>0.50204000000000004</v>
      </c>
      <c r="S218" s="207">
        <v>0</v>
      </c>
      <c r="T218" s="208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09" t="s">
        <v>266</v>
      </c>
      <c r="AT218" s="209" t="s">
        <v>219</v>
      </c>
      <c r="AU218" s="209" t="s">
        <v>80</v>
      </c>
      <c r="AY218" s="16" t="s">
        <v>116</v>
      </c>
      <c r="BE218" s="210">
        <f>IF(N218="základní",J218,0)</f>
        <v>0</v>
      </c>
      <c r="BF218" s="210">
        <f>IF(N218="snížená",J218,0)</f>
        <v>0</v>
      </c>
      <c r="BG218" s="210">
        <f>IF(N218="zákl. přenesená",J218,0)</f>
        <v>0</v>
      </c>
      <c r="BH218" s="210">
        <f>IF(N218="sníž. přenesená",J218,0)</f>
        <v>0</v>
      </c>
      <c r="BI218" s="210">
        <f>IF(N218="nulová",J218,0)</f>
        <v>0</v>
      </c>
      <c r="BJ218" s="16" t="s">
        <v>78</v>
      </c>
      <c r="BK218" s="210">
        <f>ROUND(I218*H218,2)</f>
        <v>0</v>
      </c>
      <c r="BL218" s="16" t="s">
        <v>228</v>
      </c>
      <c r="BM218" s="209" t="s">
        <v>346</v>
      </c>
    </row>
    <row r="219" s="2" customFormat="1">
      <c r="A219" s="37"/>
      <c r="B219" s="38"/>
      <c r="C219" s="39"/>
      <c r="D219" s="211" t="s">
        <v>125</v>
      </c>
      <c r="E219" s="39"/>
      <c r="F219" s="212" t="s">
        <v>345</v>
      </c>
      <c r="G219" s="39"/>
      <c r="H219" s="39"/>
      <c r="I219" s="213"/>
      <c r="J219" s="39"/>
      <c r="K219" s="39"/>
      <c r="L219" s="43"/>
      <c r="M219" s="214"/>
      <c r="N219" s="215"/>
      <c r="O219" s="83"/>
      <c r="P219" s="83"/>
      <c r="Q219" s="83"/>
      <c r="R219" s="83"/>
      <c r="S219" s="83"/>
      <c r="T219" s="84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6" t="s">
        <v>125</v>
      </c>
      <c r="AU219" s="16" t="s">
        <v>80</v>
      </c>
    </row>
    <row r="220" s="2" customFormat="1">
      <c r="A220" s="37"/>
      <c r="B220" s="38"/>
      <c r="C220" s="39"/>
      <c r="D220" s="211" t="s">
        <v>223</v>
      </c>
      <c r="E220" s="39"/>
      <c r="F220" s="251" t="s">
        <v>347</v>
      </c>
      <c r="G220" s="39"/>
      <c r="H220" s="39"/>
      <c r="I220" s="213"/>
      <c r="J220" s="39"/>
      <c r="K220" s="39"/>
      <c r="L220" s="43"/>
      <c r="M220" s="214"/>
      <c r="N220" s="215"/>
      <c r="O220" s="83"/>
      <c r="P220" s="83"/>
      <c r="Q220" s="83"/>
      <c r="R220" s="83"/>
      <c r="S220" s="83"/>
      <c r="T220" s="84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16" t="s">
        <v>223</v>
      </c>
      <c r="AU220" s="16" t="s">
        <v>80</v>
      </c>
    </row>
    <row r="221" s="2" customFormat="1" ht="16.5" customHeight="1">
      <c r="A221" s="37"/>
      <c r="B221" s="38"/>
      <c r="C221" s="197" t="s">
        <v>348</v>
      </c>
      <c r="D221" s="197" t="s">
        <v>119</v>
      </c>
      <c r="E221" s="198" t="s">
        <v>349</v>
      </c>
      <c r="F221" s="199" t="s">
        <v>350</v>
      </c>
      <c r="G221" s="200" t="s">
        <v>122</v>
      </c>
      <c r="H221" s="201">
        <v>9.2400000000000002</v>
      </c>
      <c r="I221" s="202"/>
      <c r="J221" s="203">
        <f>ROUND(I221*H221,2)</f>
        <v>0</v>
      </c>
      <c r="K221" s="204"/>
      <c r="L221" s="43"/>
      <c r="M221" s="205" t="s">
        <v>19</v>
      </c>
      <c r="N221" s="206" t="s">
        <v>44</v>
      </c>
      <c r="O221" s="83"/>
      <c r="P221" s="207">
        <f>O221*H221</f>
        <v>0</v>
      </c>
      <c r="Q221" s="207">
        <v>0</v>
      </c>
      <c r="R221" s="207">
        <f>Q221*H221</f>
        <v>0</v>
      </c>
      <c r="S221" s="207">
        <v>0</v>
      </c>
      <c r="T221" s="208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09" t="s">
        <v>228</v>
      </c>
      <c r="AT221" s="209" t="s">
        <v>119</v>
      </c>
      <c r="AU221" s="209" t="s">
        <v>80</v>
      </c>
      <c r="AY221" s="16" t="s">
        <v>116</v>
      </c>
      <c r="BE221" s="210">
        <f>IF(N221="základní",J221,0)</f>
        <v>0</v>
      </c>
      <c r="BF221" s="210">
        <f>IF(N221="snížená",J221,0)</f>
        <v>0</v>
      </c>
      <c r="BG221" s="210">
        <f>IF(N221="zákl. přenesená",J221,0)</f>
        <v>0</v>
      </c>
      <c r="BH221" s="210">
        <f>IF(N221="sníž. přenesená",J221,0)</f>
        <v>0</v>
      </c>
      <c r="BI221" s="210">
        <f>IF(N221="nulová",J221,0)</f>
        <v>0</v>
      </c>
      <c r="BJ221" s="16" t="s">
        <v>78</v>
      </c>
      <c r="BK221" s="210">
        <f>ROUND(I221*H221,2)</f>
        <v>0</v>
      </c>
      <c r="BL221" s="16" t="s">
        <v>228</v>
      </c>
      <c r="BM221" s="209" t="s">
        <v>351</v>
      </c>
    </row>
    <row r="222" s="2" customFormat="1">
      <c r="A222" s="37"/>
      <c r="B222" s="38"/>
      <c r="C222" s="39"/>
      <c r="D222" s="211" t="s">
        <v>125</v>
      </c>
      <c r="E222" s="39"/>
      <c r="F222" s="212" t="s">
        <v>352</v>
      </c>
      <c r="G222" s="39"/>
      <c r="H222" s="39"/>
      <c r="I222" s="213"/>
      <c r="J222" s="39"/>
      <c r="K222" s="39"/>
      <c r="L222" s="43"/>
      <c r="M222" s="214"/>
      <c r="N222" s="215"/>
      <c r="O222" s="83"/>
      <c r="P222" s="83"/>
      <c r="Q222" s="83"/>
      <c r="R222" s="83"/>
      <c r="S222" s="83"/>
      <c r="T222" s="84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6" t="s">
        <v>125</v>
      </c>
      <c r="AU222" s="16" t="s">
        <v>80</v>
      </c>
    </row>
    <row r="223" s="2" customFormat="1">
      <c r="A223" s="37"/>
      <c r="B223" s="38"/>
      <c r="C223" s="39"/>
      <c r="D223" s="216" t="s">
        <v>127</v>
      </c>
      <c r="E223" s="39"/>
      <c r="F223" s="217" t="s">
        <v>353</v>
      </c>
      <c r="G223" s="39"/>
      <c r="H223" s="39"/>
      <c r="I223" s="213"/>
      <c r="J223" s="39"/>
      <c r="K223" s="39"/>
      <c r="L223" s="43"/>
      <c r="M223" s="214"/>
      <c r="N223" s="215"/>
      <c r="O223" s="83"/>
      <c r="P223" s="83"/>
      <c r="Q223" s="83"/>
      <c r="R223" s="83"/>
      <c r="S223" s="83"/>
      <c r="T223" s="84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6" t="s">
        <v>127</v>
      </c>
      <c r="AU223" s="16" t="s">
        <v>80</v>
      </c>
    </row>
    <row r="224" s="2" customFormat="1" ht="24.15" customHeight="1">
      <c r="A224" s="37"/>
      <c r="B224" s="38"/>
      <c r="C224" s="197" t="s">
        <v>354</v>
      </c>
      <c r="D224" s="197" t="s">
        <v>119</v>
      </c>
      <c r="E224" s="198" t="s">
        <v>355</v>
      </c>
      <c r="F224" s="199" t="s">
        <v>356</v>
      </c>
      <c r="G224" s="200" t="s">
        <v>184</v>
      </c>
      <c r="H224" s="201">
        <v>11</v>
      </c>
      <c r="I224" s="202"/>
      <c r="J224" s="203">
        <f>ROUND(I224*H224,2)</f>
        <v>0</v>
      </c>
      <c r="K224" s="204"/>
      <c r="L224" s="43"/>
      <c r="M224" s="205" t="s">
        <v>19</v>
      </c>
      <c r="N224" s="206" t="s">
        <v>44</v>
      </c>
      <c r="O224" s="83"/>
      <c r="P224" s="207">
        <f>O224*H224</f>
        <v>0</v>
      </c>
      <c r="Q224" s="207">
        <v>0</v>
      </c>
      <c r="R224" s="207">
        <f>Q224*H224</f>
        <v>0</v>
      </c>
      <c r="S224" s="207">
        <v>0</v>
      </c>
      <c r="T224" s="208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09" t="s">
        <v>228</v>
      </c>
      <c r="AT224" s="209" t="s">
        <v>119</v>
      </c>
      <c r="AU224" s="209" t="s">
        <v>80</v>
      </c>
      <c r="AY224" s="16" t="s">
        <v>116</v>
      </c>
      <c r="BE224" s="210">
        <f>IF(N224="základní",J224,0)</f>
        <v>0</v>
      </c>
      <c r="BF224" s="210">
        <f>IF(N224="snížená",J224,0)</f>
        <v>0</v>
      </c>
      <c r="BG224" s="210">
        <f>IF(N224="zákl. přenesená",J224,0)</f>
        <v>0</v>
      </c>
      <c r="BH224" s="210">
        <f>IF(N224="sníž. přenesená",J224,0)</f>
        <v>0</v>
      </c>
      <c r="BI224" s="210">
        <f>IF(N224="nulová",J224,0)</f>
        <v>0</v>
      </c>
      <c r="BJ224" s="16" t="s">
        <v>78</v>
      </c>
      <c r="BK224" s="210">
        <f>ROUND(I224*H224,2)</f>
        <v>0</v>
      </c>
      <c r="BL224" s="16" t="s">
        <v>228</v>
      </c>
      <c r="BM224" s="209" t="s">
        <v>357</v>
      </c>
    </row>
    <row r="225" s="2" customFormat="1">
      <c r="A225" s="37"/>
      <c r="B225" s="38"/>
      <c r="C225" s="39"/>
      <c r="D225" s="211" t="s">
        <v>125</v>
      </c>
      <c r="E225" s="39"/>
      <c r="F225" s="212" t="s">
        <v>358</v>
      </c>
      <c r="G225" s="39"/>
      <c r="H225" s="39"/>
      <c r="I225" s="213"/>
      <c r="J225" s="39"/>
      <c r="K225" s="39"/>
      <c r="L225" s="43"/>
      <c r="M225" s="214"/>
      <c r="N225" s="215"/>
      <c r="O225" s="83"/>
      <c r="P225" s="83"/>
      <c r="Q225" s="83"/>
      <c r="R225" s="83"/>
      <c r="S225" s="83"/>
      <c r="T225" s="84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6" t="s">
        <v>125</v>
      </c>
      <c r="AU225" s="16" t="s">
        <v>80</v>
      </c>
    </row>
    <row r="226" s="2" customFormat="1">
      <c r="A226" s="37"/>
      <c r="B226" s="38"/>
      <c r="C226" s="39"/>
      <c r="D226" s="216" t="s">
        <v>127</v>
      </c>
      <c r="E226" s="39"/>
      <c r="F226" s="217" t="s">
        <v>359</v>
      </c>
      <c r="G226" s="39"/>
      <c r="H226" s="39"/>
      <c r="I226" s="213"/>
      <c r="J226" s="39"/>
      <c r="K226" s="39"/>
      <c r="L226" s="43"/>
      <c r="M226" s="214"/>
      <c r="N226" s="215"/>
      <c r="O226" s="83"/>
      <c r="P226" s="83"/>
      <c r="Q226" s="83"/>
      <c r="R226" s="83"/>
      <c r="S226" s="83"/>
      <c r="T226" s="84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16" t="s">
        <v>127</v>
      </c>
      <c r="AU226" s="16" t="s">
        <v>80</v>
      </c>
    </row>
    <row r="227" s="2" customFormat="1" ht="24.15" customHeight="1">
      <c r="A227" s="37"/>
      <c r="B227" s="38"/>
      <c r="C227" s="197" t="s">
        <v>360</v>
      </c>
      <c r="D227" s="197" t="s">
        <v>119</v>
      </c>
      <c r="E227" s="198" t="s">
        <v>361</v>
      </c>
      <c r="F227" s="199" t="s">
        <v>362</v>
      </c>
      <c r="G227" s="200" t="s">
        <v>231</v>
      </c>
      <c r="H227" s="201">
        <v>0.502</v>
      </c>
      <c r="I227" s="202"/>
      <c r="J227" s="203">
        <f>ROUND(I227*H227,2)</f>
        <v>0</v>
      </c>
      <c r="K227" s="204"/>
      <c r="L227" s="43"/>
      <c r="M227" s="205" t="s">
        <v>19</v>
      </c>
      <c r="N227" s="206" t="s">
        <v>44</v>
      </c>
      <c r="O227" s="83"/>
      <c r="P227" s="207">
        <f>O227*H227</f>
        <v>0</v>
      </c>
      <c r="Q227" s="207">
        <v>0</v>
      </c>
      <c r="R227" s="207">
        <f>Q227*H227</f>
        <v>0</v>
      </c>
      <c r="S227" s="207">
        <v>0</v>
      </c>
      <c r="T227" s="208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09" t="s">
        <v>228</v>
      </c>
      <c r="AT227" s="209" t="s">
        <v>119</v>
      </c>
      <c r="AU227" s="209" t="s">
        <v>80</v>
      </c>
      <c r="AY227" s="16" t="s">
        <v>116</v>
      </c>
      <c r="BE227" s="210">
        <f>IF(N227="základní",J227,0)</f>
        <v>0</v>
      </c>
      <c r="BF227" s="210">
        <f>IF(N227="snížená",J227,0)</f>
        <v>0</v>
      </c>
      <c r="BG227" s="210">
        <f>IF(N227="zákl. přenesená",J227,0)</f>
        <v>0</v>
      </c>
      <c r="BH227" s="210">
        <f>IF(N227="sníž. přenesená",J227,0)</f>
        <v>0</v>
      </c>
      <c r="BI227" s="210">
        <f>IF(N227="nulová",J227,0)</f>
        <v>0</v>
      </c>
      <c r="BJ227" s="16" t="s">
        <v>78</v>
      </c>
      <c r="BK227" s="210">
        <f>ROUND(I227*H227,2)</f>
        <v>0</v>
      </c>
      <c r="BL227" s="16" t="s">
        <v>228</v>
      </c>
      <c r="BM227" s="209" t="s">
        <v>363</v>
      </c>
    </row>
    <row r="228" s="2" customFormat="1">
      <c r="A228" s="37"/>
      <c r="B228" s="38"/>
      <c r="C228" s="39"/>
      <c r="D228" s="211" t="s">
        <v>125</v>
      </c>
      <c r="E228" s="39"/>
      <c r="F228" s="212" t="s">
        <v>364</v>
      </c>
      <c r="G228" s="39"/>
      <c r="H228" s="39"/>
      <c r="I228" s="213"/>
      <c r="J228" s="39"/>
      <c r="K228" s="39"/>
      <c r="L228" s="43"/>
      <c r="M228" s="214"/>
      <c r="N228" s="215"/>
      <c r="O228" s="83"/>
      <c r="P228" s="83"/>
      <c r="Q228" s="83"/>
      <c r="R228" s="83"/>
      <c r="S228" s="83"/>
      <c r="T228" s="84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6" t="s">
        <v>125</v>
      </c>
      <c r="AU228" s="16" t="s">
        <v>80</v>
      </c>
    </row>
    <row r="229" s="2" customFormat="1">
      <c r="A229" s="37"/>
      <c r="B229" s="38"/>
      <c r="C229" s="39"/>
      <c r="D229" s="216" t="s">
        <v>127</v>
      </c>
      <c r="E229" s="39"/>
      <c r="F229" s="217" t="s">
        <v>365</v>
      </c>
      <c r="G229" s="39"/>
      <c r="H229" s="39"/>
      <c r="I229" s="213"/>
      <c r="J229" s="39"/>
      <c r="K229" s="39"/>
      <c r="L229" s="43"/>
      <c r="M229" s="214"/>
      <c r="N229" s="215"/>
      <c r="O229" s="83"/>
      <c r="P229" s="83"/>
      <c r="Q229" s="83"/>
      <c r="R229" s="83"/>
      <c r="S229" s="83"/>
      <c r="T229" s="84"/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T229" s="16" t="s">
        <v>127</v>
      </c>
      <c r="AU229" s="16" t="s">
        <v>80</v>
      </c>
    </row>
    <row r="230" s="12" customFormat="1" ht="22.8" customHeight="1">
      <c r="A230" s="12"/>
      <c r="B230" s="181"/>
      <c r="C230" s="182"/>
      <c r="D230" s="183" t="s">
        <v>72</v>
      </c>
      <c r="E230" s="195" t="s">
        <v>366</v>
      </c>
      <c r="F230" s="195" t="s">
        <v>367</v>
      </c>
      <c r="G230" s="182"/>
      <c r="H230" s="182"/>
      <c r="I230" s="185"/>
      <c r="J230" s="196">
        <f>BK230</f>
        <v>0</v>
      </c>
      <c r="K230" s="182"/>
      <c r="L230" s="187"/>
      <c r="M230" s="188"/>
      <c r="N230" s="189"/>
      <c r="O230" s="189"/>
      <c r="P230" s="190">
        <f>SUM(P231:P263)</f>
        <v>0</v>
      </c>
      <c r="Q230" s="189"/>
      <c r="R230" s="190">
        <f>SUM(R231:R263)</f>
        <v>0.26450000000000001</v>
      </c>
      <c r="S230" s="189"/>
      <c r="T230" s="191">
        <f>SUM(T231:T263)</f>
        <v>3.5790929999999999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92" t="s">
        <v>80</v>
      </c>
      <c r="AT230" s="193" t="s">
        <v>72</v>
      </c>
      <c r="AU230" s="193" t="s">
        <v>78</v>
      </c>
      <c r="AY230" s="192" t="s">
        <v>116</v>
      </c>
      <c r="BK230" s="194">
        <f>SUM(BK231:BK263)</f>
        <v>0</v>
      </c>
    </row>
    <row r="231" s="2" customFormat="1" ht="24.15" customHeight="1">
      <c r="A231" s="37"/>
      <c r="B231" s="38"/>
      <c r="C231" s="197" t="s">
        <v>368</v>
      </c>
      <c r="D231" s="197" t="s">
        <v>119</v>
      </c>
      <c r="E231" s="198" t="s">
        <v>369</v>
      </c>
      <c r="F231" s="199" t="s">
        <v>370</v>
      </c>
      <c r="G231" s="200" t="s">
        <v>122</v>
      </c>
      <c r="H231" s="201">
        <v>97.200000000000003</v>
      </c>
      <c r="I231" s="202"/>
      <c r="J231" s="203">
        <f>ROUND(I231*H231,2)</f>
        <v>0</v>
      </c>
      <c r="K231" s="204"/>
      <c r="L231" s="43"/>
      <c r="M231" s="205" t="s">
        <v>19</v>
      </c>
      <c r="N231" s="206" t="s">
        <v>44</v>
      </c>
      <c r="O231" s="83"/>
      <c r="P231" s="207">
        <f>O231*H231</f>
        <v>0</v>
      </c>
      <c r="Q231" s="207">
        <v>0</v>
      </c>
      <c r="R231" s="207">
        <f>Q231*H231</f>
        <v>0</v>
      </c>
      <c r="S231" s="207">
        <v>0.024649999999999998</v>
      </c>
      <c r="T231" s="208">
        <f>S231*H231</f>
        <v>2.3959799999999998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09" t="s">
        <v>228</v>
      </c>
      <c r="AT231" s="209" t="s">
        <v>119</v>
      </c>
      <c r="AU231" s="209" t="s">
        <v>80</v>
      </c>
      <c r="AY231" s="16" t="s">
        <v>116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6" t="s">
        <v>78</v>
      </c>
      <c r="BK231" s="210">
        <f>ROUND(I231*H231,2)</f>
        <v>0</v>
      </c>
      <c r="BL231" s="16" t="s">
        <v>228</v>
      </c>
      <c r="BM231" s="209" t="s">
        <v>371</v>
      </c>
    </row>
    <row r="232" s="2" customFormat="1">
      <c r="A232" s="37"/>
      <c r="B232" s="38"/>
      <c r="C232" s="39"/>
      <c r="D232" s="211" t="s">
        <v>125</v>
      </c>
      <c r="E232" s="39"/>
      <c r="F232" s="212" t="s">
        <v>372</v>
      </c>
      <c r="G232" s="39"/>
      <c r="H232" s="39"/>
      <c r="I232" s="213"/>
      <c r="J232" s="39"/>
      <c r="K232" s="39"/>
      <c r="L232" s="43"/>
      <c r="M232" s="214"/>
      <c r="N232" s="215"/>
      <c r="O232" s="83"/>
      <c r="P232" s="83"/>
      <c r="Q232" s="83"/>
      <c r="R232" s="83"/>
      <c r="S232" s="83"/>
      <c r="T232" s="84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6" t="s">
        <v>125</v>
      </c>
      <c r="AU232" s="16" t="s">
        <v>80</v>
      </c>
    </row>
    <row r="233" s="2" customFormat="1">
      <c r="A233" s="37"/>
      <c r="B233" s="38"/>
      <c r="C233" s="39"/>
      <c r="D233" s="216" t="s">
        <v>127</v>
      </c>
      <c r="E233" s="39"/>
      <c r="F233" s="217" t="s">
        <v>373</v>
      </c>
      <c r="G233" s="39"/>
      <c r="H233" s="39"/>
      <c r="I233" s="213"/>
      <c r="J233" s="39"/>
      <c r="K233" s="39"/>
      <c r="L233" s="43"/>
      <c r="M233" s="214"/>
      <c r="N233" s="215"/>
      <c r="O233" s="83"/>
      <c r="P233" s="83"/>
      <c r="Q233" s="83"/>
      <c r="R233" s="83"/>
      <c r="S233" s="83"/>
      <c r="T233" s="84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T233" s="16" t="s">
        <v>127</v>
      </c>
      <c r="AU233" s="16" t="s">
        <v>80</v>
      </c>
    </row>
    <row r="234" s="13" customFormat="1">
      <c r="A234" s="13"/>
      <c r="B234" s="218"/>
      <c r="C234" s="219"/>
      <c r="D234" s="211" t="s">
        <v>129</v>
      </c>
      <c r="E234" s="220" t="s">
        <v>19</v>
      </c>
      <c r="F234" s="221" t="s">
        <v>374</v>
      </c>
      <c r="G234" s="219"/>
      <c r="H234" s="222">
        <v>97.200000000000003</v>
      </c>
      <c r="I234" s="223"/>
      <c r="J234" s="219"/>
      <c r="K234" s="219"/>
      <c r="L234" s="224"/>
      <c r="M234" s="225"/>
      <c r="N234" s="226"/>
      <c r="O234" s="226"/>
      <c r="P234" s="226"/>
      <c r="Q234" s="226"/>
      <c r="R234" s="226"/>
      <c r="S234" s="226"/>
      <c r="T234" s="227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28" t="s">
        <v>129</v>
      </c>
      <c r="AU234" s="228" t="s">
        <v>80</v>
      </c>
      <c r="AV234" s="13" t="s">
        <v>80</v>
      </c>
      <c r="AW234" s="13" t="s">
        <v>35</v>
      </c>
      <c r="AX234" s="13" t="s">
        <v>78</v>
      </c>
      <c r="AY234" s="228" t="s">
        <v>116</v>
      </c>
    </row>
    <row r="235" s="2" customFormat="1" ht="24.15" customHeight="1">
      <c r="A235" s="37"/>
      <c r="B235" s="38"/>
      <c r="C235" s="197" t="s">
        <v>375</v>
      </c>
      <c r="D235" s="197" t="s">
        <v>119</v>
      </c>
      <c r="E235" s="198" t="s">
        <v>376</v>
      </c>
      <c r="F235" s="199" t="s">
        <v>377</v>
      </c>
      <c r="G235" s="200" t="s">
        <v>122</v>
      </c>
      <c r="H235" s="201">
        <v>97.200000000000003</v>
      </c>
      <c r="I235" s="202"/>
      <c r="J235" s="203">
        <f>ROUND(I235*H235,2)</f>
        <v>0</v>
      </c>
      <c r="K235" s="204"/>
      <c r="L235" s="43"/>
      <c r="M235" s="205" t="s">
        <v>19</v>
      </c>
      <c r="N235" s="206" t="s">
        <v>44</v>
      </c>
      <c r="O235" s="83"/>
      <c r="P235" s="207">
        <f>O235*H235</f>
        <v>0</v>
      </c>
      <c r="Q235" s="207">
        <v>0</v>
      </c>
      <c r="R235" s="207">
        <f>Q235*H235</f>
        <v>0</v>
      </c>
      <c r="S235" s="207">
        <v>0.0080000000000000002</v>
      </c>
      <c r="T235" s="208">
        <f>S235*H235</f>
        <v>0.77760000000000007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09" t="s">
        <v>228</v>
      </c>
      <c r="AT235" s="209" t="s">
        <v>119</v>
      </c>
      <c r="AU235" s="209" t="s">
        <v>80</v>
      </c>
      <c r="AY235" s="16" t="s">
        <v>116</v>
      </c>
      <c r="BE235" s="210">
        <f>IF(N235="základní",J235,0)</f>
        <v>0</v>
      </c>
      <c r="BF235" s="210">
        <f>IF(N235="snížená",J235,0)</f>
        <v>0</v>
      </c>
      <c r="BG235" s="210">
        <f>IF(N235="zákl. přenesená",J235,0)</f>
        <v>0</v>
      </c>
      <c r="BH235" s="210">
        <f>IF(N235="sníž. přenesená",J235,0)</f>
        <v>0</v>
      </c>
      <c r="BI235" s="210">
        <f>IF(N235="nulová",J235,0)</f>
        <v>0</v>
      </c>
      <c r="BJ235" s="16" t="s">
        <v>78</v>
      </c>
      <c r="BK235" s="210">
        <f>ROUND(I235*H235,2)</f>
        <v>0</v>
      </c>
      <c r="BL235" s="16" t="s">
        <v>228</v>
      </c>
      <c r="BM235" s="209" t="s">
        <v>378</v>
      </c>
    </row>
    <row r="236" s="2" customFormat="1">
      <c r="A236" s="37"/>
      <c r="B236" s="38"/>
      <c r="C236" s="39"/>
      <c r="D236" s="211" t="s">
        <v>125</v>
      </c>
      <c r="E236" s="39"/>
      <c r="F236" s="212" t="s">
        <v>379</v>
      </c>
      <c r="G236" s="39"/>
      <c r="H236" s="39"/>
      <c r="I236" s="213"/>
      <c r="J236" s="39"/>
      <c r="K236" s="39"/>
      <c r="L236" s="43"/>
      <c r="M236" s="214"/>
      <c r="N236" s="215"/>
      <c r="O236" s="83"/>
      <c r="P236" s="83"/>
      <c r="Q236" s="83"/>
      <c r="R236" s="83"/>
      <c r="S236" s="83"/>
      <c r="T236" s="84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6" t="s">
        <v>125</v>
      </c>
      <c r="AU236" s="16" t="s">
        <v>80</v>
      </c>
    </row>
    <row r="237" s="2" customFormat="1">
      <c r="A237" s="37"/>
      <c r="B237" s="38"/>
      <c r="C237" s="39"/>
      <c r="D237" s="216" t="s">
        <v>127</v>
      </c>
      <c r="E237" s="39"/>
      <c r="F237" s="217" t="s">
        <v>380</v>
      </c>
      <c r="G237" s="39"/>
      <c r="H237" s="39"/>
      <c r="I237" s="213"/>
      <c r="J237" s="39"/>
      <c r="K237" s="39"/>
      <c r="L237" s="43"/>
      <c r="M237" s="214"/>
      <c r="N237" s="215"/>
      <c r="O237" s="83"/>
      <c r="P237" s="83"/>
      <c r="Q237" s="83"/>
      <c r="R237" s="83"/>
      <c r="S237" s="83"/>
      <c r="T237" s="84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6" t="s">
        <v>127</v>
      </c>
      <c r="AU237" s="16" t="s">
        <v>80</v>
      </c>
    </row>
    <row r="238" s="2" customFormat="1" ht="24.15" customHeight="1">
      <c r="A238" s="37"/>
      <c r="B238" s="38"/>
      <c r="C238" s="197" t="s">
        <v>381</v>
      </c>
      <c r="D238" s="197" t="s">
        <v>119</v>
      </c>
      <c r="E238" s="198" t="s">
        <v>382</v>
      </c>
      <c r="F238" s="199" t="s">
        <v>383</v>
      </c>
      <c r="G238" s="200" t="s">
        <v>122</v>
      </c>
      <c r="H238" s="201">
        <v>12.42</v>
      </c>
      <c r="I238" s="202"/>
      <c r="J238" s="203">
        <f>ROUND(I238*H238,2)</f>
        <v>0</v>
      </c>
      <c r="K238" s="204"/>
      <c r="L238" s="43"/>
      <c r="M238" s="205" t="s">
        <v>19</v>
      </c>
      <c r="N238" s="206" t="s">
        <v>44</v>
      </c>
      <c r="O238" s="83"/>
      <c r="P238" s="207">
        <f>O238*H238</f>
        <v>0</v>
      </c>
      <c r="Q238" s="207">
        <v>0</v>
      </c>
      <c r="R238" s="207">
        <f>Q238*H238</f>
        <v>0</v>
      </c>
      <c r="S238" s="207">
        <v>0.024649999999999998</v>
      </c>
      <c r="T238" s="208">
        <f>S238*H238</f>
        <v>0.30615299999999995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09" t="s">
        <v>228</v>
      </c>
      <c r="AT238" s="209" t="s">
        <v>119</v>
      </c>
      <c r="AU238" s="209" t="s">
        <v>80</v>
      </c>
      <c r="AY238" s="16" t="s">
        <v>116</v>
      </c>
      <c r="BE238" s="210">
        <f>IF(N238="základní",J238,0)</f>
        <v>0</v>
      </c>
      <c r="BF238" s="210">
        <f>IF(N238="snížená",J238,0)</f>
        <v>0</v>
      </c>
      <c r="BG238" s="210">
        <f>IF(N238="zákl. přenesená",J238,0)</f>
        <v>0</v>
      </c>
      <c r="BH238" s="210">
        <f>IF(N238="sníž. přenesená",J238,0)</f>
        <v>0</v>
      </c>
      <c r="BI238" s="210">
        <f>IF(N238="nulová",J238,0)</f>
        <v>0</v>
      </c>
      <c r="BJ238" s="16" t="s">
        <v>78</v>
      </c>
      <c r="BK238" s="210">
        <f>ROUND(I238*H238,2)</f>
        <v>0</v>
      </c>
      <c r="BL238" s="16" t="s">
        <v>228</v>
      </c>
      <c r="BM238" s="209" t="s">
        <v>384</v>
      </c>
    </row>
    <row r="239" s="2" customFormat="1">
      <c r="A239" s="37"/>
      <c r="B239" s="38"/>
      <c r="C239" s="39"/>
      <c r="D239" s="211" t="s">
        <v>125</v>
      </c>
      <c r="E239" s="39"/>
      <c r="F239" s="212" t="s">
        <v>385</v>
      </c>
      <c r="G239" s="39"/>
      <c r="H239" s="39"/>
      <c r="I239" s="213"/>
      <c r="J239" s="39"/>
      <c r="K239" s="39"/>
      <c r="L239" s="43"/>
      <c r="M239" s="214"/>
      <c r="N239" s="215"/>
      <c r="O239" s="83"/>
      <c r="P239" s="83"/>
      <c r="Q239" s="83"/>
      <c r="R239" s="83"/>
      <c r="S239" s="83"/>
      <c r="T239" s="84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16" t="s">
        <v>125</v>
      </c>
      <c r="AU239" s="16" t="s">
        <v>80</v>
      </c>
    </row>
    <row r="240" s="2" customFormat="1">
      <c r="A240" s="37"/>
      <c r="B240" s="38"/>
      <c r="C240" s="39"/>
      <c r="D240" s="216" t="s">
        <v>127</v>
      </c>
      <c r="E240" s="39"/>
      <c r="F240" s="217" t="s">
        <v>386</v>
      </c>
      <c r="G240" s="39"/>
      <c r="H240" s="39"/>
      <c r="I240" s="213"/>
      <c r="J240" s="39"/>
      <c r="K240" s="39"/>
      <c r="L240" s="43"/>
      <c r="M240" s="214"/>
      <c r="N240" s="215"/>
      <c r="O240" s="83"/>
      <c r="P240" s="83"/>
      <c r="Q240" s="83"/>
      <c r="R240" s="83"/>
      <c r="S240" s="83"/>
      <c r="T240" s="84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6" t="s">
        <v>127</v>
      </c>
      <c r="AU240" s="16" t="s">
        <v>80</v>
      </c>
    </row>
    <row r="241" s="13" customFormat="1">
      <c r="A241" s="13"/>
      <c r="B241" s="218"/>
      <c r="C241" s="219"/>
      <c r="D241" s="211" t="s">
        <v>129</v>
      </c>
      <c r="E241" s="220" t="s">
        <v>19</v>
      </c>
      <c r="F241" s="221" t="s">
        <v>387</v>
      </c>
      <c r="G241" s="219"/>
      <c r="H241" s="222">
        <v>12.42</v>
      </c>
      <c r="I241" s="223"/>
      <c r="J241" s="219"/>
      <c r="K241" s="219"/>
      <c r="L241" s="224"/>
      <c r="M241" s="225"/>
      <c r="N241" s="226"/>
      <c r="O241" s="226"/>
      <c r="P241" s="226"/>
      <c r="Q241" s="226"/>
      <c r="R241" s="226"/>
      <c r="S241" s="226"/>
      <c r="T241" s="22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28" t="s">
        <v>129</v>
      </c>
      <c r="AU241" s="228" t="s">
        <v>80</v>
      </c>
      <c r="AV241" s="13" t="s">
        <v>80</v>
      </c>
      <c r="AW241" s="13" t="s">
        <v>35</v>
      </c>
      <c r="AX241" s="13" t="s">
        <v>78</v>
      </c>
      <c r="AY241" s="228" t="s">
        <v>116</v>
      </c>
    </row>
    <row r="242" s="2" customFormat="1" ht="24.15" customHeight="1">
      <c r="A242" s="37"/>
      <c r="B242" s="38"/>
      <c r="C242" s="197" t="s">
        <v>388</v>
      </c>
      <c r="D242" s="197" t="s">
        <v>119</v>
      </c>
      <c r="E242" s="198" t="s">
        <v>389</v>
      </c>
      <c r="F242" s="199" t="s">
        <v>390</v>
      </c>
      <c r="G242" s="200" t="s">
        <v>122</v>
      </c>
      <c r="H242" s="201">
        <v>12.42</v>
      </c>
      <c r="I242" s="202"/>
      <c r="J242" s="203">
        <f>ROUND(I242*H242,2)</f>
        <v>0</v>
      </c>
      <c r="K242" s="204"/>
      <c r="L242" s="43"/>
      <c r="M242" s="205" t="s">
        <v>19</v>
      </c>
      <c r="N242" s="206" t="s">
        <v>44</v>
      </c>
      <c r="O242" s="83"/>
      <c r="P242" s="207">
        <f>O242*H242</f>
        <v>0</v>
      </c>
      <c r="Q242" s="207">
        <v>0</v>
      </c>
      <c r="R242" s="207">
        <f>Q242*H242</f>
        <v>0</v>
      </c>
      <c r="S242" s="207">
        <v>0.0080000000000000002</v>
      </c>
      <c r="T242" s="208">
        <f>S242*H242</f>
        <v>0.099360000000000004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09" t="s">
        <v>228</v>
      </c>
      <c r="AT242" s="209" t="s">
        <v>119</v>
      </c>
      <c r="AU242" s="209" t="s">
        <v>80</v>
      </c>
      <c r="AY242" s="16" t="s">
        <v>116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6" t="s">
        <v>78</v>
      </c>
      <c r="BK242" s="210">
        <f>ROUND(I242*H242,2)</f>
        <v>0</v>
      </c>
      <c r="BL242" s="16" t="s">
        <v>228</v>
      </c>
      <c r="BM242" s="209" t="s">
        <v>391</v>
      </c>
    </row>
    <row r="243" s="2" customFormat="1">
      <c r="A243" s="37"/>
      <c r="B243" s="38"/>
      <c r="C243" s="39"/>
      <c r="D243" s="211" t="s">
        <v>125</v>
      </c>
      <c r="E243" s="39"/>
      <c r="F243" s="212" t="s">
        <v>392</v>
      </c>
      <c r="G243" s="39"/>
      <c r="H243" s="39"/>
      <c r="I243" s="213"/>
      <c r="J243" s="39"/>
      <c r="K243" s="39"/>
      <c r="L243" s="43"/>
      <c r="M243" s="214"/>
      <c r="N243" s="215"/>
      <c r="O243" s="83"/>
      <c r="P243" s="83"/>
      <c r="Q243" s="83"/>
      <c r="R243" s="83"/>
      <c r="S243" s="83"/>
      <c r="T243" s="84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16" t="s">
        <v>125</v>
      </c>
      <c r="AU243" s="16" t="s">
        <v>80</v>
      </c>
    </row>
    <row r="244" s="2" customFormat="1">
      <c r="A244" s="37"/>
      <c r="B244" s="38"/>
      <c r="C244" s="39"/>
      <c r="D244" s="216" t="s">
        <v>127</v>
      </c>
      <c r="E244" s="39"/>
      <c r="F244" s="217" t="s">
        <v>393</v>
      </c>
      <c r="G244" s="39"/>
      <c r="H244" s="39"/>
      <c r="I244" s="213"/>
      <c r="J244" s="39"/>
      <c r="K244" s="39"/>
      <c r="L244" s="43"/>
      <c r="M244" s="214"/>
      <c r="N244" s="215"/>
      <c r="O244" s="83"/>
      <c r="P244" s="83"/>
      <c r="Q244" s="83"/>
      <c r="R244" s="83"/>
      <c r="S244" s="83"/>
      <c r="T244" s="84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6" t="s">
        <v>127</v>
      </c>
      <c r="AU244" s="16" t="s">
        <v>80</v>
      </c>
    </row>
    <row r="245" s="2" customFormat="1" ht="21.75" customHeight="1">
      <c r="A245" s="37"/>
      <c r="B245" s="38"/>
      <c r="C245" s="197" t="s">
        <v>394</v>
      </c>
      <c r="D245" s="197" t="s">
        <v>119</v>
      </c>
      <c r="E245" s="198" t="s">
        <v>395</v>
      </c>
      <c r="F245" s="199" t="s">
        <v>396</v>
      </c>
      <c r="G245" s="200" t="s">
        <v>214</v>
      </c>
      <c r="H245" s="201">
        <v>3.6000000000000001</v>
      </c>
      <c r="I245" s="202"/>
      <c r="J245" s="203">
        <f>ROUND(I245*H245,2)</f>
        <v>0</v>
      </c>
      <c r="K245" s="204"/>
      <c r="L245" s="43"/>
      <c r="M245" s="205" t="s">
        <v>19</v>
      </c>
      <c r="N245" s="206" t="s">
        <v>44</v>
      </c>
      <c r="O245" s="83"/>
      <c r="P245" s="207">
        <f>O245*H245</f>
        <v>0</v>
      </c>
      <c r="Q245" s="207">
        <v>0</v>
      </c>
      <c r="R245" s="207">
        <f>Q245*H245</f>
        <v>0</v>
      </c>
      <c r="S245" s="207">
        <v>0</v>
      </c>
      <c r="T245" s="208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09" t="s">
        <v>228</v>
      </c>
      <c r="AT245" s="209" t="s">
        <v>119</v>
      </c>
      <c r="AU245" s="209" t="s">
        <v>80</v>
      </c>
      <c r="AY245" s="16" t="s">
        <v>116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6" t="s">
        <v>78</v>
      </c>
      <c r="BK245" s="210">
        <f>ROUND(I245*H245,2)</f>
        <v>0</v>
      </c>
      <c r="BL245" s="16" t="s">
        <v>228</v>
      </c>
      <c r="BM245" s="209" t="s">
        <v>397</v>
      </c>
    </row>
    <row r="246" s="2" customFormat="1">
      <c r="A246" s="37"/>
      <c r="B246" s="38"/>
      <c r="C246" s="39"/>
      <c r="D246" s="211" t="s">
        <v>125</v>
      </c>
      <c r="E246" s="39"/>
      <c r="F246" s="212" t="s">
        <v>398</v>
      </c>
      <c r="G246" s="39"/>
      <c r="H246" s="39"/>
      <c r="I246" s="213"/>
      <c r="J246" s="39"/>
      <c r="K246" s="39"/>
      <c r="L246" s="43"/>
      <c r="M246" s="214"/>
      <c r="N246" s="215"/>
      <c r="O246" s="83"/>
      <c r="P246" s="83"/>
      <c r="Q246" s="83"/>
      <c r="R246" s="83"/>
      <c r="S246" s="83"/>
      <c r="T246" s="84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6" t="s">
        <v>125</v>
      </c>
      <c r="AU246" s="16" t="s">
        <v>80</v>
      </c>
    </row>
    <row r="247" s="2" customFormat="1">
      <c r="A247" s="37"/>
      <c r="B247" s="38"/>
      <c r="C247" s="39"/>
      <c r="D247" s="211" t="s">
        <v>223</v>
      </c>
      <c r="E247" s="39"/>
      <c r="F247" s="251" t="s">
        <v>399</v>
      </c>
      <c r="G247" s="39"/>
      <c r="H247" s="39"/>
      <c r="I247" s="213"/>
      <c r="J247" s="39"/>
      <c r="K247" s="39"/>
      <c r="L247" s="43"/>
      <c r="M247" s="214"/>
      <c r="N247" s="215"/>
      <c r="O247" s="83"/>
      <c r="P247" s="83"/>
      <c r="Q247" s="83"/>
      <c r="R247" s="83"/>
      <c r="S247" s="83"/>
      <c r="T247" s="84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6" t="s">
        <v>223</v>
      </c>
      <c r="AU247" s="16" t="s">
        <v>80</v>
      </c>
    </row>
    <row r="248" s="13" customFormat="1">
      <c r="A248" s="13"/>
      <c r="B248" s="218"/>
      <c r="C248" s="219"/>
      <c r="D248" s="211" t="s">
        <v>129</v>
      </c>
      <c r="E248" s="220" t="s">
        <v>19</v>
      </c>
      <c r="F248" s="221" t="s">
        <v>400</v>
      </c>
      <c r="G248" s="219"/>
      <c r="H248" s="222">
        <v>3.6000000000000001</v>
      </c>
      <c r="I248" s="223"/>
      <c r="J248" s="219"/>
      <c r="K248" s="219"/>
      <c r="L248" s="224"/>
      <c r="M248" s="225"/>
      <c r="N248" s="226"/>
      <c r="O248" s="226"/>
      <c r="P248" s="226"/>
      <c r="Q248" s="226"/>
      <c r="R248" s="226"/>
      <c r="S248" s="226"/>
      <c r="T248" s="227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28" t="s">
        <v>129</v>
      </c>
      <c r="AU248" s="228" t="s">
        <v>80</v>
      </c>
      <c r="AV248" s="13" t="s">
        <v>80</v>
      </c>
      <c r="AW248" s="13" t="s">
        <v>35</v>
      </c>
      <c r="AX248" s="13" t="s">
        <v>78</v>
      </c>
      <c r="AY248" s="228" t="s">
        <v>116</v>
      </c>
    </row>
    <row r="249" s="2" customFormat="1" ht="16.5" customHeight="1">
      <c r="A249" s="37"/>
      <c r="B249" s="38"/>
      <c r="C249" s="197" t="s">
        <v>401</v>
      </c>
      <c r="D249" s="197" t="s">
        <v>119</v>
      </c>
      <c r="E249" s="198" t="s">
        <v>402</v>
      </c>
      <c r="F249" s="199" t="s">
        <v>403</v>
      </c>
      <c r="G249" s="200" t="s">
        <v>122</v>
      </c>
      <c r="H249" s="201">
        <v>20.5</v>
      </c>
      <c r="I249" s="202"/>
      <c r="J249" s="203">
        <f>ROUND(I249*H249,2)</f>
        <v>0</v>
      </c>
      <c r="K249" s="204"/>
      <c r="L249" s="43"/>
      <c r="M249" s="205" t="s">
        <v>19</v>
      </c>
      <c r="N249" s="206" t="s">
        <v>44</v>
      </c>
      <c r="O249" s="83"/>
      <c r="P249" s="207">
        <f>O249*H249</f>
        <v>0</v>
      </c>
      <c r="Q249" s="207">
        <v>0</v>
      </c>
      <c r="R249" s="207">
        <f>Q249*H249</f>
        <v>0</v>
      </c>
      <c r="S249" s="207">
        <v>0</v>
      </c>
      <c r="T249" s="208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209" t="s">
        <v>228</v>
      </c>
      <c r="AT249" s="209" t="s">
        <v>119</v>
      </c>
      <c r="AU249" s="209" t="s">
        <v>80</v>
      </c>
      <c r="AY249" s="16" t="s">
        <v>116</v>
      </c>
      <c r="BE249" s="210">
        <f>IF(N249="základní",J249,0)</f>
        <v>0</v>
      </c>
      <c r="BF249" s="210">
        <f>IF(N249="snížená",J249,0)</f>
        <v>0</v>
      </c>
      <c r="BG249" s="210">
        <f>IF(N249="zákl. přenesená",J249,0)</f>
        <v>0</v>
      </c>
      <c r="BH249" s="210">
        <f>IF(N249="sníž. přenesená",J249,0)</f>
        <v>0</v>
      </c>
      <c r="BI249" s="210">
        <f>IF(N249="nulová",J249,0)</f>
        <v>0</v>
      </c>
      <c r="BJ249" s="16" t="s">
        <v>78</v>
      </c>
      <c r="BK249" s="210">
        <f>ROUND(I249*H249,2)</f>
        <v>0</v>
      </c>
      <c r="BL249" s="16" t="s">
        <v>228</v>
      </c>
      <c r="BM249" s="209" t="s">
        <v>404</v>
      </c>
    </row>
    <row r="250" s="2" customFormat="1">
      <c r="A250" s="37"/>
      <c r="B250" s="38"/>
      <c r="C250" s="39"/>
      <c r="D250" s="211" t="s">
        <v>125</v>
      </c>
      <c r="E250" s="39"/>
      <c r="F250" s="212" t="s">
        <v>405</v>
      </c>
      <c r="G250" s="39"/>
      <c r="H250" s="39"/>
      <c r="I250" s="213"/>
      <c r="J250" s="39"/>
      <c r="K250" s="39"/>
      <c r="L250" s="43"/>
      <c r="M250" s="214"/>
      <c r="N250" s="215"/>
      <c r="O250" s="83"/>
      <c r="P250" s="83"/>
      <c r="Q250" s="83"/>
      <c r="R250" s="83"/>
      <c r="S250" s="83"/>
      <c r="T250" s="84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T250" s="16" t="s">
        <v>125</v>
      </c>
      <c r="AU250" s="16" t="s">
        <v>80</v>
      </c>
    </row>
    <row r="251" s="2" customFormat="1">
      <c r="A251" s="37"/>
      <c r="B251" s="38"/>
      <c r="C251" s="39"/>
      <c r="D251" s="216" t="s">
        <v>127</v>
      </c>
      <c r="E251" s="39"/>
      <c r="F251" s="217" t="s">
        <v>406</v>
      </c>
      <c r="G251" s="39"/>
      <c r="H251" s="39"/>
      <c r="I251" s="213"/>
      <c r="J251" s="39"/>
      <c r="K251" s="39"/>
      <c r="L251" s="43"/>
      <c r="M251" s="214"/>
      <c r="N251" s="215"/>
      <c r="O251" s="83"/>
      <c r="P251" s="83"/>
      <c r="Q251" s="83"/>
      <c r="R251" s="83"/>
      <c r="S251" s="83"/>
      <c r="T251" s="84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16" t="s">
        <v>127</v>
      </c>
      <c r="AU251" s="16" t="s">
        <v>80</v>
      </c>
    </row>
    <row r="252" s="13" customFormat="1">
      <c r="A252" s="13"/>
      <c r="B252" s="218"/>
      <c r="C252" s="219"/>
      <c r="D252" s="211" t="s">
        <v>129</v>
      </c>
      <c r="E252" s="220" t="s">
        <v>19</v>
      </c>
      <c r="F252" s="221" t="s">
        <v>407</v>
      </c>
      <c r="G252" s="219"/>
      <c r="H252" s="222">
        <v>16</v>
      </c>
      <c r="I252" s="223"/>
      <c r="J252" s="219"/>
      <c r="K252" s="219"/>
      <c r="L252" s="224"/>
      <c r="M252" s="225"/>
      <c r="N252" s="226"/>
      <c r="O252" s="226"/>
      <c r="P252" s="226"/>
      <c r="Q252" s="226"/>
      <c r="R252" s="226"/>
      <c r="S252" s="226"/>
      <c r="T252" s="227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28" t="s">
        <v>129</v>
      </c>
      <c r="AU252" s="228" t="s">
        <v>80</v>
      </c>
      <c r="AV252" s="13" t="s">
        <v>80</v>
      </c>
      <c r="AW252" s="13" t="s">
        <v>35</v>
      </c>
      <c r="AX252" s="13" t="s">
        <v>73</v>
      </c>
      <c r="AY252" s="228" t="s">
        <v>116</v>
      </c>
    </row>
    <row r="253" s="13" customFormat="1">
      <c r="A253" s="13"/>
      <c r="B253" s="218"/>
      <c r="C253" s="219"/>
      <c r="D253" s="211" t="s">
        <v>129</v>
      </c>
      <c r="E253" s="220" t="s">
        <v>19</v>
      </c>
      <c r="F253" s="221" t="s">
        <v>408</v>
      </c>
      <c r="G253" s="219"/>
      <c r="H253" s="222">
        <v>4.5</v>
      </c>
      <c r="I253" s="223"/>
      <c r="J253" s="219"/>
      <c r="K253" s="219"/>
      <c r="L253" s="224"/>
      <c r="M253" s="225"/>
      <c r="N253" s="226"/>
      <c r="O253" s="226"/>
      <c r="P253" s="226"/>
      <c r="Q253" s="226"/>
      <c r="R253" s="226"/>
      <c r="S253" s="226"/>
      <c r="T253" s="22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28" t="s">
        <v>129</v>
      </c>
      <c r="AU253" s="228" t="s">
        <v>80</v>
      </c>
      <c r="AV253" s="13" t="s">
        <v>80</v>
      </c>
      <c r="AW253" s="13" t="s">
        <v>35</v>
      </c>
      <c r="AX253" s="13" t="s">
        <v>73</v>
      </c>
      <c r="AY253" s="228" t="s">
        <v>116</v>
      </c>
    </row>
    <row r="254" s="14" customFormat="1">
      <c r="A254" s="14"/>
      <c r="B254" s="229"/>
      <c r="C254" s="230"/>
      <c r="D254" s="211" t="s">
        <v>129</v>
      </c>
      <c r="E254" s="231" t="s">
        <v>19</v>
      </c>
      <c r="F254" s="232" t="s">
        <v>132</v>
      </c>
      <c r="G254" s="230"/>
      <c r="H254" s="233">
        <v>20.5</v>
      </c>
      <c r="I254" s="234"/>
      <c r="J254" s="230"/>
      <c r="K254" s="230"/>
      <c r="L254" s="235"/>
      <c r="M254" s="236"/>
      <c r="N254" s="237"/>
      <c r="O254" s="237"/>
      <c r="P254" s="237"/>
      <c r="Q254" s="237"/>
      <c r="R254" s="237"/>
      <c r="S254" s="237"/>
      <c r="T254" s="238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39" t="s">
        <v>129</v>
      </c>
      <c r="AU254" s="239" t="s">
        <v>80</v>
      </c>
      <c r="AV254" s="14" t="s">
        <v>123</v>
      </c>
      <c r="AW254" s="14" t="s">
        <v>35</v>
      </c>
      <c r="AX254" s="14" t="s">
        <v>78</v>
      </c>
      <c r="AY254" s="239" t="s">
        <v>116</v>
      </c>
    </row>
    <row r="255" s="2" customFormat="1" ht="24.15" customHeight="1">
      <c r="A255" s="37"/>
      <c r="B255" s="38"/>
      <c r="C255" s="240" t="s">
        <v>409</v>
      </c>
      <c r="D255" s="240" t="s">
        <v>219</v>
      </c>
      <c r="E255" s="241" t="s">
        <v>410</v>
      </c>
      <c r="F255" s="242" t="s">
        <v>411</v>
      </c>
      <c r="G255" s="243" t="s">
        <v>412</v>
      </c>
      <c r="H255" s="244">
        <v>0.52900000000000003</v>
      </c>
      <c r="I255" s="245"/>
      <c r="J255" s="246">
        <f>ROUND(I255*H255,2)</f>
        <v>0</v>
      </c>
      <c r="K255" s="247"/>
      <c r="L255" s="248"/>
      <c r="M255" s="249" t="s">
        <v>19</v>
      </c>
      <c r="N255" s="250" t="s">
        <v>44</v>
      </c>
      <c r="O255" s="83"/>
      <c r="P255" s="207">
        <f>O255*H255</f>
        <v>0</v>
      </c>
      <c r="Q255" s="207">
        <v>0.5</v>
      </c>
      <c r="R255" s="207">
        <f>Q255*H255</f>
        <v>0.26450000000000001</v>
      </c>
      <c r="S255" s="207">
        <v>0</v>
      </c>
      <c r="T255" s="208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09" t="s">
        <v>266</v>
      </c>
      <c r="AT255" s="209" t="s">
        <v>219</v>
      </c>
      <c r="AU255" s="209" t="s">
        <v>80</v>
      </c>
      <c r="AY255" s="16" t="s">
        <v>116</v>
      </c>
      <c r="BE255" s="210">
        <f>IF(N255="základní",J255,0)</f>
        <v>0</v>
      </c>
      <c r="BF255" s="210">
        <f>IF(N255="snížená",J255,0)</f>
        <v>0</v>
      </c>
      <c r="BG255" s="210">
        <f>IF(N255="zákl. přenesená",J255,0)</f>
        <v>0</v>
      </c>
      <c r="BH255" s="210">
        <f>IF(N255="sníž. přenesená",J255,0)</f>
        <v>0</v>
      </c>
      <c r="BI255" s="210">
        <f>IF(N255="nulová",J255,0)</f>
        <v>0</v>
      </c>
      <c r="BJ255" s="16" t="s">
        <v>78</v>
      </c>
      <c r="BK255" s="210">
        <f>ROUND(I255*H255,2)</f>
        <v>0</v>
      </c>
      <c r="BL255" s="16" t="s">
        <v>228</v>
      </c>
      <c r="BM255" s="209" t="s">
        <v>413</v>
      </c>
    </row>
    <row r="256" s="2" customFormat="1">
      <c r="A256" s="37"/>
      <c r="B256" s="38"/>
      <c r="C256" s="39"/>
      <c r="D256" s="211" t="s">
        <v>125</v>
      </c>
      <c r="E256" s="39"/>
      <c r="F256" s="212" t="s">
        <v>411</v>
      </c>
      <c r="G256" s="39"/>
      <c r="H256" s="39"/>
      <c r="I256" s="213"/>
      <c r="J256" s="39"/>
      <c r="K256" s="39"/>
      <c r="L256" s="43"/>
      <c r="M256" s="214"/>
      <c r="N256" s="215"/>
      <c r="O256" s="83"/>
      <c r="P256" s="83"/>
      <c r="Q256" s="83"/>
      <c r="R256" s="83"/>
      <c r="S256" s="83"/>
      <c r="T256" s="84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6" t="s">
        <v>125</v>
      </c>
      <c r="AU256" s="16" t="s">
        <v>80</v>
      </c>
    </row>
    <row r="257" s="2" customFormat="1">
      <c r="A257" s="37"/>
      <c r="B257" s="38"/>
      <c r="C257" s="39"/>
      <c r="D257" s="211" t="s">
        <v>223</v>
      </c>
      <c r="E257" s="39"/>
      <c r="F257" s="251" t="s">
        <v>414</v>
      </c>
      <c r="G257" s="39"/>
      <c r="H257" s="39"/>
      <c r="I257" s="213"/>
      <c r="J257" s="39"/>
      <c r="K257" s="39"/>
      <c r="L257" s="43"/>
      <c r="M257" s="214"/>
      <c r="N257" s="215"/>
      <c r="O257" s="83"/>
      <c r="P257" s="83"/>
      <c r="Q257" s="83"/>
      <c r="R257" s="83"/>
      <c r="S257" s="83"/>
      <c r="T257" s="84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T257" s="16" t="s">
        <v>223</v>
      </c>
      <c r="AU257" s="16" t="s">
        <v>80</v>
      </c>
    </row>
    <row r="258" s="13" customFormat="1">
      <c r="A258" s="13"/>
      <c r="B258" s="218"/>
      <c r="C258" s="219"/>
      <c r="D258" s="211" t="s">
        <v>129</v>
      </c>
      <c r="E258" s="220" t="s">
        <v>19</v>
      </c>
      <c r="F258" s="221" t="s">
        <v>415</v>
      </c>
      <c r="G258" s="219"/>
      <c r="H258" s="222">
        <v>0.41599999999999998</v>
      </c>
      <c r="I258" s="223"/>
      <c r="J258" s="219"/>
      <c r="K258" s="219"/>
      <c r="L258" s="224"/>
      <c r="M258" s="225"/>
      <c r="N258" s="226"/>
      <c r="O258" s="226"/>
      <c r="P258" s="226"/>
      <c r="Q258" s="226"/>
      <c r="R258" s="226"/>
      <c r="S258" s="226"/>
      <c r="T258" s="227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28" t="s">
        <v>129</v>
      </c>
      <c r="AU258" s="228" t="s">
        <v>80</v>
      </c>
      <c r="AV258" s="13" t="s">
        <v>80</v>
      </c>
      <c r="AW258" s="13" t="s">
        <v>35</v>
      </c>
      <c r="AX258" s="13" t="s">
        <v>73</v>
      </c>
      <c r="AY258" s="228" t="s">
        <v>116</v>
      </c>
    </row>
    <row r="259" s="13" customFormat="1">
      <c r="A259" s="13"/>
      <c r="B259" s="218"/>
      <c r="C259" s="219"/>
      <c r="D259" s="211" t="s">
        <v>129</v>
      </c>
      <c r="E259" s="220" t="s">
        <v>19</v>
      </c>
      <c r="F259" s="221" t="s">
        <v>416</v>
      </c>
      <c r="G259" s="219"/>
      <c r="H259" s="222">
        <v>0.113</v>
      </c>
      <c r="I259" s="223"/>
      <c r="J259" s="219"/>
      <c r="K259" s="219"/>
      <c r="L259" s="224"/>
      <c r="M259" s="225"/>
      <c r="N259" s="226"/>
      <c r="O259" s="226"/>
      <c r="P259" s="226"/>
      <c r="Q259" s="226"/>
      <c r="R259" s="226"/>
      <c r="S259" s="226"/>
      <c r="T259" s="227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28" t="s">
        <v>129</v>
      </c>
      <c r="AU259" s="228" t="s">
        <v>80</v>
      </c>
      <c r="AV259" s="13" t="s">
        <v>80</v>
      </c>
      <c r="AW259" s="13" t="s">
        <v>35</v>
      </c>
      <c r="AX259" s="13" t="s">
        <v>73</v>
      </c>
      <c r="AY259" s="228" t="s">
        <v>116</v>
      </c>
    </row>
    <row r="260" s="14" customFormat="1">
      <c r="A260" s="14"/>
      <c r="B260" s="229"/>
      <c r="C260" s="230"/>
      <c r="D260" s="211" t="s">
        <v>129</v>
      </c>
      <c r="E260" s="231" t="s">
        <v>19</v>
      </c>
      <c r="F260" s="232" t="s">
        <v>132</v>
      </c>
      <c r="G260" s="230"/>
      <c r="H260" s="233">
        <v>0.52900000000000003</v>
      </c>
      <c r="I260" s="234"/>
      <c r="J260" s="230"/>
      <c r="K260" s="230"/>
      <c r="L260" s="235"/>
      <c r="M260" s="236"/>
      <c r="N260" s="237"/>
      <c r="O260" s="237"/>
      <c r="P260" s="237"/>
      <c r="Q260" s="237"/>
      <c r="R260" s="237"/>
      <c r="S260" s="237"/>
      <c r="T260" s="238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39" t="s">
        <v>129</v>
      </c>
      <c r="AU260" s="239" t="s">
        <v>80</v>
      </c>
      <c r="AV260" s="14" t="s">
        <v>123</v>
      </c>
      <c r="AW260" s="14" t="s">
        <v>35</v>
      </c>
      <c r="AX260" s="14" t="s">
        <v>78</v>
      </c>
      <c r="AY260" s="239" t="s">
        <v>116</v>
      </c>
    </row>
    <row r="261" s="2" customFormat="1" ht="24.15" customHeight="1">
      <c r="A261" s="37"/>
      <c r="B261" s="38"/>
      <c r="C261" s="197" t="s">
        <v>417</v>
      </c>
      <c r="D261" s="197" t="s">
        <v>119</v>
      </c>
      <c r="E261" s="198" t="s">
        <v>418</v>
      </c>
      <c r="F261" s="199" t="s">
        <v>419</v>
      </c>
      <c r="G261" s="200" t="s">
        <v>231</v>
      </c>
      <c r="H261" s="201">
        <v>0.26500000000000001</v>
      </c>
      <c r="I261" s="202"/>
      <c r="J261" s="203">
        <f>ROUND(I261*H261,2)</f>
        <v>0</v>
      </c>
      <c r="K261" s="204"/>
      <c r="L261" s="43"/>
      <c r="M261" s="205" t="s">
        <v>19</v>
      </c>
      <c r="N261" s="206" t="s">
        <v>44</v>
      </c>
      <c r="O261" s="83"/>
      <c r="P261" s="207">
        <f>O261*H261</f>
        <v>0</v>
      </c>
      <c r="Q261" s="207">
        <v>0</v>
      </c>
      <c r="R261" s="207">
        <f>Q261*H261</f>
        <v>0</v>
      </c>
      <c r="S261" s="207">
        <v>0</v>
      </c>
      <c r="T261" s="208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09" t="s">
        <v>228</v>
      </c>
      <c r="AT261" s="209" t="s">
        <v>119</v>
      </c>
      <c r="AU261" s="209" t="s">
        <v>80</v>
      </c>
      <c r="AY261" s="16" t="s">
        <v>116</v>
      </c>
      <c r="BE261" s="210">
        <f>IF(N261="základní",J261,0)</f>
        <v>0</v>
      </c>
      <c r="BF261" s="210">
        <f>IF(N261="snížená",J261,0)</f>
        <v>0</v>
      </c>
      <c r="BG261" s="210">
        <f>IF(N261="zákl. přenesená",J261,0)</f>
        <v>0</v>
      </c>
      <c r="BH261" s="210">
        <f>IF(N261="sníž. přenesená",J261,0)</f>
        <v>0</v>
      </c>
      <c r="BI261" s="210">
        <f>IF(N261="nulová",J261,0)</f>
        <v>0</v>
      </c>
      <c r="BJ261" s="16" t="s">
        <v>78</v>
      </c>
      <c r="BK261" s="210">
        <f>ROUND(I261*H261,2)</f>
        <v>0</v>
      </c>
      <c r="BL261" s="16" t="s">
        <v>228</v>
      </c>
      <c r="BM261" s="209" t="s">
        <v>420</v>
      </c>
    </row>
    <row r="262" s="2" customFormat="1">
      <c r="A262" s="37"/>
      <c r="B262" s="38"/>
      <c r="C262" s="39"/>
      <c r="D262" s="211" t="s">
        <v>125</v>
      </c>
      <c r="E262" s="39"/>
      <c r="F262" s="212" t="s">
        <v>421</v>
      </c>
      <c r="G262" s="39"/>
      <c r="H262" s="39"/>
      <c r="I262" s="213"/>
      <c r="J262" s="39"/>
      <c r="K262" s="39"/>
      <c r="L262" s="43"/>
      <c r="M262" s="214"/>
      <c r="N262" s="215"/>
      <c r="O262" s="83"/>
      <c r="P262" s="83"/>
      <c r="Q262" s="83"/>
      <c r="R262" s="83"/>
      <c r="S262" s="83"/>
      <c r="T262" s="84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6" t="s">
        <v>125</v>
      </c>
      <c r="AU262" s="16" t="s">
        <v>80</v>
      </c>
    </row>
    <row r="263" s="2" customFormat="1">
      <c r="A263" s="37"/>
      <c r="B263" s="38"/>
      <c r="C263" s="39"/>
      <c r="D263" s="216" t="s">
        <v>127</v>
      </c>
      <c r="E263" s="39"/>
      <c r="F263" s="217" t="s">
        <v>422</v>
      </c>
      <c r="G263" s="39"/>
      <c r="H263" s="39"/>
      <c r="I263" s="213"/>
      <c r="J263" s="39"/>
      <c r="K263" s="39"/>
      <c r="L263" s="43"/>
      <c r="M263" s="214"/>
      <c r="N263" s="215"/>
      <c r="O263" s="83"/>
      <c r="P263" s="83"/>
      <c r="Q263" s="83"/>
      <c r="R263" s="83"/>
      <c r="S263" s="83"/>
      <c r="T263" s="84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16" t="s">
        <v>127</v>
      </c>
      <c r="AU263" s="16" t="s">
        <v>80</v>
      </c>
    </row>
    <row r="264" s="12" customFormat="1" ht="22.8" customHeight="1">
      <c r="A264" s="12"/>
      <c r="B264" s="181"/>
      <c r="C264" s="182"/>
      <c r="D264" s="183" t="s">
        <v>72</v>
      </c>
      <c r="E264" s="195" t="s">
        <v>423</v>
      </c>
      <c r="F264" s="195" t="s">
        <v>424</v>
      </c>
      <c r="G264" s="182"/>
      <c r="H264" s="182"/>
      <c r="I264" s="185"/>
      <c r="J264" s="196">
        <f>BK264</f>
        <v>0</v>
      </c>
      <c r="K264" s="182"/>
      <c r="L264" s="187"/>
      <c r="M264" s="188"/>
      <c r="N264" s="189"/>
      <c r="O264" s="189"/>
      <c r="P264" s="190">
        <f>SUM(P265:P291)</f>
        <v>0</v>
      </c>
      <c r="Q264" s="189"/>
      <c r="R264" s="190">
        <f>SUM(R265:R291)</f>
        <v>0.56630289999999994</v>
      </c>
      <c r="S264" s="189"/>
      <c r="T264" s="191">
        <f>SUM(T265:T291)</f>
        <v>0.97199999999999998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192" t="s">
        <v>80</v>
      </c>
      <c r="AT264" s="193" t="s">
        <v>72</v>
      </c>
      <c r="AU264" s="193" t="s">
        <v>78</v>
      </c>
      <c r="AY264" s="192" t="s">
        <v>116</v>
      </c>
      <c r="BK264" s="194">
        <f>SUM(BK265:BK291)</f>
        <v>0</v>
      </c>
    </row>
    <row r="265" s="2" customFormat="1" ht="24.15" customHeight="1">
      <c r="A265" s="37"/>
      <c r="B265" s="38"/>
      <c r="C265" s="197" t="s">
        <v>425</v>
      </c>
      <c r="D265" s="197" t="s">
        <v>119</v>
      </c>
      <c r="E265" s="198" t="s">
        <v>426</v>
      </c>
      <c r="F265" s="199" t="s">
        <v>427</v>
      </c>
      <c r="G265" s="200" t="s">
        <v>428</v>
      </c>
      <c r="H265" s="201">
        <v>456.654</v>
      </c>
      <c r="I265" s="202"/>
      <c r="J265" s="203">
        <f>ROUND(I265*H265,2)</f>
        <v>0</v>
      </c>
      <c r="K265" s="204"/>
      <c r="L265" s="43"/>
      <c r="M265" s="205" t="s">
        <v>19</v>
      </c>
      <c r="N265" s="206" t="s">
        <v>44</v>
      </c>
      <c r="O265" s="83"/>
      <c r="P265" s="207">
        <f>O265*H265</f>
        <v>0</v>
      </c>
      <c r="Q265" s="207">
        <v>5.0000000000000002E-05</v>
      </c>
      <c r="R265" s="207">
        <f>Q265*H265</f>
        <v>0.022832700000000001</v>
      </c>
      <c r="S265" s="207">
        <v>0</v>
      </c>
      <c r="T265" s="208">
        <f>S265*H265</f>
        <v>0</v>
      </c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R265" s="209" t="s">
        <v>228</v>
      </c>
      <c r="AT265" s="209" t="s">
        <v>119</v>
      </c>
      <c r="AU265" s="209" t="s">
        <v>80</v>
      </c>
      <c r="AY265" s="16" t="s">
        <v>116</v>
      </c>
      <c r="BE265" s="210">
        <f>IF(N265="základní",J265,0)</f>
        <v>0</v>
      </c>
      <c r="BF265" s="210">
        <f>IF(N265="snížená",J265,0)</f>
        <v>0</v>
      </c>
      <c r="BG265" s="210">
        <f>IF(N265="zákl. přenesená",J265,0)</f>
        <v>0</v>
      </c>
      <c r="BH265" s="210">
        <f>IF(N265="sníž. přenesená",J265,0)</f>
        <v>0</v>
      </c>
      <c r="BI265" s="210">
        <f>IF(N265="nulová",J265,0)</f>
        <v>0</v>
      </c>
      <c r="BJ265" s="16" t="s">
        <v>78</v>
      </c>
      <c r="BK265" s="210">
        <f>ROUND(I265*H265,2)</f>
        <v>0</v>
      </c>
      <c r="BL265" s="16" t="s">
        <v>228</v>
      </c>
      <c r="BM265" s="209" t="s">
        <v>429</v>
      </c>
    </row>
    <row r="266" s="2" customFormat="1">
      <c r="A266" s="37"/>
      <c r="B266" s="38"/>
      <c r="C266" s="39"/>
      <c r="D266" s="211" t="s">
        <v>125</v>
      </c>
      <c r="E266" s="39"/>
      <c r="F266" s="212" t="s">
        <v>430</v>
      </c>
      <c r="G266" s="39"/>
      <c r="H266" s="39"/>
      <c r="I266" s="213"/>
      <c r="J266" s="39"/>
      <c r="K266" s="39"/>
      <c r="L266" s="43"/>
      <c r="M266" s="214"/>
      <c r="N266" s="215"/>
      <c r="O266" s="83"/>
      <c r="P266" s="83"/>
      <c r="Q266" s="83"/>
      <c r="R266" s="83"/>
      <c r="S266" s="83"/>
      <c r="T266" s="84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T266" s="16" t="s">
        <v>125</v>
      </c>
      <c r="AU266" s="16" t="s">
        <v>80</v>
      </c>
    </row>
    <row r="267" s="2" customFormat="1">
      <c r="A267" s="37"/>
      <c r="B267" s="38"/>
      <c r="C267" s="39"/>
      <c r="D267" s="216" t="s">
        <v>127</v>
      </c>
      <c r="E267" s="39"/>
      <c r="F267" s="217" t="s">
        <v>431</v>
      </c>
      <c r="G267" s="39"/>
      <c r="H267" s="39"/>
      <c r="I267" s="213"/>
      <c r="J267" s="39"/>
      <c r="K267" s="39"/>
      <c r="L267" s="43"/>
      <c r="M267" s="214"/>
      <c r="N267" s="215"/>
      <c r="O267" s="83"/>
      <c r="P267" s="83"/>
      <c r="Q267" s="83"/>
      <c r="R267" s="83"/>
      <c r="S267" s="83"/>
      <c r="T267" s="84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6" t="s">
        <v>127</v>
      </c>
      <c r="AU267" s="16" t="s">
        <v>80</v>
      </c>
    </row>
    <row r="268" s="2" customFormat="1">
      <c r="A268" s="37"/>
      <c r="B268" s="38"/>
      <c r="C268" s="39"/>
      <c r="D268" s="211" t="s">
        <v>223</v>
      </c>
      <c r="E268" s="39"/>
      <c r="F268" s="251" t="s">
        <v>432</v>
      </c>
      <c r="G268" s="39"/>
      <c r="H268" s="39"/>
      <c r="I268" s="213"/>
      <c r="J268" s="39"/>
      <c r="K268" s="39"/>
      <c r="L268" s="43"/>
      <c r="M268" s="214"/>
      <c r="N268" s="215"/>
      <c r="O268" s="83"/>
      <c r="P268" s="83"/>
      <c r="Q268" s="83"/>
      <c r="R268" s="83"/>
      <c r="S268" s="83"/>
      <c r="T268" s="84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16" t="s">
        <v>223</v>
      </c>
      <c r="AU268" s="16" t="s">
        <v>80</v>
      </c>
    </row>
    <row r="269" s="13" customFormat="1">
      <c r="A269" s="13"/>
      <c r="B269" s="218"/>
      <c r="C269" s="219"/>
      <c r="D269" s="211" t="s">
        <v>129</v>
      </c>
      <c r="E269" s="220" t="s">
        <v>19</v>
      </c>
      <c r="F269" s="221" t="s">
        <v>433</v>
      </c>
      <c r="G269" s="219"/>
      <c r="H269" s="222">
        <v>415.13999999999999</v>
      </c>
      <c r="I269" s="223"/>
      <c r="J269" s="219"/>
      <c r="K269" s="219"/>
      <c r="L269" s="224"/>
      <c r="M269" s="225"/>
      <c r="N269" s="226"/>
      <c r="O269" s="226"/>
      <c r="P269" s="226"/>
      <c r="Q269" s="226"/>
      <c r="R269" s="226"/>
      <c r="S269" s="226"/>
      <c r="T269" s="227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28" t="s">
        <v>129</v>
      </c>
      <c r="AU269" s="228" t="s">
        <v>80</v>
      </c>
      <c r="AV269" s="13" t="s">
        <v>80</v>
      </c>
      <c r="AW269" s="13" t="s">
        <v>35</v>
      </c>
      <c r="AX269" s="13" t="s">
        <v>73</v>
      </c>
      <c r="AY269" s="228" t="s">
        <v>116</v>
      </c>
    </row>
    <row r="270" s="14" customFormat="1">
      <c r="A270" s="14"/>
      <c r="B270" s="229"/>
      <c r="C270" s="230"/>
      <c r="D270" s="211" t="s">
        <v>129</v>
      </c>
      <c r="E270" s="231" t="s">
        <v>19</v>
      </c>
      <c r="F270" s="232" t="s">
        <v>132</v>
      </c>
      <c r="G270" s="230"/>
      <c r="H270" s="233">
        <v>415.13999999999999</v>
      </c>
      <c r="I270" s="234"/>
      <c r="J270" s="230"/>
      <c r="K270" s="230"/>
      <c r="L270" s="235"/>
      <c r="M270" s="236"/>
      <c r="N270" s="237"/>
      <c r="O270" s="237"/>
      <c r="P270" s="237"/>
      <c r="Q270" s="237"/>
      <c r="R270" s="237"/>
      <c r="S270" s="237"/>
      <c r="T270" s="238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39" t="s">
        <v>129</v>
      </c>
      <c r="AU270" s="239" t="s">
        <v>80</v>
      </c>
      <c r="AV270" s="14" t="s">
        <v>123</v>
      </c>
      <c r="AW270" s="14" t="s">
        <v>35</v>
      </c>
      <c r="AX270" s="14" t="s">
        <v>78</v>
      </c>
      <c r="AY270" s="239" t="s">
        <v>116</v>
      </c>
    </row>
    <row r="271" s="13" customFormat="1">
      <c r="A271" s="13"/>
      <c r="B271" s="218"/>
      <c r="C271" s="219"/>
      <c r="D271" s="211" t="s">
        <v>129</v>
      </c>
      <c r="E271" s="219"/>
      <c r="F271" s="221" t="s">
        <v>434</v>
      </c>
      <c r="G271" s="219"/>
      <c r="H271" s="222">
        <v>456.654</v>
      </c>
      <c r="I271" s="223"/>
      <c r="J271" s="219"/>
      <c r="K271" s="219"/>
      <c r="L271" s="224"/>
      <c r="M271" s="225"/>
      <c r="N271" s="226"/>
      <c r="O271" s="226"/>
      <c r="P271" s="226"/>
      <c r="Q271" s="226"/>
      <c r="R271" s="226"/>
      <c r="S271" s="226"/>
      <c r="T271" s="227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28" t="s">
        <v>129</v>
      </c>
      <c r="AU271" s="228" t="s">
        <v>80</v>
      </c>
      <c r="AV271" s="13" t="s">
        <v>80</v>
      </c>
      <c r="AW271" s="13" t="s">
        <v>4</v>
      </c>
      <c r="AX271" s="13" t="s">
        <v>78</v>
      </c>
      <c r="AY271" s="228" t="s">
        <v>116</v>
      </c>
    </row>
    <row r="272" s="2" customFormat="1" ht="24.15" customHeight="1">
      <c r="A272" s="37"/>
      <c r="B272" s="38"/>
      <c r="C272" s="240" t="s">
        <v>435</v>
      </c>
      <c r="D272" s="240" t="s">
        <v>219</v>
      </c>
      <c r="E272" s="241" t="s">
        <v>436</v>
      </c>
      <c r="F272" s="242" t="s">
        <v>437</v>
      </c>
      <c r="G272" s="243" t="s">
        <v>184</v>
      </c>
      <c r="H272" s="244">
        <v>10</v>
      </c>
      <c r="I272" s="245"/>
      <c r="J272" s="246">
        <f>ROUND(I272*H272,2)</f>
        <v>0</v>
      </c>
      <c r="K272" s="247"/>
      <c r="L272" s="248"/>
      <c r="M272" s="249" t="s">
        <v>19</v>
      </c>
      <c r="N272" s="250" t="s">
        <v>44</v>
      </c>
      <c r="O272" s="83"/>
      <c r="P272" s="207">
        <f>O272*H272</f>
        <v>0</v>
      </c>
      <c r="Q272" s="207">
        <v>0.045650000000000003</v>
      </c>
      <c r="R272" s="207">
        <f>Q272*H272</f>
        <v>0.45650000000000002</v>
      </c>
      <c r="S272" s="207">
        <v>0</v>
      </c>
      <c r="T272" s="208">
        <f>S272*H272</f>
        <v>0</v>
      </c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R272" s="209" t="s">
        <v>266</v>
      </c>
      <c r="AT272" s="209" t="s">
        <v>219</v>
      </c>
      <c r="AU272" s="209" t="s">
        <v>80</v>
      </c>
      <c r="AY272" s="16" t="s">
        <v>116</v>
      </c>
      <c r="BE272" s="210">
        <f>IF(N272="základní",J272,0)</f>
        <v>0</v>
      </c>
      <c r="BF272" s="210">
        <f>IF(N272="snížená",J272,0)</f>
        <v>0</v>
      </c>
      <c r="BG272" s="210">
        <f>IF(N272="zákl. přenesená",J272,0)</f>
        <v>0</v>
      </c>
      <c r="BH272" s="210">
        <f>IF(N272="sníž. přenesená",J272,0)</f>
        <v>0</v>
      </c>
      <c r="BI272" s="210">
        <f>IF(N272="nulová",J272,0)</f>
        <v>0</v>
      </c>
      <c r="BJ272" s="16" t="s">
        <v>78</v>
      </c>
      <c r="BK272" s="210">
        <f>ROUND(I272*H272,2)</f>
        <v>0</v>
      </c>
      <c r="BL272" s="16" t="s">
        <v>228</v>
      </c>
      <c r="BM272" s="209" t="s">
        <v>438</v>
      </c>
    </row>
    <row r="273" s="2" customFormat="1">
      <c r="A273" s="37"/>
      <c r="B273" s="38"/>
      <c r="C273" s="39"/>
      <c r="D273" s="211" t="s">
        <v>125</v>
      </c>
      <c r="E273" s="39"/>
      <c r="F273" s="212" t="s">
        <v>437</v>
      </c>
      <c r="G273" s="39"/>
      <c r="H273" s="39"/>
      <c r="I273" s="213"/>
      <c r="J273" s="39"/>
      <c r="K273" s="39"/>
      <c r="L273" s="43"/>
      <c r="M273" s="214"/>
      <c r="N273" s="215"/>
      <c r="O273" s="83"/>
      <c r="P273" s="83"/>
      <c r="Q273" s="83"/>
      <c r="R273" s="83"/>
      <c r="S273" s="83"/>
      <c r="T273" s="84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T273" s="16" t="s">
        <v>125</v>
      </c>
      <c r="AU273" s="16" t="s">
        <v>80</v>
      </c>
    </row>
    <row r="274" s="2" customFormat="1">
      <c r="A274" s="37"/>
      <c r="B274" s="38"/>
      <c r="C274" s="39"/>
      <c r="D274" s="211" t="s">
        <v>223</v>
      </c>
      <c r="E274" s="39"/>
      <c r="F274" s="251" t="s">
        <v>439</v>
      </c>
      <c r="G274" s="39"/>
      <c r="H274" s="39"/>
      <c r="I274" s="213"/>
      <c r="J274" s="39"/>
      <c r="K274" s="39"/>
      <c r="L274" s="43"/>
      <c r="M274" s="214"/>
      <c r="N274" s="215"/>
      <c r="O274" s="83"/>
      <c r="P274" s="83"/>
      <c r="Q274" s="83"/>
      <c r="R274" s="83"/>
      <c r="S274" s="83"/>
      <c r="T274" s="84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16" t="s">
        <v>223</v>
      </c>
      <c r="AU274" s="16" t="s">
        <v>80</v>
      </c>
    </row>
    <row r="275" s="2" customFormat="1" ht="24.15" customHeight="1">
      <c r="A275" s="37"/>
      <c r="B275" s="38"/>
      <c r="C275" s="197" t="s">
        <v>440</v>
      </c>
      <c r="D275" s="197" t="s">
        <v>119</v>
      </c>
      <c r="E275" s="198" t="s">
        <v>441</v>
      </c>
      <c r="F275" s="199" t="s">
        <v>442</v>
      </c>
      <c r="G275" s="200" t="s">
        <v>428</v>
      </c>
      <c r="H275" s="201">
        <v>82.804000000000002</v>
      </c>
      <c r="I275" s="202"/>
      <c r="J275" s="203">
        <f>ROUND(I275*H275,2)</f>
        <v>0</v>
      </c>
      <c r="K275" s="204"/>
      <c r="L275" s="43"/>
      <c r="M275" s="205" t="s">
        <v>19</v>
      </c>
      <c r="N275" s="206" t="s">
        <v>44</v>
      </c>
      <c r="O275" s="83"/>
      <c r="P275" s="207">
        <f>O275*H275</f>
        <v>0</v>
      </c>
      <c r="Q275" s="207">
        <v>5.0000000000000002E-05</v>
      </c>
      <c r="R275" s="207">
        <f>Q275*H275</f>
        <v>0.0041402000000000001</v>
      </c>
      <c r="S275" s="207">
        <v>0</v>
      </c>
      <c r="T275" s="208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09" t="s">
        <v>228</v>
      </c>
      <c r="AT275" s="209" t="s">
        <v>119</v>
      </c>
      <c r="AU275" s="209" t="s">
        <v>80</v>
      </c>
      <c r="AY275" s="16" t="s">
        <v>116</v>
      </c>
      <c r="BE275" s="210">
        <f>IF(N275="základní",J275,0)</f>
        <v>0</v>
      </c>
      <c r="BF275" s="210">
        <f>IF(N275="snížená",J275,0)</f>
        <v>0</v>
      </c>
      <c r="BG275" s="210">
        <f>IF(N275="zákl. přenesená",J275,0)</f>
        <v>0</v>
      </c>
      <c r="BH275" s="210">
        <f>IF(N275="sníž. přenesená",J275,0)</f>
        <v>0</v>
      </c>
      <c r="BI275" s="210">
        <f>IF(N275="nulová",J275,0)</f>
        <v>0</v>
      </c>
      <c r="BJ275" s="16" t="s">
        <v>78</v>
      </c>
      <c r="BK275" s="210">
        <f>ROUND(I275*H275,2)</f>
        <v>0</v>
      </c>
      <c r="BL275" s="16" t="s">
        <v>228</v>
      </c>
      <c r="BM275" s="209" t="s">
        <v>443</v>
      </c>
    </row>
    <row r="276" s="2" customFormat="1">
      <c r="A276" s="37"/>
      <c r="B276" s="38"/>
      <c r="C276" s="39"/>
      <c r="D276" s="211" t="s">
        <v>125</v>
      </c>
      <c r="E276" s="39"/>
      <c r="F276" s="212" t="s">
        <v>444</v>
      </c>
      <c r="G276" s="39"/>
      <c r="H276" s="39"/>
      <c r="I276" s="213"/>
      <c r="J276" s="39"/>
      <c r="K276" s="39"/>
      <c r="L276" s="43"/>
      <c r="M276" s="214"/>
      <c r="N276" s="215"/>
      <c r="O276" s="83"/>
      <c r="P276" s="83"/>
      <c r="Q276" s="83"/>
      <c r="R276" s="83"/>
      <c r="S276" s="83"/>
      <c r="T276" s="84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6" t="s">
        <v>125</v>
      </c>
      <c r="AU276" s="16" t="s">
        <v>80</v>
      </c>
    </row>
    <row r="277" s="2" customFormat="1">
      <c r="A277" s="37"/>
      <c r="B277" s="38"/>
      <c r="C277" s="39"/>
      <c r="D277" s="216" t="s">
        <v>127</v>
      </c>
      <c r="E277" s="39"/>
      <c r="F277" s="217" t="s">
        <v>445</v>
      </c>
      <c r="G277" s="39"/>
      <c r="H277" s="39"/>
      <c r="I277" s="213"/>
      <c r="J277" s="39"/>
      <c r="K277" s="39"/>
      <c r="L277" s="43"/>
      <c r="M277" s="214"/>
      <c r="N277" s="215"/>
      <c r="O277" s="83"/>
      <c r="P277" s="83"/>
      <c r="Q277" s="83"/>
      <c r="R277" s="83"/>
      <c r="S277" s="83"/>
      <c r="T277" s="84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16" t="s">
        <v>127</v>
      </c>
      <c r="AU277" s="16" t="s">
        <v>80</v>
      </c>
    </row>
    <row r="278" s="2" customFormat="1">
      <c r="A278" s="37"/>
      <c r="B278" s="38"/>
      <c r="C278" s="39"/>
      <c r="D278" s="211" t="s">
        <v>223</v>
      </c>
      <c r="E278" s="39"/>
      <c r="F278" s="251" t="s">
        <v>446</v>
      </c>
      <c r="G278" s="39"/>
      <c r="H278" s="39"/>
      <c r="I278" s="213"/>
      <c r="J278" s="39"/>
      <c r="K278" s="39"/>
      <c r="L278" s="43"/>
      <c r="M278" s="214"/>
      <c r="N278" s="215"/>
      <c r="O278" s="83"/>
      <c r="P278" s="83"/>
      <c r="Q278" s="83"/>
      <c r="R278" s="83"/>
      <c r="S278" s="83"/>
      <c r="T278" s="84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6" t="s">
        <v>223</v>
      </c>
      <c r="AU278" s="16" t="s">
        <v>80</v>
      </c>
    </row>
    <row r="279" s="13" customFormat="1">
      <c r="A279" s="13"/>
      <c r="B279" s="218"/>
      <c r="C279" s="219"/>
      <c r="D279" s="211" t="s">
        <v>129</v>
      </c>
      <c r="E279" s="220" t="s">
        <v>19</v>
      </c>
      <c r="F279" s="221" t="s">
        <v>447</v>
      </c>
      <c r="G279" s="219"/>
      <c r="H279" s="222">
        <v>75.275999999999996</v>
      </c>
      <c r="I279" s="223"/>
      <c r="J279" s="219"/>
      <c r="K279" s="219"/>
      <c r="L279" s="224"/>
      <c r="M279" s="225"/>
      <c r="N279" s="226"/>
      <c r="O279" s="226"/>
      <c r="P279" s="226"/>
      <c r="Q279" s="226"/>
      <c r="R279" s="226"/>
      <c r="S279" s="226"/>
      <c r="T279" s="227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28" t="s">
        <v>129</v>
      </c>
      <c r="AU279" s="228" t="s">
        <v>80</v>
      </c>
      <c r="AV279" s="13" t="s">
        <v>80</v>
      </c>
      <c r="AW279" s="13" t="s">
        <v>35</v>
      </c>
      <c r="AX279" s="13" t="s">
        <v>78</v>
      </c>
      <c r="AY279" s="228" t="s">
        <v>116</v>
      </c>
    </row>
    <row r="280" s="13" customFormat="1">
      <c r="A280" s="13"/>
      <c r="B280" s="218"/>
      <c r="C280" s="219"/>
      <c r="D280" s="211" t="s">
        <v>129</v>
      </c>
      <c r="E280" s="219"/>
      <c r="F280" s="221" t="s">
        <v>448</v>
      </c>
      <c r="G280" s="219"/>
      <c r="H280" s="222">
        <v>82.804000000000002</v>
      </c>
      <c r="I280" s="223"/>
      <c r="J280" s="219"/>
      <c r="K280" s="219"/>
      <c r="L280" s="224"/>
      <c r="M280" s="225"/>
      <c r="N280" s="226"/>
      <c r="O280" s="226"/>
      <c r="P280" s="226"/>
      <c r="Q280" s="226"/>
      <c r="R280" s="226"/>
      <c r="S280" s="226"/>
      <c r="T280" s="22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28" t="s">
        <v>129</v>
      </c>
      <c r="AU280" s="228" t="s">
        <v>80</v>
      </c>
      <c r="AV280" s="13" t="s">
        <v>80</v>
      </c>
      <c r="AW280" s="13" t="s">
        <v>4</v>
      </c>
      <c r="AX280" s="13" t="s">
        <v>78</v>
      </c>
      <c r="AY280" s="228" t="s">
        <v>116</v>
      </c>
    </row>
    <row r="281" s="2" customFormat="1" ht="33" customHeight="1">
      <c r="A281" s="37"/>
      <c r="B281" s="38"/>
      <c r="C281" s="240" t="s">
        <v>449</v>
      </c>
      <c r="D281" s="240" t="s">
        <v>219</v>
      </c>
      <c r="E281" s="241" t="s">
        <v>450</v>
      </c>
      <c r="F281" s="242" t="s">
        <v>451</v>
      </c>
      <c r="G281" s="243" t="s">
        <v>184</v>
      </c>
      <c r="H281" s="244">
        <v>1</v>
      </c>
      <c r="I281" s="245"/>
      <c r="J281" s="246">
        <f>ROUND(I281*H281,2)</f>
        <v>0</v>
      </c>
      <c r="K281" s="247"/>
      <c r="L281" s="248"/>
      <c r="M281" s="249" t="s">
        <v>19</v>
      </c>
      <c r="N281" s="250" t="s">
        <v>44</v>
      </c>
      <c r="O281" s="83"/>
      <c r="P281" s="207">
        <f>O281*H281</f>
        <v>0</v>
      </c>
      <c r="Q281" s="207">
        <v>0.082830000000000001</v>
      </c>
      <c r="R281" s="207">
        <f>Q281*H281</f>
        <v>0.082830000000000001</v>
      </c>
      <c r="S281" s="207">
        <v>0</v>
      </c>
      <c r="T281" s="208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209" t="s">
        <v>266</v>
      </c>
      <c r="AT281" s="209" t="s">
        <v>219</v>
      </c>
      <c r="AU281" s="209" t="s">
        <v>80</v>
      </c>
      <c r="AY281" s="16" t="s">
        <v>116</v>
      </c>
      <c r="BE281" s="210">
        <f>IF(N281="základní",J281,0)</f>
        <v>0</v>
      </c>
      <c r="BF281" s="210">
        <f>IF(N281="snížená",J281,0)</f>
        <v>0</v>
      </c>
      <c r="BG281" s="210">
        <f>IF(N281="zákl. přenesená",J281,0)</f>
        <v>0</v>
      </c>
      <c r="BH281" s="210">
        <f>IF(N281="sníž. přenesená",J281,0)</f>
        <v>0</v>
      </c>
      <c r="BI281" s="210">
        <f>IF(N281="nulová",J281,0)</f>
        <v>0</v>
      </c>
      <c r="BJ281" s="16" t="s">
        <v>78</v>
      </c>
      <c r="BK281" s="210">
        <f>ROUND(I281*H281,2)</f>
        <v>0</v>
      </c>
      <c r="BL281" s="16" t="s">
        <v>228</v>
      </c>
      <c r="BM281" s="209" t="s">
        <v>452</v>
      </c>
    </row>
    <row r="282" s="2" customFormat="1">
      <c r="A282" s="37"/>
      <c r="B282" s="38"/>
      <c r="C282" s="39"/>
      <c r="D282" s="211" t="s">
        <v>125</v>
      </c>
      <c r="E282" s="39"/>
      <c r="F282" s="212" t="s">
        <v>451</v>
      </c>
      <c r="G282" s="39"/>
      <c r="H282" s="39"/>
      <c r="I282" s="213"/>
      <c r="J282" s="39"/>
      <c r="K282" s="39"/>
      <c r="L282" s="43"/>
      <c r="M282" s="214"/>
      <c r="N282" s="215"/>
      <c r="O282" s="83"/>
      <c r="P282" s="83"/>
      <c r="Q282" s="83"/>
      <c r="R282" s="83"/>
      <c r="S282" s="83"/>
      <c r="T282" s="84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16" t="s">
        <v>125</v>
      </c>
      <c r="AU282" s="16" t="s">
        <v>80</v>
      </c>
    </row>
    <row r="283" s="2" customFormat="1">
      <c r="A283" s="37"/>
      <c r="B283" s="38"/>
      <c r="C283" s="39"/>
      <c r="D283" s="211" t="s">
        <v>223</v>
      </c>
      <c r="E283" s="39"/>
      <c r="F283" s="251" t="s">
        <v>439</v>
      </c>
      <c r="G283" s="39"/>
      <c r="H283" s="39"/>
      <c r="I283" s="213"/>
      <c r="J283" s="39"/>
      <c r="K283" s="39"/>
      <c r="L283" s="43"/>
      <c r="M283" s="214"/>
      <c r="N283" s="215"/>
      <c r="O283" s="83"/>
      <c r="P283" s="83"/>
      <c r="Q283" s="83"/>
      <c r="R283" s="83"/>
      <c r="S283" s="83"/>
      <c r="T283" s="84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16" t="s">
        <v>223</v>
      </c>
      <c r="AU283" s="16" t="s">
        <v>80</v>
      </c>
    </row>
    <row r="284" s="2" customFormat="1" ht="24.15" customHeight="1">
      <c r="A284" s="37"/>
      <c r="B284" s="38"/>
      <c r="C284" s="197" t="s">
        <v>453</v>
      </c>
      <c r="D284" s="197" t="s">
        <v>119</v>
      </c>
      <c r="E284" s="198" t="s">
        <v>454</v>
      </c>
      <c r="F284" s="199" t="s">
        <v>455</v>
      </c>
      <c r="G284" s="200" t="s">
        <v>428</v>
      </c>
      <c r="H284" s="201">
        <v>972</v>
      </c>
      <c r="I284" s="202"/>
      <c r="J284" s="203">
        <f>ROUND(I284*H284,2)</f>
        <v>0</v>
      </c>
      <c r="K284" s="204"/>
      <c r="L284" s="43"/>
      <c r="M284" s="205" t="s">
        <v>19</v>
      </c>
      <c r="N284" s="206" t="s">
        <v>44</v>
      </c>
      <c r="O284" s="83"/>
      <c r="P284" s="207">
        <f>O284*H284</f>
        <v>0</v>
      </c>
      <c r="Q284" s="207">
        <v>0</v>
      </c>
      <c r="R284" s="207">
        <f>Q284*H284</f>
        <v>0</v>
      </c>
      <c r="S284" s="207">
        <v>0.001</v>
      </c>
      <c r="T284" s="208">
        <f>S284*H284</f>
        <v>0.97199999999999998</v>
      </c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R284" s="209" t="s">
        <v>228</v>
      </c>
      <c r="AT284" s="209" t="s">
        <v>119</v>
      </c>
      <c r="AU284" s="209" t="s">
        <v>80</v>
      </c>
      <c r="AY284" s="16" t="s">
        <v>116</v>
      </c>
      <c r="BE284" s="210">
        <f>IF(N284="základní",J284,0)</f>
        <v>0</v>
      </c>
      <c r="BF284" s="210">
        <f>IF(N284="snížená",J284,0)</f>
        <v>0</v>
      </c>
      <c r="BG284" s="210">
        <f>IF(N284="zákl. přenesená",J284,0)</f>
        <v>0</v>
      </c>
      <c r="BH284" s="210">
        <f>IF(N284="sníž. přenesená",J284,0)</f>
        <v>0</v>
      </c>
      <c r="BI284" s="210">
        <f>IF(N284="nulová",J284,0)</f>
        <v>0</v>
      </c>
      <c r="BJ284" s="16" t="s">
        <v>78</v>
      </c>
      <c r="BK284" s="210">
        <f>ROUND(I284*H284,2)</f>
        <v>0</v>
      </c>
      <c r="BL284" s="16" t="s">
        <v>228</v>
      </c>
      <c r="BM284" s="209" t="s">
        <v>456</v>
      </c>
    </row>
    <row r="285" s="2" customFormat="1">
      <c r="A285" s="37"/>
      <c r="B285" s="38"/>
      <c r="C285" s="39"/>
      <c r="D285" s="211" t="s">
        <v>125</v>
      </c>
      <c r="E285" s="39"/>
      <c r="F285" s="212" t="s">
        <v>457</v>
      </c>
      <c r="G285" s="39"/>
      <c r="H285" s="39"/>
      <c r="I285" s="213"/>
      <c r="J285" s="39"/>
      <c r="K285" s="39"/>
      <c r="L285" s="43"/>
      <c r="M285" s="214"/>
      <c r="N285" s="215"/>
      <c r="O285" s="83"/>
      <c r="P285" s="83"/>
      <c r="Q285" s="83"/>
      <c r="R285" s="83"/>
      <c r="S285" s="83"/>
      <c r="T285" s="84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T285" s="16" t="s">
        <v>125</v>
      </c>
      <c r="AU285" s="16" t="s">
        <v>80</v>
      </c>
    </row>
    <row r="286" s="2" customFormat="1">
      <c r="A286" s="37"/>
      <c r="B286" s="38"/>
      <c r="C286" s="39"/>
      <c r="D286" s="216" t="s">
        <v>127</v>
      </c>
      <c r="E286" s="39"/>
      <c r="F286" s="217" t="s">
        <v>458</v>
      </c>
      <c r="G286" s="39"/>
      <c r="H286" s="39"/>
      <c r="I286" s="213"/>
      <c r="J286" s="39"/>
      <c r="K286" s="39"/>
      <c r="L286" s="43"/>
      <c r="M286" s="214"/>
      <c r="N286" s="215"/>
      <c r="O286" s="83"/>
      <c r="P286" s="83"/>
      <c r="Q286" s="83"/>
      <c r="R286" s="83"/>
      <c r="S286" s="83"/>
      <c r="T286" s="84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16" t="s">
        <v>127</v>
      </c>
      <c r="AU286" s="16" t="s">
        <v>80</v>
      </c>
    </row>
    <row r="287" s="2" customFormat="1">
      <c r="A287" s="37"/>
      <c r="B287" s="38"/>
      <c r="C287" s="39"/>
      <c r="D287" s="211" t="s">
        <v>223</v>
      </c>
      <c r="E287" s="39"/>
      <c r="F287" s="251" t="s">
        <v>459</v>
      </c>
      <c r="G287" s="39"/>
      <c r="H287" s="39"/>
      <c r="I287" s="213"/>
      <c r="J287" s="39"/>
      <c r="K287" s="39"/>
      <c r="L287" s="43"/>
      <c r="M287" s="214"/>
      <c r="N287" s="215"/>
      <c r="O287" s="83"/>
      <c r="P287" s="83"/>
      <c r="Q287" s="83"/>
      <c r="R287" s="83"/>
      <c r="S287" s="83"/>
      <c r="T287" s="84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T287" s="16" t="s">
        <v>223</v>
      </c>
      <c r="AU287" s="16" t="s">
        <v>80</v>
      </c>
    </row>
    <row r="288" s="13" customFormat="1">
      <c r="A288" s="13"/>
      <c r="B288" s="218"/>
      <c r="C288" s="219"/>
      <c r="D288" s="211" t="s">
        <v>129</v>
      </c>
      <c r="E288" s="220" t="s">
        <v>19</v>
      </c>
      <c r="F288" s="221" t="s">
        <v>460</v>
      </c>
      <c r="G288" s="219"/>
      <c r="H288" s="222">
        <v>972</v>
      </c>
      <c r="I288" s="223"/>
      <c r="J288" s="219"/>
      <c r="K288" s="219"/>
      <c r="L288" s="224"/>
      <c r="M288" s="225"/>
      <c r="N288" s="226"/>
      <c r="O288" s="226"/>
      <c r="P288" s="226"/>
      <c r="Q288" s="226"/>
      <c r="R288" s="226"/>
      <c r="S288" s="226"/>
      <c r="T288" s="227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28" t="s">
        <v>129</v>
      </c>
      <c r="AU288" s="228" t="s">
        <v>80</v>
      </c>
      <c r="AV288" s="13" t="s">
        <v>80</v>
      </c>
      <c r="AW288" s="13" t="s">
        <v>35</v>
      </c>
      <c r="AX288" s="13" t="s">
        <v>78</v>
      </c>
      <c r="AY288" s="228" t="s">
        <v>116</v>
      </c>
    </row>
    <row r="289" s="2" customFormat="1" ht="24.15" customHeight="1">
      <c r="A289" s="37"/>
      <c r="B289" s="38"/>
      <c r="C289" s="197" t="s">
        <v>461</v>
      </c>
      <c r="D289" s="197" t="s">
        <v>119</v>
      </c>
      <c r="E289" s="198" t="s">
        <v>462</v>
      </c>
      <c r="F289" s="199" t="s">
        <v>463</v>
      </c>
      <c r="G289" s="200" t="s">
        <v>231</v>
      </c>
      <c r="H289" s="201">
        <v>0.56599999999999995</v>
      </c>
      <c r="I289" s="202"/>
      <c r="J289" s="203">
        <f>ROUND(I289*H289,2)</f>
        <v>0</v>
      </c>
      <c r="K289" s="204"/>
      <c r="L289" s="43"/>
      <c r="M289" s="205" t="s">
        <v>19</v>
      </c>
      <c r="N289" s="206" t="s">
        <v>44</v>
      </c>
      <c r="O289" s="83"/>
      <c r="P289" s="207">
        <f>O289*H289</f>
        <v>0</v>
      </c>
      <c r="Q289" s="207">
        <v>0</v>
      </c>
      <c r="R289" s="207">
        <f>Q289*H289</f>
        <v>0</v>
      </c>
      <c r="S289" s="207">
        <v>0</v>
      </c>
      <c r="T289" s="208">
        <f>S289*H289</f>
        <v>0</v>
      </c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R289" s="209" t="s">
        <v>228</v>
      </c>
      <c r="AT289" s="209" t="s">
        <v>119</v>
      </c>
      <c r="AU289" s="209" t="s">
        <v>80</v>
      </c>
      <c r="AY289" s="16" t="s">
        <v>116</v>
      </c>
      <c r="BE289" s="210">
        <f>IF(N289="základní",J289,0)</f>
        <v>0</v>
      </c>
      <c r="BF289" s="210">
        <f>IF(N289="snížená",J289,0)</f>
        <v>0</v>
      </c>
      <c r="BG289" s="210">
        <f>IF(N289="zákl. přenesená",J289,0)</f>
        <v>0</v>
      </c>
      <c r="BH289" s="210">
        <f>IF(N289="sníž. přenesená",J289,0)</f>
        <v>0</v>
      </c>
      <c r="BI289" s="210">
        <f>IF(N289="nulová",J289,0)</f>
        <v>0</v>
      </c>
      <c r="BJ289" s="16" t="s">
        <v>78</v>
      </c>
      <c r="BK289" s="210">
        <f>ROUND(I289*H289,2)</f>
        <v>0</v>
      </c>
      <c r="BL289" s="16" t="s">
        <v>228</v>
      </c>
      <c r="BM289" s="209" t="s">
        <v>464</v>
      </c>
    </row>
    <row r="290" s="2" customFormat="1">
      <c r="A290" s="37"/>
      <c r="B290" s="38"/>
      <c r="C290" s="39"/>
      <c r="D290" s="211" t="s">
        <v>125</v>
      </c>
      <c r="E290" s="39"/>
      <c r="F290" s="212" t="s">
        <v>465</v>
      </c>
      <c r="G290" s="39"/>
      <c r="H290" s="39"/>
      <c r="I290" s="213"/>
      <c r="J290" s="39"/>
      <c r="K290" s="39"/>
      <c r="L290" s="43"/>
      <c r="M290" s="214"/>
      <c r="N290" s="215"/>
      <c r="O290" s="83"/>
      <c r="P290" s="83"/>
      <c r="Q290" s="83"/>
      <c r="R290" s="83"/>
      <c r="S290" s="83"/>
      <c r="T290" s="84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T290" s="16" t="s">
        <v>125</v>
      </c>
      <c r="AU290" s="16" t="s">
        <v>80</v>
      </c>
    </row>
    <row r="291" s="2" customFormat="1">
      <c r="A291" s="37"/>
      <c r="B291" s="38"/>
      <c r="C291" s="39"/>
      <c r="D291" s="216" t="s">
        <v>127</v>
      </c>
      <c r="E291" s="39"/>
      <c r="F291" s="217" t="s">
        <v>466</v>
      </c>
      <c r="G291" s="39"/>
      <c r="H291" s="39"/>
      <c r="I291" s="213"/>
      <c r="J291" s="39"/>
      <c r="K291" s="39"/>
      <c r="L291" s="43"/>
      <c r="M291" s="214"/>
      <c r="N291" s="215"/>
      <c r="O291" s="83"/>
      <c r="P291" s="83"/>
      <c r="Q291" s="83"/>
      <c r="R291" s="83"/>
      <c r="S291" s="83"/>
      <c r="T291" s="84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T291" s="16" t="s">
        <v>127</v>
      </c>
      <c r="AU291" s="16" t="s">
        <v>80</v>
      </c>
    </row>
    <row r="292" s="12" customFormat="1" ht="22.8" customHeight="1">
      <c r="A292" s="12"/>
      <c r="B292" s="181"/>
      <c r="C292" s="182"/>
      <c r="D292" s="183" t="s">
        <v>72</v>
      </c>
      <c r="E292" s="195" t="s">
        <v>467</v>
      </c>
      <c r="F292" s="195" t="s">
        <v>468</v>
      </c>
      <c r="G292" s="182"/>
      <c r="H292" s="182"/>
      <c r="I292" s="185"/>
      <c r="J292" s="196">
        <f>BK292</f>
        <v>0</v>
      </c>
      <c r="K292" s="182"/>
      <c r="L292" s="187"/>
      <c r="M292" s="188"/>
      <c r="N292" s="189"/>
      <c r="O292" s="189"/>
      <c r="P292" s="190">
        <f>SUM(P293:P299)</f>
        <v>0</v>
      </c>
      <c r="Q292" s="189"/>
      <c r="R292" s="190">
        <f>SUM(R293:R299)</f>
        <v>0.016368000000000001</v>
      </c>
      <c r="S292" s="189"/>
      <c r="T292" s="191">
        <f>SUM(T293:T299)</f>
        <v>0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192" t="s">
        <v>80</v>
      </c>
      <c r="AT292" s="193" t="s">
        <v>72</v>
      </c>
      <c r="AU292" s="193" t="s">
        <v>78</v>
      </c>
      <c r="AY292" s="192" t="s">
        <v>116</v>
      </c>
      <c r="BK292" s="194">
        <f>SUM(BK293:BK299)</f>
        <v>0</v>
      </c>
    </row>
    <row r="293" s="2" customFormat="1" ht="24.15" customHeight="1">
      <c r="A293" s="37"/>
      <c r="B293" s="38"/>
      <c r="C293" s="197" t="s">
        <v>469</v>
      </c>
      <c r="D293" s="197" t="s">
        <v>119</v>
      </c>
      <c r="E293" s="198" t="s">
        <v>470</v>
      </c>
      <c r="F293" s="199" t="s">
        <v>471</v>
      </c>
      <c r="G293" s="200" t="s">
        <v>122</v>
      </c>
      <c r="H293" s="201">
        <v>327.36000000000001</v>
      </c>
      <c r="I293" s="202"/>
      <c r="J293" s="203">
        <f>ROUND(I293*H293,2)</f>
        <v>0</v>
      </c>
      <c r="K293" s="204"/>
      <c r="L293" s="43"/>
      <c r="M293" s="205" t="s">
        <v>19</v>
      </c>
      <c r="N293" s="206" t="s">
        <v>44</v>
      </c>
      <c r="O293" s="83"/>
      <c r="P293" s="207">
        <f>O293*H293</f>
        <v>0</v>
      </c>
      <c r="Q293" s="207">
        <v>0</v>
      </c>
      <c r="R293" s="207">
        <f>Q293*H293</f>
        <v>0</v>
      </c>
      <c r="S293" s="207">
        <v>0</v>
      </c>
      <c r="T293" s="208">
        <f>S293*H293</f>
        <v>0</v>
      </c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R293" s="209" t="s">
        <v>228</v>
      </c>
      <c r="AT293" s="209" t="s">
        <v>119</v>
      </c>
      <c r="AU293" s="209" t="s">
        <v>80</v>
      </c>
      <c r="AY293" s="16" t="s">
        <v>116</v>
      </c>
      <c r="BE293" s="210">
        <f>IF(N293="základní",J293,0)</f>
        <v>0</v>
      </c>
      <c r="BF293" s="210">
        <f>IF(N293="snížená",J293,0)</f>
        <v>0</v>
      </c>
      <c r="BG293" s="210">
        <f>IF(N293="zákl. přenesená",J293,0)</f>
        <v>0</v>
      </c>
      <c r="BH293" s="210">
        <f>IF(N293="sníž. přenesená",J293,0)</f>
        <v>0</v>
      </c>
      <c r="BI293" s="210">
        <f>IF(N293="nulová",J293,0)</f>
        <v>0</v>
      </c>
      <c r="BJ293" s="16" t="s">
        <v>78</v>
      </c>
      <c r="BK293" s="210">
        <f>ROUND(I293*H293,2)</f>
        <v>0</v>
      </c>
      <c r="BL293" s="16" t="s">
        <v>228</v>
      </c>
      <c r="BM293" s="209" t="s">
        <v>472</v>
      </c>
    </row>
    <row r="294" s="2" customFormat="1">
      <c r="A294" s="37"/>
      <c r="B294" s="38"/>
      <c r="C294" s="39"/>
      <c r="D294" s="211" t="s">
        <v>125</v>
      </c>
      <c r="E294" s="39"/>
      <c r="F294" s="212" t="s">
        <v>473</v>
      </c>
      <c r="G294" s="39"/>
      <c r="H294" s="39"/>
      <c r="I294" s="213"/>
      <c r="J294" s="39"/>
      <c r="K294" s="39"/>
      <c r="L294" s="43"/>
      <c r="M294" s="214"/>
      <c r="N294" s="215"/>
      <c r="O294" s="83"/>
      <c r="P294" s="83"/>
      <c r="Q294" s="83"/>
      <c r="R294" s="83"/>
      <c r="S294" s="83"/>
      <c r="T294" s="84"/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T294" s="16" t="s">
        <v>125</v>
      </c>
      <c r="AU294" s="16" t="s">
        <v>80</v>
      </c>
    </row>
    <row r="295" s="2" customFormat="1">
      <c r="A295" s="37"/>
      <c r="B295" s="38"/>
      <c r="C295" s="39"/>
      <c r="D295" s="216" t="s">
        <v>127</v>
      </c>
      <c r="E295" s="39"/>
      <c r="F295" s="217" t="s">
        <v>474</v>
      </c>
      <c r="G295" s="39"/>
      <c r="H295" s="39"/>
      <c r="I295" s="213"/>
      <c r="J295" s="39"/>
      <c r="K295" s="39"/>
      <c r="L295" s="43"/>
      <c r="M295" s="214"/>
      <c r="N295" s="215"/>
      <c r="O295" s="83"/>
      <c r="P295" s="83"/>
      <c r="Q295" s="83"/>
      <c r="R295" s="83"/>
      <c r="S295" s="83"/>
      <c r="T295" s="84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16" t="s">
        <v>127</v>
      </c>
      <c r="AU295" s="16" t="s">
        <v>80</v>
      </c>
    </row>
    <row r="296" s="13" customFormat="1">
      <c r="A296" s="13"/>
      <c r="B296" s="218"/>
      <c r="C296" s="219"/>
      <c r="D296" s="211" t="s">
        <v>129</v>
      </c>
      <c r="E296" s="220" t="s">
        <v>19</v>
      </c>
      <c r="F296" s="221" t="s">
        <v>475</v>
      </c>
      <c r="G296" s="219"/>
      <c r="H296" s="222">
        <v>327.36000000000001</v>
      </c>
      <c r="I296" s="223"/>
      <c r="J296" s="219"/>
      <c r="K296" s="219"/>
      <c r="L296" s="224"/>
      <c r="M296" s="225"/>
      <c r="N296" s="226"/>
      <c r="O296" s="226"/>
      <c r="P296" s="226"/>
      <c r="Q296" s="226"/>
      <c r="R296" s="226"/>
      <c r="S296" s="226"/>
      <c r="T296" s="227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8" t="s">
        <v>129</v>
      </c>
      <c r="AU296" s="228" t="s">
        <v>80</v>
      </c>
      <c r="AV296" s="13" t="s">
        <v>80</v>
      </c>
      <c r="AW296" s="13" t="s">
        <v>35</v>
      </c>
      <c r="AX296" s="13" t="s">
        <v>78</v>
      </c>
      <c r="AY296" s="228" t="s">
        <v>116</v>
      </c>
    </row>
    <row r="297" s="2" customFormat="1" ht="33" customHeight="1">
      <c r="A297" s="37"/>
      <c r="B297" s="38"/>
      <c r="C297" s="197" t="s">
        <v>476</v>
      </c>
      <c r="D297" s="197" t="s">
        <v>119</v>
      </c>
      <c r="E297" s="198" t="s">
        <v>477</v>
      </c>
      <c r="F297" s="199" t="s">
        <v>478</v>
      </c>
      <c r="G297" s="200" t="s">
        <v>122</v>
      </c>
      <c r="H297" s="201">
        <v>327.36000000000001</v>
      </c>
      <c r="I297" s="202"/>
      <c r="J297" s="203">
        <f>ROUND(I297*H297,2)</f>
        <v>0</v>
      </c>
      <c r="K297" s="204"/>
      <c r="L297" s="43"/>
      <c r="M297" s="205" t="s">
        <v>19</v>
      </c>
      <c r="N297" s="206" t="s">
        <v>44</v>
      </c>
      <c r="O297" s="83"/>
      <c r="P297" s="207">
        <f>O297*H297</f>
        <v>0</v>
      </c>
      <c r="Q297" s="207">
        <v>5.0000000000000002E-05</v>
      </c>
      <c r="R297" s="207">
        <f>Q297*H297</f>
        <v>0.016368000000000001</v>
      </c>
      <c r="S297" s="207">
        <v>0</v>
      </c>
      <c r="T297" s="208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209" t="s">
        <v>228</v>
      </c>
      <c r="AT297" s="209" t="s">
        <v>119</v>
      </c>
      <c r="AU297" s="209" t="s">
        <v>80</v>
      </c>
      <c r="AY297" s="16" t="s">
        <v>116</v>
      </c>
      <c r="BE297" s="210">
        <f>IF(N297="základní",J297,0)</f>
        <v>0</v>
      </c>
      <c r="BF297" s="210">
        <f>IF(N297="snížená",J297,0)</f>
        <v>0</v>
      </c>
      <c r="BG297" s="210">
        <f>IF(N297="zákl. přenesená",J297,0)</f>
        <v>0</v>
      </c>
      <c r="BH297" s="210">
        <f>IF(N297="sníž. přenesená",J297,0)</f>
        <v>0</v>
      </c>
      <c r="BI297" s="210">
        <f>IF(N297="nulová",J297,0)</f>
        <v>0</v>
      </c>
      <c r="BJ297" s="16" t="s">
        <v>78</v>
      </c>
      <c r="BK297" s="210">
        <f>ROUND(I297*H297,2)</f>
        <v>0</v>
      </c>
      <c r="BL297" s="16" t="s">
        <v>228</v>
      </c>
      <c r="BM297" s="209" t="s">
        <v>479</v>
      </c>
    </row>
    <row r="298" s="2" customFormat="1">
      <c r="A298" s="37"/>
      <c r="B298" s="38"/>
      <c r="C298" s="39"/>
      <c r="D298" s="211" t="s">
        <v>125</v>
      </c>
      <c r="E298" s="39"/>
      <c r="F298" s="212" t="s">
        <v>480</v>
      </c>
      <c r="G298" s="39"/>
      <c r="H298" s="39"/>
      <c r="I298" s="213"/>
      <c r="J298" s="39"/>
      <c r="K298" s="39"/>
      <c r="L298" s="43"/>
      <c r="M298" s="214"/>
      <c r="N298" s="215"/>
      <c r="O298" s="83"/>
      <c r="P298" s="83"/>
      <c r="Q298" s="83"/>
      <c r="R298" s="83"/>
      <c r="S298" s="83"/>
      <c r="T298" s="84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16" t="s">
        <v>125</v>
      </c>
      <c r="AU298" s="16" t="s">
        <v>80</v>
      </c>
    </row>
    <row r="299" s="2" customFormat="1">
      <c r="A299" s="37"/>
      <c r="B299" s="38"/>
      <c r="C299" s="39"/>
      <c r="D299" s="216" t="s">
        <v>127</v>
      </c>
      <c r="E299" s="39"/>
      <c r="F299" s="217" t="s">
        <v>481</v>
      </c>
      <c r="G299" s="39"/>
      <c r="H299" s="39"/>
      <c r="I299" s="213"/>
      <c r="J299" s="39"/>
      <c r="K299" s="39"/>
      <c r="L299" s="43"/>
      <c r="M299" s="214"/>
      <c r="N299" s="215"/>
      <c r="O299" s="83"/>
      <c r="P299" s="83"/>
      <c r="Q299" s="83"/>
      <c r="R299" s="83"/>
      <c r="S299" s="83"/>
      <c r="T299" s="84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16" t="s">
        <v>127</v>
      </c>
      <c r="AU299" s="16" t="s">
        <v>80</v>
      </c>
    </row>
    <row r="300" s="12" customFormat="1" ht="22.8" customHeight="1">
      <c r="A300" s="12"/>
      <c r="B300" s="181"/>
      <c r="C300" s="182"/>
      <c r="D300" s="183" t="s">
        <v>72</v>
      </c>
      <c r="E300" s="195" t="s">
        <v>482</v>
      </c>
      <c r="F300" s="195" t="s">
        <v>483</v>
      </c>
      <c r="G300" s="182"/>
      <c r="H300" s="182"/>
      <c r="I300" s="185"/>
      <c r="J300" s="196">
        <f>BK300</f>
        <v>0</v>
      </c>
      <c r="K300" s="182"/>
      <c r="L300" s="187"/>
      <c r="M300" s="188"/>
      <c r="N300" s="189"/>
      <c r="O300" s="189"/>
      <c r="P300" s="190">
        <f>SUM(P301:P321)</f>
        <v>0</v>
      </c>
      <c r="Q300" s="189"/>
      <c r="R300" s="190">
        <f>SUM(R301:R321)</f>
        <v>0.067890000000000006</v>
      </c>
      <c r="S300" s="189"/>
      <c r="T300" s="191">
        <f>SUM(T301:T321)</f>
        <v>0.0086400000000000001</v>
      </c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R300" s="192" t="s">
        <v>80</v>
      </c>
      <c r="AT300" s="193" t="s">
        <v>72</v>
      </c>
      <c r="AU300" s="193" t="s">
        <v>78</v>
      </c>
      <c r="AY300" s="192" t="s">
        <v>116</v>
      </c>
      <c r="BK300" s="194">
        <f>SUM(BK301:BK321)</f>
        <v>0</v>
      </c>
    </row>
    <row r="301" s="2" customFormat="1" ht="24.15" customHeight="1">
      <c r="A301" s="37"/>
      <c r="B301" s="38"/>
      <c r="C301" s="197" t="s">
        <v>484</v>
      </c>
      <c r="D301" s="197" t="s">
        <v>119</v>
      </c>
      <c r="E301" s="198" t="s">
        <v>485</v>
      </c>
      <c r="F301" s="199" t="s">
        <v>486</v>
      </c>
      <c r="G301" s="200" t="s">
        <v>122</v>
      </c>
      <c r="H301" s="201">
        <v>288</v>
      </c>
      <c r="I301" s="202"/>
      <c r="J301" s="203">
        <f>ROUND(I301*H301,2)</f>
        <v>0</v>
      </c>
      <c r="K301" s="204"/>
      <c r="L301" s="43"/>
      <c r="M301" s="205" t="s">
        <v>19</v>
      </c>
      <c r="N301" s="206" t="s">
        <v>44</v>
      </c>
      <c r="O301" s="83"/>
      <c r="P301" s="207">
        <f>O301*H301</f>
        <v>0</v>
      </c>
      <c r="Q301" s="207">
        <v>0</v>
      </c>
      <c r="R301" s="207">
        <f>Q301*H301</f>
        <v>0</v>
      </c>
      <c r="S301" s="207">
        <v>3.0000000000000001E-05</v>
      </c>
      <c r="T301" s="208">
        <f>S301*H301</f>
        <v>0.0086400000000000001</v>
      </c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R301" s="209" t="s">
        <v>228</v>
      </c>
      <c r="AT301" s="209" t="s">
        <v>119</v>
      </c>
      <c r="AU301" s="209" t="s">
        <v>80</v>
      </c>
      <c r="AY301" s="16" t="s">
        <v>116</v>
      </c>
      <c r="BE301" s="210">
        <f>IF(N301="základní",J301,0)</f>
        <v>0</v>
      </c>
      <c r="BF301" s="210">
        <f>IF(N301="snížená",J301,0)</f>
        <v>0</v>
      </c>
      <c r="BG301" s="210">
        <f>IF(N301="zákl. přenesená",J301,0)</f>
        <v>0</v>
      </c>
      <c r="BH301" s="210">
        <f>IF(N301="sníž. přenesená",J301,0)</f>
        <v>0</v>
      </c>
      <c r="BI301" s="210">
        <f>IF(N301="nulová",J301,0)</f>
        <v>0</v>
      </c>
      <c r="BJ301" s="16" t="s">
        <v>78</v>
      </c>
      <c r="BK301" s="210">
        <f>ROUND(I301*H301,2)</f>
        <v>0</v>
      </c>
      <c r="BL301" s="16" t="s">
        <v>228</v>
      </c>
      <c r="BM301" s="209" t="s">
        <v>487</v>
      </c>
    </row>
    <row r="302" s="2" customFormat="1">
      <c r="A302" s="37"/>
      <c r="B302" s="38"/>
      <c r="C302" s="39"/>
      <c r="D302" s="211" t="s">
        <v>125</v>
      </c>
      <c r="E302" s="39"/>
      <c r="F302" s="212" t="s">
        <v>488</v>
      </c>
      <c r="G302" s="39"/>
      <c r="H302" s="39"/>
      <c r="I302" s="213"/>
      <c r="J302" s="39"/>
      <c r="K302" s="39"/>
      <c r="L302" s="43"/>
      <c r="M302" s="214"/>
      <c r="N302" s="215"/>
      <c r="O302" s="83"/>
      <c r="P302" s="83"/>
      <c r="Q302" s="83"/>
      <c r="R302" s="83"/>
      <c r="S302" s="83"/>
      <c r="T302" s="84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16" t="s">
        <v>125</v>
      </c>
      <c r="AU302" s="16" t="s">
        <v>80</v>
      </c>
    </row>
    <row r="303" s="2" customFormat="1">
      <c r="A303" s="37"/>
      <c r="B303" s="38"/>
      <c r="C303" s="39"/>
      <c r="D303" s="216" t="s">
        <v>127</v>
      </c>
      <c r="E303" s="39"/>
      <c r="F303" s="217" t="s">
        <v>489</v>
      </c>
      <c r="G303" s="39"/>
      <c r="H303" s="39"/>
      <c r="I303" s="213"/>
      <c r="J303" s="39"/>
      <c r="K303" s="39"/>
      <c r="L303" s="43"/>
      <c r="M303" s="214"/>
      <c r="N303" s="215"/>
      <c r="O303" s="83"/>
      <c r="P303" s="83"/>
      <c r="Q303" s="83"/>
      <c r="R303" s="83"/>
      <c r="S303" s="83"/>
      <c r="T303" s="84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T303" s="16" t="s">
        <v>127</v>
      </c>
      <c r="AU303" s="16" t="s">
        <v>80</v>
      </c>
    </row>
    <row r="304" s="13" customFormat="1">
      <c r="A304" s="13"/>
      <c r="B304" s="218"/>
      <c r="C304" s="219"/>
      <c r="D304" s="211" t="s">
        <v>129</v>
      </c>
      <c r="E304" s="220" t="s">
        <v>19</v>
      </c>
      <c r="F304" s="221" t="s">
        <v>490</v>
      </c>
      <c r="G304" s="219"/>
      <c r="H304" s="222">
        <v>288</v>
      </c>
      <c r="I304" s="223"/>
      <c r="J304" s="219"/>
      <c r="K304" s="219"/>
      <c r="L304" s="224"/>
      <c r="M304" s="225"/>
      <c r="N304" s="226"/>
      <c r="O304" s="226"/>
      <c r="P304" s="226"/>
      <c r="Q304" s="226"/>
      <c r="R304" s="226"/>
      <c r="S304" s="226"/>
      <c r="T304" s="227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8" t="s">
        <v>129</v>
      </c>
      <c r="AU304" s="228" t="s">
        <v>80</v>
      </c>
      <c r="AV304" s="13" t="s">
        <v>80</v>
      </c>
      <c r="AW304" s="13" t="s">
        <v>35</v>
      </c>
      <c r="AX304" s="13" t="s">
        <v>78</v>
      </c>
      <c r="AY304" s="228" t="s">
        <v>116</v>
      </c>
    </row>
    <row r="305" s="2" customFormat="1" ht="21.75" customHeight="1">
      <c r="A305" s="37"/>
      <c r="B305" s="38"/>
      <c r="C305" s="240" t="s">
        <v>491</v>
      </c>
      <c r="D305" s="240" t="s">
        <v>219</v>
      </c>
      <c r="E305" s="241" t="s">
        <v>492</v>
      </c>
      <c r="F305" s="242" t="s">
        <v>493</v>
      </c>
      <c r="G305" s="243" t="s">
        <v>122</v>
      </c>
      <c r="H305" s="244">
        <v>288</v>
      </c>
      <c r="I305" s="245"/>
      <c r="J305" s="246">
        <f>ROUND(I305*H305,2)</f>
        <v>0</v>
      </c>
      <c r="K305" s="247"/>
      <c r="L305" s="248"/>
      <c r="M305" s="249" t="s">
        <v>19</v>
      </c>
      <c r="N305" s="250" t="s">
        <v>44</v>
      </c>
      <c r="O305" s="83"/>
      <c r="P305" s="207">
        <f>O305*H305</f>
        <v>0</v>
      </c>
      <c r="Q305" s="207">
        <v>0.00023000000000000001</v>
      </c>
      <c r="R305" s="207">
        <f>Q305*H305</f>
        <v>0.066240000000000007</v>
      </c>
      <c r="S305" s="207">
        <v>0</v>
      </c>
      <c r="T305" s="208">
        <f>S305*H305</f>
        <v>0</v>
      </c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R305" s="209" t="s">
        <v>266</v>
      </c>
      <c r="AT305" s="209" t="s">
        <v>219</v>
      </c>
      <c r="AU305" s="209" t="s">
        <v>80</v>
      </c>
      <c r="AY305" s="16" t="s">
        <v>116</v>
      </c>
      <c r="BE305" s="210">
        <f>IF(N305="základní",J305,0)</f>
        <v>0</v>
      </c>
      <c r="BF305" s="210">
        <f>IF(N305="snížená",J305,0)</f>
        <v>0</v>
      </c>
      <c r="BG305" s="210">
        <f>IF(N305="zákl. přenesená",J305,0)</f>
        <v>0</v>
      </c>
      <c r="BH305" s="210">
        <f>IF(N305="sníž. přenesená",J305,0)</f>
        <v>0</v>
      </c>
      <c r="BI305" s="210">
        <f>IF(N305="nulová",J305,0)</f>
        <v>0</v>
      </c>
      <c r="BJ305" s="16" t="s">
        <v>78</v>
      </c>
      <c r="BK305" s="210">
        <f>ROUND(I305*H305,2)</f>
        <v>0</v>
      </c>
      <c r="BL305" s="16" t="s">
        <v>228</v>
      </c>
      <c r="BM305" s="209" t="s">
        <v>494</v>
      </c>
    </row>
    <row r="306" s="2" customFormat="1">
      <c r="A306" s="37"/>
      <c r="B306" s="38"/>
      <c r="C306" s="39"/>
      <c r="D306" s="211" t="s">
        <v>125</v>
      </c>
      <c r="E306" s="39"/>
      <c r="F306" s="212" t="s">
        <v>493</v>
      </c>
      <c r="G306" s="39"/>
      <c r="H306" s="39"/>
      <c r="I306" s="213"/>
      <c r="J306" s="39"/>
      <c r="K306" s="39"/>
      <c r="L306" s="43"/>
      <c r="M306" s="214"/>
      <c r="N306" s="215"/>
      <c r="O306" s="83"/>
      <c r="P306" s="83"/>
      <c r="Q306" s="83"/>
      <c r="R306" s="83"/>
      <c r="S306" s="83"/>
      <c r="T306" s="84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16" t="s">
        <v>125</v>
      </c>
      <c r="AU306" s="16" t="s">
        <v>80</v>
      </c>
    </row>
    <row r="307" s="2" customFormat="1" ht="24.15" customHeight="1">
      <c r="A307" s="37"/>
      <c r="B307" s="38"/>
      <c r="C307" s="240" t="s">
        <v>495</v>
      </c>
      <c r="D307" s="240" t="s">
        <v>219</v>
      </c>
      <c r="E307" s="241" t="s">
        <v>496</v>
      </c>
      <c r="F307" s="242" t="s">
        <v>497</v>
      </c>
      <c r="G307" s="243" t="s">
        <v>214</v>
      </c>
      <c r="H307" s="244">
        <v>300</v>
      </c>
      <c r="I307" s="245"/>
      <c r="J307" s="246">
        <f>ROUND(I307*H307,2)</f>
        <v>0</v>
      </c>
      <c r="K307" s="247"/>
      <c r="L307" s="248"/>
      <c r="M307" s="249" t="s">
        <v>19</v>
      </c>
      <c r="N307" s="250" t="s">
        <v>44</v>
      </c>
      <c r="O307" s="83"/>
      <c r="P307" s="207">
        <f>O307*H307</f>
        <v>0</v>
      </c>
      <c r="Q307" s="207">
        <v>0</v>
      </c>
      <c r="R307" s="207">
        <f>Q307*H307</f>
        <v>0</v>
      </c>
      <c r="S307" s="207">
        <v>0</v>
      </c>
      <c r="T307" s="208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209" t="s">
        <v>266</v>
      </c>
      <c r="AT307" s="209" t="s">
        <v>219</v>
      </c>
      <c r="AU307" s="209" t="s">
        <v>80</v>
      </c>
      <c r="AY307" s="16" t="s">
        <v>116</v>
      </c>
      <c r="BE307" s="210">
        <f>IF(N307="základní",J307,0)</f>
        <v>0</v>
      </c>
      <c r="BF307" s="210">
        <f>IF(N307="snížená",J307,0)</f>
        <v>0</v>
      </c>
      <c r="BG307" s="210">
        <f>IF(N307="zákl. přenesená",J307,0)</f>
        <v>0</v>
      </c>
      <c r="BH307" s="210">
        <f>IF(N307="sníž. přenesená",J307,0)</f>
        <v>0</v>
      </c>
      <c r="BI307" s="210">
        <f>IF(N307="nulová",J307,0)</f>
        <v>0</v>
      </c>
      <c r="BJ307" s="16" t="s">
        <v>78</v>
      </c>
      <c r="BK307" s="210">
        <f>ROUND(I307*H307,2)</f>
        <v>0</v>
      </c>
      <c r="BL307" s="16" t="s">
        <v>228</v>
      </c>
      <c r="BM307" s="209" t="s">
        <v>498</v>
      </c>
    </row>
    <row r="308" s="2" customFormat="1">
      <c r="A308" s="37"/>
      <c r="B308" s="38"/>
      <c r="C308" s="39"/>
      <c r="D308" s="211" t="s">
        <v>125</v>
      </c>
      <c r="E308" s="39"/>
      <c r="F308" s="212" t="s">
        <v>497</v>
      </c>
      <c r="G308" s="39"/>
      <c r="H308" s="39"/>
      <c r="I308" s="213"/>
      <c r="J308" s="39"/>
      <c r="K308" s="39"/>
      <c r="L308" s="43"/>
      <c r="M308" s="214"/>
      <c r="N308" s="215"/>
      <c r="O308" s="83"/>
      <c r="P308" s="83"/>
      <c r="Q308" s="83"/>
      <c r="R308" s="83"/>
      <c r="S308" s="83"/>
      <c r="T308" s="84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16" t="s">
        <v>125</v>
      </c>
      <c r="AU308" s="16" t="s">
        <v>80</v>
      </c>
    </row>
    <row r="309" s="2" customFormat="1" ht="24.15" customHeight="1">
      <c r="A309" s="37"/>
      <c r="B309" s="38"/>
      <c r="C309" s="197" t="s">
        <v>499</v>
      </c>
      <c r="D309" s="197" t="s">
        <v>119</v>
      </c>
      <c r="E309" s="198" t="s">
        <v>500</v>
      </c>
      <c r="F309" s="199" t="s">
        <v>501</v>
      </c>
      <c r="G309" s="200" t="s">
        <v>214</v>
      </c>
      <c r="H309" s="201">
        <v>33</v>
      </c>
      <c r="I309" s="202"/>
      <c r="J309" s="203">
        <f>ROUND(I309*H309,2)</f>
        <v>0</v>
      </c>
      <c r="K309" s="204"/>
      <c r="L309" s="43"/>
      <c r="M309" s="205" t="s">
        <v>19</v>
      </c>
      <c r="N309" s="206" t="s">
        <v>44</v>
      </c>
      <c r="O309" s="83"/>
      <c r="P309" s="207">
        <f>O309*H309</f>
        <v>0</v>
      </c>
      <c r="Q309" s="207">
        <v>0</v>
      </c>
      <c r="R309" s="207">
        <f>Q309*H309</f>
        <v>0</v>
      </c>
      <c r="S309" s="207">
        <v>0</v>
      </c>
      <c r="T309" s="208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209" t="s">
        <v>228</v>
      </c>
      <c r="AT309" s="209" t="s">
        <v>119</v>
      </c>
      <c r="AU309" s="209" t="s">
        <v>80</v>
      </c>
      <c r="AY309" s="16" t="s">
        <v>116</v>
      </c>
      <c r="BE309" s="210">
        <f>IF(N309="základní",J309,0)</f>
        <v>0</v>
      </c>
      <c r="BF309" s="210">
        <f>IF(N309="snížená",J309,0)</f>
        <v>0</v>
      </c>
      <c r="BG309" s="210">
        <f>IF(N309="zákl. přenesená",J309,0)</f>
        <v>0</v>
      </c>
      <c r="BH309" s="210">
        <f>IF(N309="sníž. přenesená",J309,0)</f>
        <v>0</v>
      </c>
      <c r="BI309" s="210">
        <f>IF(N309="nulová",J309,0)</f>
        <v>0</v>
      </c>
      <c r="BJ309" s="16" t="s">
        <v>78</v>
      </c>
      <c r="BK309" s="210">
        <f>ROUND(I309*H309,2)</f>
        <v>0</v>
      </c>
      <c r="BL309" s="16" t="s">
        <v>228</v>
      </c>
      <c r="BM309" s="209" t="s">
        <v>502</v>
      </c>
    </row>
    <row r="310" s="2" customFormat="1">
      <c r="A310" s="37"/>
      <c r="B310" s="38"/>
      <c r="C310" s="39"/>
      <c r="D310" s="211" t="s">
        <v>125</v>
      </c>
      <c r="E310" s="39"/>
      <c r="F310" s="212" t="s">
        <v>503</v>
      </c>
      <c r="G310" s="39"/>
      <c r="H310" s="39"/>
      <c r="I310" s="213"/>
      <c r="J310" s="39"/>
      <c r="K310" s="39"/>
      <c r="L310" s="43"/>
      <c r="M310" s="214"/>
      <c r="N310" s="215"/>
      <c r="O310" s="83"/>
      <c r="P310" s="83"/>
      <c r="Q310" s="83"/>
      <c r="R310" s="83"/>
      <c r="S310" s="83"/>
      <c r="T310" s="84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T310" s="16" t="s">
        <v>125</v>
      </c>
      <c r="AU310" s="16" t="s">
        <v>80</v>
      </c>
    </row>
    <row r="311" s="2" customFormat="1">
      <c r="A311" s="37"/>
      <c r="B311" s="38"/>
      <c r="C311" s="39"/>
      <c r="D311" s="216" t="s">
        <v>127</v>
      </c>
      <c r="E311" s="39"/>
      <c r="F311" s="217" t="s">
        <v>504</v>
      </c>
      <c r="G311" s="39"/>
      <c r="H311" s="39"/>
      <c r="I311" s="213"/>
      <c r="J311" s="39"/>
      <c r="K311" s="39"/>
      <c r="L311" s="43"/>
      <c r="M311" s="214"/>
      <c r="N311" s="215"/>
      <c r="O311" s="83"/>
      <c r="P311" s="83"/>
      <c r="Q311" s="83"/>
      <c r="R311" s="83"/>
      <c r="S311" s="83"/>
      <c r="T311" s="84"/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T311" s="16" t="s">
        <v>127</v>
      </c>
      <c r="AU311" s="16" t="s">
        <v>80</v>
      </c>
    </row>
    <row r="312" s="13" customFormat="1">
      <c r="A312" s="13"/>
      <c r="B312" s="218"/>
      <c r="C312" s="219"/>
      <c r="D312" s="211" t="s">
        <v>129</v>
      </c>
      <c r="E312" s="220" t="s">
        <v>19</v>
      </c>
      <c r="F312" s="221" t="s">
        <v>505</v>
      </c>
      <c r="G312" s="219"/>
      <c r="H312" s="222">
        <v>33</v>
      </c>
      <c r="I312" s="223"/>
      <c r="J312" s="219"/>
      <c r="K312" s="219"/>
      <c r="L312" s="224"/>
      <c r="M312" s="225"/>
      <c r="N312" s="226"/>
      <c r="O312" s="226"/>
      <c r="P312" s="226"/>
      <c r="Q312" s="226"/>
      <c r="R312" s="226"/>
      <c r="S312" s="226"/>
      <c r="T312" s="227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8" t="s">
        <v>129</v>
      </c>
      <c r="AU312" s="228" t="s">
        <v>80</v>
      </c>
      <c r="AV312" s="13" t="s">
        <v>80</v>
      </c>
      <c r="AW312" s="13" t="s">
        <v>35</v>
      </c>
      <c r="AX312" s="13" t="s">
        <v>78</v>
      </c>
      <c r="AY312" s="228" t="s">
        <v>116</v>
      </c>
    </row>
    <row r="313" s="2" customFormat="1" ht="24.15" customHeight="1">
      <c r="A313" s="37"/>
      <c r="B313" s="38"/>
      <c r="C313" s="197" t="s">
        <v>506</v>
      </c>
      <c r="D313" s="197" t="s">
        <v>119</v>
      </c>
      <c r="E313" s="198" t="s">
        <v>507</v>
      </c>
      <c r="F313" s="199" t="s">
        <v>508</v>
      </c>
      <c r="G313" s="200" t="s">
        <v>214</v>
      </c>
      <c r="H313" s="201">
        <v>33</v>
      </c>
      <c r="I313" s="202"/>
      <c r="J313" s="203">
        <f>ROUND(I313*H313,2)</f>
        <v>0</v>
      </c>
      <c r="K313" s="204"/>
      <c r="L313" s="43"/>
      <c r="M313" s="205" t="s">
        <v>19</v>
      </c>
      <c r="N313" s="206" t="s">
        <v>44</v>
      </c>
      <c r="O313" s="83"/>
      <c r="P313" s="207">
        <f>O313*H313</f>
        <v>0</v>
      </c>
      <c r="Q313" s="207">
        <v>2.0000000000000002E-05</v>
      </c>
      <c r="R313" s="207">
        <f>Q313*H313</f>
        <v>0.0006600000000000001</v>
      </c>
      <c r="S313" s="207">
        <v>0</v>
      </c>
      <c r="T313" s="208">
        <f>S313*H313</f>
        <v>0</v>
      </c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R313" s="209" t="s">
        <v>228</v>
      </c>
      <c r="AT313" s="209" t="s">
        <v>119</v>
      </c>
      <c r="AU313" s="209" t="s">
        <v>80</v>
      </c>
      <c r="AY313" s="16" t="s">
        <v>116</v>
      </c>
      <c r="BE313" s="210">
        <f>IF(N313="základní",J313,0)</f>
        <v>0</v>
      </c>
      <c r="BF313" s="210">
        <f>IF(N313="snížená",J313,0)</f>
        <v>0</v>
      </c>
      <c r="BG313" s="210">
        <f>IF(N313="zákl. přenesená",J313,0)</f>
        <v>0</v>
      </c>
      <c r="BH313" s="210">
        <f>IF(N313="sníž. přenesená",J313,0)</f>
        <v>0</v>
      </c>
      <c r="BI313" s="210">
        <f>IF(N313="nulová",J313,0)</f>
        <v>0</v>
      </c>
      <c r="BJ313" s="16" t="s">
        <v>78</v>
      </c>
      <c r="BK313" s="210">
        <f>ROUND(I313*H313,2)</f>
        <v>0</v>
      </c>
      <c r="BL313" s="16" t="s">
        <v>228</v>
      </c>
      <c r="BM313" s="209" t="s">
        <v>509</v>
      </c>
    </row>
    <row r="314" s="2" customFormat="1">
      <c r="A314" s="37"/>
      <c r="B314" s="38"/>
      <c r="C314" s="39"/>
      <c r="D314" s="211" t="s">
        <v>125</v>
      </c>
      <c r="E314" s="39"/>
      <c r="F314" s="212" t="s">
        <v>510</v>
      </c>
      <c r="G314" s="39"/>
      <c r="H314" s="39"/>
      <c r="I314" s="213"/>
      <c r="J314" s="39"/>
      <c r="K314" s="39"/>
      <c r="L314" s="43"/>
      <c r="M314" s="214"/>
      <c r="N314" s="215"/>
      <c r="O314" s="83"/>
      <c r="P314" s="83"/>
      <c r="Q314" s="83"/>
      <c r="R314" s="83"/>
      <c r="S314" s="83"/>
      <c r="T314" s="84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16" t="s">
        <v>125</v>
      </c>
      <c r="AU314" s="16" t="s">
        <v>80</v>
      </c>
    </row>
    <row r="315" s="2" customFormat="1">
      <c r="A315" s="37"/>
      <c r="B315" s="38"/>
      <c r="C315" s="39"/>
      <c r="D315" s="216" t="s">
        <v>127</v>
      </c>
      <c r="E315" s="39"/>
      <c r="F315" s="217" t="s">
        <v>511</v>
      </c>
      <c r="G315" s="39"/>
      <c r="H315" s="39"/>
      <c r="I315" s="213"/>
      <c r="J315" s="39"/>
      <c r="K315" s="39"/>
      <c r="L315" s="43"/>
      <c r="M315" s="214"/>
      <c r="N315" s="215"/>
      <c r="O315" s="83"/>
      <c r="P315" s="83"/>
      <c r="Q315" s="83"/>
      <c r="R315" s="83"/>
      <c r="S315" s="83"/>
      <c r="T315" s="84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T315" s="16" t="s">
        <v>127</v>
      </c>
      <c r="AU315" s="16" t="s">
        <v>80</v>
      </c>
    </row>
    <row r="316" s="2" customFormat="1" ht="24.15" customHeight="1">
      <c r="A316" s="37"/>
      <c r="B316" s="38"/>
      <c r="C316" s="197" t="s">
        <v>512</v>
      </c>
      <c r="D316" s="197" t="s">
        <v>119</v>
      </c>
      <c r="E316" s="198" t="s">
        <v>513</v>
      </c>
      <c r="F316" s="199" t="s">
        <v>514</v>
      </c>
      <c r="G316" s="200" t="s">
        <v>214</v>
      </c>
      <c r="H316" s="201">
        <v>33</v>
      </c>
      <c r="I316" s="202"/>
      <c r="J316" s="203">
        <f>ROUND(I316*H316,2)</f>
        <v>0</v>
      </c>
      <c r="K316" s="204"/>
      <c r="L316" s="43"/>
      <c r="M316" s="205" t="s">
        <v>19</v>
      </c>
      <c r="N316" s="206" t="s">
        <v>44</v>
      </c>
      <c r="O316" s="83"/>
      <c r="P316" s="207">
        <f>O316*H316</f>
        <v>0</v>
      </c>
      <c r="Q316" s="207">
        <v>3.0000000000000001E-05</v>
      </c>
      <c r="R316" s="207">
        <f>Q316*H316</f>
        <v>0.00098999999999999999</v>
      </c>
      <c r="S316" s="207">
        <v>0</v>
      </c>
      <c r="T316" s="208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209" t="s">
        <v>228</v>
      </c>
      <c r="AT316" s="209" t="s">
        <v>119</v>
      </c>
      <c r="AU316" s="209" t="s">
        <v>80</v>
      </c>
      <c r="AY316" s="16" t="s">
        <v>116</v>
      </c>
      <c r="BE316" s="210">
        <f>IF(N316="základní",J316,0)</f>
        <v>0</v>
      </c>
      <c r="BF316" s="210">
        <f>IF(N316="snížená",J316,0)</f>
        <v>0</v>
      </c>
      <c r="BG316" s="210">
        <f>IF(N316="zákl. přenesená",J316,0)</f>
        <v>0</v>
      </c>
      <c r="BH316" s="210">
        <f>IF(N316="sníž. přenesená",J316,0)</f>
        <v>0</v>
      </c>
      <c r="BI316" s="210">
        <f>IF(N316="nulová",J316,0)</f>
        <v>0</v>
      </c>
      <c r="BJ316" s="16" t="s">
        <v>78</v>
      </c>
      <c r="BK316" s="210">
        <f>ROUND(I316*H316,2)</f>
        <v>0</v>
      </c>
      <c r="BL316" s="16" t="s">
        <v>228</v>
      </c>
      <c r="BM316" s="209" t="s">
        <v>515</v>
      </c>
    </row>
    <row r="317" s="2" customFormat="1">
      <c r="A317" s="37"/>
      <c r="B317" s="38"/>
      <c r="C317" s="39"/>
      <c r="D317" s="211" t="s">
        <v>125</v>
      </c>
      <c r="E317" s="39"/>
      <c r="F317" s="212" t="s">
        <v>516</v>
      </c>
      <c r="G317" s="39"/>
      <c r="H317" s="39"/>
      <c r="I317" s="213"/>
      <c r="J317" s="39"/>
      <c r="K317" s="39"/>
      <c r="L317" s="43"/>
      <c r="M317" s="214"/>
      <c r="N317" s="215"/>
      <c r="O317" s="83"/>
      <c r="P317" s="83"/>
      <c r="Q317" s="83"/>
      <c r="R317" s="83"/>
      <c r="S317" s="83"/>
      <c r="T317" s="84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16" t="s">
        <v>125</v>
      </c>
      <c r="AU317" s="16" t="s">
        <v>80</v>
      </c>
    </row>
    <row r="318" s="2" customFormat="1">
      <c r="A318" s="37"/>
      <c r="B318" s="38"/>
      <c r="C318" s="39"/>
      <c r="D318" s="216" t="s">
        <v>127</v>
      </c>
      <c r="E318" s="39"/>
      <c r="F318" s="217" t="s">
        <v>517</v>
      </c>
      <c r="G318" s="39"/>
      <c r="H318" s="39"/>
      <c r="I318" s="213"/>
      <c r="J318" s="39"/>
      <c r="K318" s="39"/>
      <c r="L318" s="43"/>
      <c r="M318" s="214"/>
      <c r="N318" s="215"/>
      <c r="O318" s="83"/>
      <c r="P318" s="83"/>
      <c r="Q318" s="83"/>
      <c r="R318" s="83"/>
      <c r="S318" s="83"/>
      <c r="T318" s="84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T318" s="16" t="s">
        <v>127</v>
      </c>
      <c r="AU318" s="16" t="s">
        <v>80</v>
      </c>
    </row>
    <row r="319" s="2" customFormat="1" ht="24.15" customHeight="1">
      <c r="A319" s="37"/>
      <c r="B319" s="38"/>
      <c r="C319" s="197" t="s">
        <v>518</v>
      </c>
      <c r="D319" s="197" t="s">
        <v>119</v>
      </c>
      <c r="E319" s="198" t="s">
        <v>519</v>
      </c>
      <c r="F319" s="199" t="s">
        <v>520</v>
      </c>
      <c r="G319" s="200" t="s">
        <v>184</v>
      </c>
      <c r="H319" s="201">
        <v>4</v>
      </c>
      <c r="I319" s="202"/>
      <c r="J319" s="203">
        <f>ROUND(I319*H319,2)</f>
        <v>0</v>
      </c>
      <c r="K319" s="204"/>
      <c r="L319" s="43"/>
      <c r="M319" s="205" t="s">
        <v>19</v>
      </c>
      <c r="N319" s="206" t="s">
        <v>44</v>
      </c>
      <c r="O319" s="83"/>
      <c r="P319" s="207">
        <f>O319*H319</f>
        <v>0</v>
      </c>
      <c r="Q319" s="207">
        <v>0</v>
      </c>
      <c r="R319" s="207">
        <f>Q319*H319</f>
        <v>0</v>
      </c>
      <c r="S319" s="207">
        <v>0</v>
      </c>
      <c r="T319" s="208">
        <f>S319*H319</f>
        <v>0</v>
      </c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R319" s="209" t="s">
        <v>228</v>
      </c>
      <c r="AT319" s="209" t="s">
        <v>119</v>
      </c>
      <c r="AU319" s="209" t="s">
        <v>80</v>
      </c>
      <c r="AY319" s="16" t="s">
        <v>116</v>
      </c>
      <c r="BE319" s="210">
        <f>IF(N319="základní",J319,0)</f>
        <v>0</v>
      </c>
      <c r="BF319" s="210">
        <f>IF(N319="snížená",J319,0)</f>
        <v>0</v>
      </c>
      <c r="BG319" s="210">
        <f>IF(N319="zákl. přenesená",J319,0)</f>
        <v>0</v>
      </c>
      <c r="BH319" s="210">
        <f>IF(N319="sníž. přenesená",J319,0)</f>
        <v>0</v>
      </c>
      <c r="BI319" s="210">
        <f>IF(N319="nulová",J319,0)</f>
        <v>0</v>
      </c>
      <c r="BJ319" s="16" t="s">
        <v>78</v>
      </c>
      <c r="BK319" s="210">
        <f>ROUND(I319*H319,2)</f>
        <v>0</v>
      </c>
      <c r="BL319" s="16" t="s">
        <v>228</v>
      </c>
      <c r="BM319" s="209" t="s">
        <v>521</v>
      </c>
    </row>
    <row r="320" s="2" customFormat="1">
      <c r="A320" s="37"/>
      <c r="B320" s="38"/>
      <c r="C320" s="39"/>
      <c r="D320" s="211" t="s">
        <v>125</v>
      </c>
      <c r="E320" s="39"/>
      <c r="F320" s="212" t="s">
        <v>520</v>
      </c>
      <c r="G320" s="39"/>
      <c r="H320" s="39"/>
      <c r="I320" s="213"/>
      <c r="J320" s="39"/>
      <c r="K320" s="39"/>
      <c r="L320" s="43"/>
      <c r="M320" s="214"/>
      <c r="N320" s="215"/>
      <c r="O320" s="83"/>
      <c r="P320" s="83"/>
      <c r="Q320" s="83"/>
      <c r="R320" s="83"/>
      <c r="S320" s="83"/>
      <c r="T320" s="84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T320" s="16" t="s">
        <v>125</v>
      </c>
      <c r="AU320" s="16" t="s">
        <v>80</v>
      </c>
    </row>
    <row r="321" s="2" customFormat="1">
      <c r="A321" s="37"/>
      <c r="B321" s="38"/>
      <c r="C321" s="39"/>
      <c r="D321" s="211" t="s">
        <v>223</v>
      </c>
      <c r="E321" s="39"/>
      <c r="F321" s="251" t="s">
        <v>522</v>
      </c>
      <c r="G321" s="39"/>
      <c r="H321" s="39"/>
      <c r="I321" s="213"/>
      <c r="J321" s="39"/>
      <c r="K321" s="39"/>
      <c r="L321" s="43"/>
      <c r="M321" s="214"/>
      <c r="N321" s="215"/>
      <c r="O321" s="83"/>
      <c r="P321" s="83"/>
      <c r="Q321" s="83"/>
      <c r="R321" s="83"/>
      <c r="S321" s="83"/>
      <c r="T321" s="84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T321" s="16" t="s">
        <v>223</v>
      </c>
      <c r="AU321" s="16" t="s">
        <v>80</v>
      </c>
    </row>
    <row r="322" s="12" customFormat="1" ht="22.8" customHeight="1">
      <c r="A322" s="12"/>
      <c r="B322" s="181"/>
      <c r="C322" s="182"/>
      <c r="D322" s="183" t="s">
        <v>72</v>
      </c>
      <c r="E322" s="195" t="s">
        <v>523</v>
      </c>
      <c r="F322" s="195" t="s">
        <v>524</v>
      </c>
      <c r="G322" s="182"/>
      <c r="H322" s="182"/>
      <c r="I322" s="185"/>
      <c r="J322" s="196">
        <f>BK322</f>
        <v>0</v>
      </c>
      <c r="K322" s="182"/>
      <c r="L322" s="187"/>
      <c r="M322" s="188"/>
      <c r="N322" s="189"/>
      <c r="O322" s="189"/>
      <c r="P322" s="190">
        <f>SUM(P323:P336)</f>
        <v>0</v>
      </c>
      <c r="Q322" s="189"/>
      <c r="R322" s="190">
        <f>SUM(R323:R336)</f>
        <v>1.1108</v>
      </c>
      <c r="S322" s="189"/>
      <c r="T322" s="191">
        <f>SUM(T323:T336)</f>
        <v>0.069018399999999994</v>
      </c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R322" s="192" t="s">
        <v>80</v>
      </c>
      <c r="AT322" s="193" t="s">
        <v>72</v>
      </c>
      <c r="AU322" s="193" t="s">
        <v>78</v>
      </c>
      <c r="AY322" s="192" t="s">
        <v>116</v>
      </c>
      <c r="BK322" s="194">
        <f>SUM(BK323:BK336)</f>
        <v>0</v>
      </c>
    </row>
    <row r="323" s="2" customFormat="1" ht="16.5" customHeight="1">
      <c r="A323" s="37"/>
      <c r="B323" s="38"/>
      <c r="C323" s="197" t="s">
        <v>525</v>
      </c>
      <c r="D323" s="197" t="s">
        <v>119</v>
      </c>
      <c r="E323" s="198" t="s">
        <v>526</v>
      </c>
      <c r="F323" s="199" t="s">
        <v>527</v>
      </c>
      <c r="G323" s="200" t="s">
        <v>122</v>
      </c>
      <c r="H323" s="201">
        <v>222.63999999999999</v>
      </c>
      <c r="I323" s="202"/>
      <c r="J323" s="203">
        <f>ROUND(I323*H323,2)</f>
        <v>0</v>
      </c>
      <c r="K323" s="204"/>
      <c r="L323" s="43"/>
      <c r="M323" s="205" t="s">
        <v>19</v>
      </c>
      <c r="N323" s="206" t="s">
        <v>44</v>
      </c>
      <c r="O323" s="83"/>
      <c r="P323" s="207">
        <f>O323*H323</f>
        <v>0</v>
      </c>
      <c r="Q323" s="207">
        <v>0.001</v>
      </c>
      <c r="R323" s="207">
        <f>Q323*H323</f>
        <v>0.22264000000000001</v>
      </c>
      <c r="S323" s="207">
        <v>0.00031</v>
      </c>
      <c r="T323" s="208">
        <f>S323*H323</f>
        <v>0.069018399999999994</v>
      </c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R323" s="209" t="s">
        <v>228</v>
      </c>
      <c r="AT323" s="209" t="s">
        <v>119</v>
      </c>
      <c r="AU323" s="209" t="s">
        <v>80</v>
      </c>
      <c r="AY323" s="16" t="s">
        <v>116</v>
      </c>
      <c r="BE323" s="210">
        <f>IF(N323="základní",J323,0)</f>
        <v>0</v>
      </c>
      <c r="BF323" s="210">
        <f>IF(N323="snížená",J323,0)</f>
        <v>0</v>
      </c>
      <c r="BG323" s="210">
        <f>IF(N323="zákl. přenesená",J323,0)</f>
        <v>0</v>
      </c>
      <c r="BH323" s="210">
        <f>IF(N323="sníž. přenesená",J323,0)</f>
        <v>0</v>
      </c>
      <c r="BI323" s="210">
        <f>IF(N323="nulová",J323,0)</f>
        <v>0</v>
      </c>
      <c r="BJ323" s="16" t="s">
        <v>78</v>
      </c>
      <c r="BK323" s="210">
        <f>ROUND(I323*H323,2)</f>
        <v>0</v>
      </c>
      <c r="BL323" s="16" t="s">
        <v>228</v>
      </c>
      <c r="BM323" s="209" t="s">
        <v>528</v>
      </c>
    </row>
    <row r="324" s="2" customFormat="1">
      <c r="A324" s="37"/>
      <c r="B324" s="38"/>
      <c r="C324" s="39"/>
      <c r="D324" s="211" t="s">
        <v>125</v>
      </c>
      <c r="E324" s="39"/>
      <c r="F324" s="212" t="s">
        <v>529</v>
      </c>
      <c r="G324" s="39"/>
      <c r="H324" s="39"/>
      <c r="I324" s="213"/>
      <c r="J324" s="39"/>
      <c r="K324" s="39"/>
      <c r="L324" s="43"/>
      <c r="M324" s="214"/>
      <c r="N324" s="215"/>
      <c r="O324" s="83"/>
      <c r="P324" s="83"/>
      <c r="Q324" s="83"/>
      <c r="R324" s="83"/>
      <c r="S324" s="83"/>
      <c r="T324" s="84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T324" s="16" t="s">
        <v>125</v>
      </c>
      <c r="AU324" s="16" t="s">
        <v>80</v>
      </c>
    </row>
    <row r="325" s="2" customFormat="1">
      <c r="A325" s="37"/>
      <c r="B325" s="38"/>
      <c r="C325" s="39"/>
      <c r="D325" s="216" t="s">
        <v>127</v>
      </c>
      <c r="E325" s="39"/>
      <c r="F325" s="217" t="s">
        <v>530</v>
      </c>
      <c r="G325" s="39"/>
      <c r="H325" s="39"/>
      <c r="I325" s="213"/>
      <c r="J325" s="39"/>
      <c r="K325" s="39"/>
      <c r="L325" s="43"/>
      <c r="M325" s="214"/>
      <c r="N325" s="215"/>
      <c r="O325" s="83"/>
      <c r="P325" s="83"/>
      <c r="Q325" s="83"/>
      <c r="R325" s="83"/>
      <c r="S325" s="83"/>
      <c r="T325" s="84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16" t="s">
        <v>127</v>
      </c>
      <c r="AU325" s="16" t="s">
        <v>80</v>
      </c>
    </row>
    <row r="326" s="13" customFormat="1">
      <c r="A326" s="13"/>
      <c r="B326" s="218"/>
      <c r="C326" s="219"/>
      <c r="D326" s="211" t="s">
        <v>129</v>
      </c>
      <c r="E326" s="220" t="s">
        <v>19</v>
      </c>
      <c r="F326" s="221" t="s">
        <v>531</v>
      </c>
      <c r="G326" s="219"/>
      <c r="H326" s="222">
        <v>222.63999999999999</v>
      </c>
      <c r="I326" s="223"/>
      <c r="J326" s="219"/>
      <c r="K326" s="219"/>
      <c r="L326" s="224"/>
      <c r="M326" s="225"/>
      <c r="N326" s="226"/>
      <c r="O326" s="226"/>
      <c r="P326" s="226"/>
      <c r="Q326" s="226"/>
      <c r="R326" s="226"/>
      <c r="S326" s="226"/>
      <c r="T326" s="227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28" t="s">
        <v>129</v>
      </c>
      <c r="AU326" s="228" t="s">
        <v>80</v>
      </c>
      <c r="AV326" s="13" t="s">
        <v>80</v>
      </c>
      <c r="AW326" s="13" t="s">
        <v>35</v>
      </c>
      <c r="AX326" s="13" t="s">
        <v>78</v>
      </c>
      <c r="AY326" s="228" t="s">
        <v>116</v>
      </c>
    </row>
    <row r="327" s="2" customFormat="1" ht="24.15" customHeight="1">
      <c r="A327" s="37"/>
      <c r="B327" s="38"/>
      <c r="C327" s="197" t="s">
        <v>532</v>
      </c>
      <c r="D327" s="197" t="s">
        <v>119</v>
      </c>
      <c r="E327" s="198" t="s">
        <v>533</v>
      </c>
      <c r="F327" s="199" t="s">
        <v>534</v>
      </c>
      <c r="G327" s="200" t="s">
        <v>122</v>
      </c>
      <c r="H327" s="201">
        <v>854</v>
      </c>
      <c r="I327" s="202"/>
      <c r="J327" s="203">
        <f>ROUND(I327*H327,2)</f>
        <v>0</v>
      </c>
      <c r="K327" s="204"/>
      <c r="L327" s="43"/>
      <c r="M327" s="205" t="s">
        <v>19</v>
      </c>
      <c r="N327" s="206" t="s">
        <v>44</v>
      </c>
      <c r="O327" s="83"/>
      <c r="P327" s="207">
        <f>O327*H327</f>
        <v>0</v>
      </c>
      <c r="Q327" s="207">
        <v>0.00073999999999999999</v>
      </c>
      <c r="R327" s="207">
        <f>Q327*H327</f>
        <v>0.63195999999999997</v>
      </c>
      <c r="S327" s="207">
        <v>0</v>
      </c>
      <c r="T327" s="208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209" t="s">
        <v>228</v>
      </c>
      <c r="AT327" s="209" t="s">
        <v>119</v>
      </c>
      <c r="AU327" s="209" t="s">
        <v>80</v>
      </c>
      <c r="AY327" s="16" t="s">
        <v>116</v>
      </c>
      <c r="BE327" s="210">
        <f>IF(N327="základní",J327,0)</f>
        <v>0</v>
      </c>
      <c r="BF327" s="210">
        <f>IF(N327="snížená",J327,0)</f>
        <v>0</v>
      </c>
      <c r="BG327" s="210">
        <f>IF(N327="zákl. přenesená",J327,0)</f>
        <v>0</v>
      </c>
      <c r="BH327" s="210">
        <f>IF(N327="sníž. přenesená",J327,0)</f>
        <v>0</v>
      </c>
      <c r="BI327" s="210">
        <f>IF(N327="nulová",J327,0)</f>
        <v>0</v>
      </c>
      <c r="BJ327" s="16" t="s">
        <v>78</v>
      </c>
      <c r="BK327" s="210">
        <f>ROUND(I327*H327,2)</f>
        <v>0</v>
      </c>
      <c r="BL327" s="16" t="s">
        <v>228</v>
      </c>
      <c r="BM327" s="209" t="s">
        <v>535</v>
      </c>
    </row>
    <row r="328" s="2" customFormat="1">
      <c r="A328" s="37"/>
      <c r="B328" s="38"/>
      <c r="C328" s="39"/>
      <c r="D328" s="211" t="s">
        <v>125</v>
      </c>
      <c r="E328" s="39"/>
      <c r="F328" s="212" t="s">
        <v>536</v>
      </c>
      <c r="G328" s="39"/>
      <c r="H328" s="39"/>
      <c r="I328" s="213"/>
      <c r="J328" s="39"/>
      <c r="K328" s="39"/>
      <c r="L328" s="43"/>
      <c r="M328" s="214"/>
      <c r="N328" s="215"/>
      <c r="O328" s="83"/>
      <c r="P328" s="83"/>
      <c r="Q328" s="83"/>
      <c r="R328" s="83"/>
      <c r="S328" s="83"/>
      <c r="T328" s="84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16" t="s">
        <v>125</v>
      </c>
      <c r="AU328" s="16" t="s">
        <v>80</v>
      </c>
    </row>
    <row r="329" s="2" customFormat="1">
      <c r="A329" s="37"/>
      <c r="B329" s="38"/>
      <c r="C329" s="39"/>
      <c r="D329" s="216" t="s">
        <v>127</v>
      </c>
      <c r="E329" s="39"/>
      <c r="F329" s="217" t="s">
        <v>537</v>
      </c>
      <c r="G329" s="39"/>
      <c r="H329" s="39"/>
      <c r="I329" s="213"/>
      <c r="J329" s="39"/>
      <c r="K329" s="39"/>
      <c r="L329" s="43"/>
      <c r="M329" s="214"/>
      <c r="N329" s="215"/>
      <c r="O329" s="83"/>
      <c r="P329" s="83"/>
      <c r="Q329" s="83"/>
      <c r="R329" s="83"/>
      <c r="S329" s="83"/>
      <c r="T329" s="84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16" t="s">
        <v>127</v>
      </c>
      <c r="AU329" s="16" t="s">
        <v>80</v>
      </c>
    </row>
    <row r="330" s="13" customFormat="1">
      <c r="A330" s="13"/>
      <c r="B330" s="218"/>
      <c r="C330" s="219"/>
      <c r="D330" s="211" t="s">
        <v>129</v>
      </c>
      <c r="E330" s="220" t="s">
        <v>19</v>
      </c>
      <c r="F330" s="221" t="s">
        <v>538</v>
      </c>
      <c r="G330" s="219"/>
      <c r="H330" s="222">
        <v>222.63999999999999</v>
      </c>
      <c r="I330" s="223"/>
      <c r="J330" s="219"/>
      <c r="K330" s="219"/>
      <c r="L330" s="224"/>
      <c r="M330" s="225"/>
      <c r="N330" s="226"/>
      <c r="O330" s="226"/>
      <c r="P330" s="226"/>
      <c r="Q330" s="226"/>
      <c r="R330" s="226"/>
      <c r="S330" s="226"/>
      <c r="T330" s="227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28" t="s">
        <v>129</v>
      </c>
      <c r="AU330" s="228" t="s">
        <v>80</v>
      </c>
      <c r="AV330" s="13" t="s">
        <v>80</v>
      </c>
      <c r="AW330" s="13" t="s">
        <v>35</v>
      </c>
      <c r="AX330" s="13" t="s">
        <v>73</v>
      </c>
      <c r="AY330" s="228" t="s">
        <v>116</v>
      </c>
    </row>
    <row r="331" s="13" customFormat="1">
      <c r="A331" s="13"/>
      <c r="B331" s="218"/>
      <c r="C331" s="219"/>
      <c r="D331" s="211" t="s">
        <v>129</v>
      </c>
      <c r="E331" s="220" t="s">
        <v>19</v>
      </c>
      <c r="F331" s="221" t="s">
        <v>539</v>
      </c>
      <c r="G331" s="219"/>
      <c r="H331" s="222">
        <v>327.36000000000001</v>
      </c>
      <c r="I331" s="223"/>
      <c r="J331" s="219"/>
      <c r="K331" s="219"/>
      <c r="L331" s="224"/>
      <c r="M331" s="225"/>
      <c r="N331" s="226"/>
      <c r="O331" s="226"/>
      <c r="P331" s="226"/>
      <c r="Q331" s="226"/>
      <c r="R331" s="226"/>
      <c r="S331" s="226"/>
      <c r="T331" s="227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28" t="s">
        <v>129</v>
      </c>
      <c r="AU331" s="228" t="s">
        <v>80</v>
      </c>
      <c r="AV331" s="13" t="s">
        <v>80</v>
      </c>
      <c r="AW331" s="13" t="s">
        <v>35</v>
      </c>
      <c r="AX331" s="13" t="s">
        <v>73</v>
      </c>
      <c r="AY331" s="228" t="s">
        <v>116</v>
      </c>
    </row>
    <row r="332" s="13" customFormat="1">
      <c r="A332" s="13"/>
      <c r="B332" s="218"/>
      <c r="C332" s="219"/>
      <c r="D332" s="211" t="s">
        <v>129</v>
      </c>
      <c r="E332" s="220" t="s">
        <v>19</v>
      </c>
      <c r="F332" s="221" t="s">
        <v>540</v>
      </c>
      <c r="G332" s="219"/>
      <c r="H332" s="222">
        <v>304</v>
      </c>
      <c r="I332" s="223"/>
      <c r="J332" s="219"/>
      <c r="K332" s="219"/>
      <c r="L332" s="224"/>
      <c r="M332" s="225"/>
      <c r="N332" s="226"/>
      <c r="O332" s="226"/>
      <c r="P332" s="226"/>
      <c r="Q332" s="226"/>
      <c r="R332" s="226"/>
      <c r="S332" s="226"/>
      <c r="T332" s="227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28" t="s">
        <v>129</v>
      </c>
      <c r="AU332" s="228" t="s">
        <v>80</v>
      </c>
      <c r="AV332" s="13" t="s">
        <v>80</v>
      </c>
      <c r="AW332" s="13" t="s">
        <v>35</v>
      </c>
      <c r="AX332" s="13" t="s">
        <v>73</v>
      </c>
      <c r="AY332" s="228" t="s">
        <v>116</v>
      </c>
    </row>
    <row r="333" s="14" customFormat="1">
      <c r="A333" s="14"/>
      <c r="B333" s="229"/>
      <c r="C333" s="230"/>
      <c r="D333" s="211" t="s">
        <v>129</v>
      </c>
      <c r="E333" s="231" t="s">
        <v>19</v>
      </c>
      <c r="F333" s="232" t="s">
        <v>132</v>
      </c>
      <c r="G333" s="230"/>
      <c r="H333" s="233">
        <v>854</v>
      </c>
      <c r="I333" s="234"/>
      <c r="J333" s="230"/>
      <c r="K333" s="230"/>
      <c r="L333" s="235"/>
      <c r="M333" s="236"/>
      <c r="N333" s="237"/>
      <c r="O333" s="237"/>
      <c r="P333" s="237"/>
      <c r="Q333" s="237"/>
      <c r="R333" s="237"/>
      <c r="S333" s="237"/>
      <c r="T333" s="238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39" t="s">
        <v>129</v>
      </c>
      <c r="AU333" s="239" t="s">
        <v>80</v>
      </c>
      <c r="AV333" s="14" t="s">
        <v>123</v>
      </c>
      <c r="AW333" s="14" t="s">
        <v>35</v>
      </c>
      <c r="AX333" s="14" t="s">
        <v>78</v>
      </c>
      <c r="AY333" s="239" t="s">
        <v>116</v>
      </c>
    </row>
    <row r="334" s="2" customFormat="1" ht="33" customHeight="1">
      <c r="A334" s="37"/>
      <c r="B334" s="38"/>
      <c r="C334" s="197" t="s">
        <v>541</v>
      </c>
      <c r="D334" s="197" t="s">
        <v>119</v>
      </c>
      <c r="E334" s="198" t="s">
        <v>542</v>
      </c>
      <c r="F334" s="199" t="s">
        <v>543</v>
      </c>
      <c r="G334" s="200" t="s">
        <v>122</v>
      </c>
      <c r="H334" s="201">
        <v>854</v>
      </c>
      <c r="I334" s="202"/>
      <c r="J334" s="203">
        <f>ROUND(I334*H334,2)</f>
        <v>0</v>
      </c>
      <c r="K334" s="204"/>
      <c r="L334" s="43"/>
      <c r="M334" s="205" t="s">
        <v>19</v>
      </c>
      <c r="N334" s="206" t="s">
        <v>44</v>
      </c>
      <c r="O334" s="83"/>
      <c r="P334" s="207">
        <f>O334*H334</f>
        <v>0</v>
      </c>
      <c r="Q334" s="207">
        <v>0.00029999999999999997</v>
      </c>
      <c r="R334" s="207">
        <f>Q334*H334</f>
        <v>0.25619999999999998</v>
      </c>
      <c r="S334" s="207">
        <v>0</v>
      </c>
      <c r="T334" s="208">
        <f>S334*H334</f>
        <v>0</v>
      </c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R334" s="209" t="s">
        <v>228</v>
      </c>
      <c r="AT334" s="209" t="s">
        <v>119</v>
      </c>
      <c r="AU334" s="209" t="s">
        <v>80</v>
      </c>
      <c r="AY334" s="16" t="s">
        <v>116</v>
      </c>
      <c r="BE334" s="210">
        <f>IF(N334="základní",J334,0)</f>
        <v>0</v>
      </c>
      <c r="BF334" s="210">
        <f>IF(N334="snížená",J334,0)</f>
        <v>0</v>
      </c>
      <c r="BG334" s="210">
        <f>IF(N334="zákl. přenesená",J334,0)</f>
        <v>0</v>
      </c>
      <c r="BH334" s="210">
        <f>IF(N334="sníž. přenesená",J334,0)</f>
        <v>0</v>
      </c>
      <c r="BI334" s="210">
        <f>IF(N334="nulová",J334,0)</f>
        <v>0</v>
      </c>
      <c r="BJ334" s="16" t="s">
        <v>78</v>
      </c>
      <c r="BK334" s="210">
        <f>ROUND(I334*H334,2)</f>
        <v>0</v>
      </c>
      <c r="BL334" s="16" t="s">
        <v>228</v>
      </c>
      <c r="BM334" s="209" t="s">
        <v>544</v>
      </c>
    </row>
    <row r="335" s="2" customFormat="1">
      <c r="A335" s="37"/>
      <c r="B335" s="38"/>
      <c r="C335" s="39"/>
      <c r="D335" s="211" t="s">
        <v>125</v>
      </c>
      <c r="E335" s="39"/>
      <c r="F335" s="212" t="s">
        <v>545</v>
      </c>
      <c r="G335" s="39"/>
      <c r="H335" s="39"/>
      <c r="I335" s="213"/>
      <c r="J335" s="39"/>
      <c r="K335" s="39"/>
      <c r="L335" s="43"/>
      <c r="M335" s="214"/>
      <c r="N335" s="215"/>
      <c r="O335" s="83"/>
      <c r="P335" s="83"/>
      <c r="Q335" s="83"/>
      <c r="R335" s="83"/>
      <c r="S335" s="83"/>
      <c r="T335" s="84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T335" s="16" t="s">
        <v>125</v>
      </c>
      <c r="AU335" s="16" t="s">
        <v>80</v>
      </c>
    </row>
    <row r="336" s="2" customFormat="1">
      <c r="A336" s="37"/>
      <c r="B336" s="38"/>
      <c r="C336" s="39"/>
      <c r="D336" s="216" t="s">
        <v>127</v>
      </c>
      <c r="E336" s="39"/>
      <c r="F336" s="217" t="s">
        <v>546</v>
      </c>
      <c r="G336" s="39"/>
      <c r="H336" s="39"/>
      <c r="I336" s="213"/>
      <c r="J336" s="39"/>
      <c r="K336" s="39"/>
      <c r="L336" s="43"/>
      <c r="M336" s="214"/>
      <c r="N336" s="215"/>
      <c r="O336" s="83"/>
      <c r="P336" s="83"/>
      <c r="Q336" s="83"/>
      <c r="R336" s="83"/>
      <c r="S336" s="83"/>
      <c r="T336" s="84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16" t="s">
        <v>127</v>
      </c>
      <c r="AU336" s="16" t="s">
        <v>80</v>
      </c>
    </row>
    <row r="337" s="12" customFormat="1" ht="25.92" customHeight="1">
      <c r="A337" s="12"/>
      <c r="B337" s="181"/>
      <c r="C337" s="182"/>
      <c r="D337" s="183" t="s">
        <v>72</v>
      </c>
      <c r="E337" s="184" t="s">
        <v>547</v>
      </c>
      <c r="F337" s="184" t="s">
        <v>548</v>
      </c>
      <c r="G337" s="182"/>
      <c r="H337" s="182"/>
      <c r="I337" s="185"/>
      <c r="J337" s="186">
        <f>BK337</f>
        <v>0</v>
      </c>
      <c r="K337" s="182"/>
      <c r="L337" s="187"/>
      <c r="M337" s="188"/>
      <c r="N337" s="189"/>
      <c r="O337" s="189"/>
      <c r="P337" s="190">
        <f>SUM(P338:P355)</f>
        <v>0</v>
      </c>
      <c r="Q337" s="189"/>
      <c r="R337" s="190">
        <f>SUM(R338:R355)</f>
        <v>1.0126999999999999</v>
      </c>
      <c r="S337" s="189"/>
      <c r="T337" s="191">
        <f>SUM(T338:T355)</f>
        <v>0</v>
      </c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R337" s="192" t="s">
        <v>123</v>
      </c>
      <c r="AT337" s="193" t="s">
        <v>72</v>
      </c>
      <c r="AU337" s="193" t="s">
        <v>73</v>
      </c>
      <c r="AY337" s="192" t="s">
        <v>116</v>
      </c>
      <c r="BK337" s="194">
        <f>SUM(BK338:BK355)</f>
        <v>0</v>
      </c>
    </row>
    <row r="338" s="2" customFormat="1" ht="16.5" customHeight="1">
      <c r="A338" s="37"/>
      <c r="B338" s="38"/>
      <c r="C338" s="197" t="s">
        <v>549</v>
      </c>
      <c r="D338" s="197" t="s">
        <v>119</v>
      </c>
      <c r="E338" s="198" t="s">
        <v>550</v>
      </c>
      <c r="F338" s="199" t="s">
        <v>551</v>
      </c>
      <c r="G338" s="200" t="s">
        <v>552</v>
      </c>
      <c r="H338" s="201">
        <v>2</v>
      </c>
      <c r="I338" s="202"/>
      <c r="J338" s="203">
        <f>ROUND(I338*H338,2)</f>
        <v>0</v>
      </c>
      <c r="K338" s="204"/>
      <c r="L338" s="43"/>
      <c r="M338" s="205" t="s">
        <v>19</v>
      </c>
      <c r="N338" s="206" t="s">
        <v>44</v>
      </c>
      <c r="O338" s="83"/>
      <c r="P338" s="207">
        <f>O338*H338</f>
        <v>0</v>
      </c>
      <c r="Q338" s="207">
        <v>0</v>
      </c>
      <c r="R338" s="207">
        <f>Q338*H338</f>
        <v>0</v>
      </c>
      <c r="S338" s="207">
        <v>0</v>
      </c>
      <c r="T338" s="208">
        <f>S338*H338</f>
        <v>0</v>
      </c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R338" s="209" t="s">
        <v>553</v>
      </c>
      <c r="AT338" s="209" t="s">
        <v>119</v>
      </c>
      <c r="AU338" s="209" t="s">
        <v>78</v>
      </c>
      <c r="AY338" s="16" t="s">
        <v>116</v>
      </c>
      <c r="BE338" s="210">
        <f>IF(N338="základní",J338,0)</f>
        <v>0</v>
      </c>
      <c r="BF338" s="210">
        <f>IF(N338="snížená",J338,0)</f>
        <v>0</v>
      </c>
      <c r="BG338" s="210">
        <f>IF(N338="zákl. přenesená",J338,0)</f>
        <v>0</v>
      </c>
      <c r="BH338" s="210">
        <f>IF(N338="sníž. přenesená",J338,0)</f>
        <v>0</v>
      </c>
      <c r="BI338" s="210">
        <f>IF(N338="nulová",J338,0)</f>
        <v>0</v>
      </c>
      <c r="BJ338" s="16" t="s">
        <v>78</v>
      </c>
      <c r="BK338" s="210">
        <f>ROUND(I338*H338,2)</f>
        <v>0</v>
      </c>
      <c r="BL338" s="16" t="s">
        <v>553</v>
      </c>
      <c r="BM338" s="209" t="s">
        <v>554</v>
      </c>
    </row>
    <row r="339" s="2" customFormat="1">
      <c r="A339" s="37"/>
      <c r="B339" s="38"/>
      <c r="C339" s="39"/>
      <c r="D339" s="211" t="s">
        <v>125</v>
      </c>
      <c r="E339" s="39"/>
      <c r="F339" s="212" t="s">
        <v>555</v>
      </c>
      <c r="G339" s="39"/>
      <c r="H339" s="39"/>
      <c r="I339" s="213"/>
      <c r="J339" s="39"/>
      <c r="K339" s="39"/>
      <c r="L339" s="43"/>
      <c r="M339" s="214"/>
      <c r="N339" s="215"/>
      <c r="O339" s="83"/>
      <c r="P339" s="83"/>
      <c r="Q339" s="83"/>
      <c r="R339" s="83"/>
      <c r="S339" s="83"/>
      <c r="T339" s="84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T339" s="16" t="s">
        <v>125</v>
      </c>
      <c r="AU339" s="16" t="s">
        <v>78</v>
      </c>
    </row>
    <row r="340" s="2" customFormat="1">
      <c r="A340" s="37"/>
      <c r="B340" s="38"/>
      <c r="C340" s="39"/>
      <c r="D340" s="216" t="s">
        <v>127</v>
      </c>
      <c r="E340" s="39"/>
      <c r="F340" s="217" t="s">
        <v>556</v>
      </c>
      <c r="G340" s="39"/>
      <c r="H340" s="39"/>
      <c r="I340" s="213"/>
      <c r="J340" s="39"/>
      <c r="K340" s="39"/>
      <c r="L340" s="43"/>
      <c r="M340" s="214"/>
      <c r="N340" s="215"/>
      <c r="O340" s="83"/>
      <c r="P340" s="83"/>
      <c r="Q340" s="83"/>
      <c r="R340" s="83"/>
      <c r="S340" s="83"/>
      <c r="T340" s="84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16" t="s">
        <v>127</v>
      </c>
      <c r="AU340" s="16" t="s">
        <v>78</v>
      </c>
    </row>
    <row r="341" s="2" customFormat="1">
      <c r="A341" s="37"/>
      <c r="B341" s="38"/>
      <c r="C341" s="39"/>
      <c r="D341" s="211" t="s">
        <v>223</v>
      </c>
      <c r="E341" s="39"/>
      <c r="F341" s="251" t="s">
        <v>557</v>
      </c>
      <c r="G341" s="39"/>
      <c r="H341" s="39"/>
      <c r="I341" s="213"/>
      <c r="J341" s="39"/>
      <c r="K341" s="39"/>
      <c r="L341" s="43"/>
      <c r="M341" s="214"/>
      <c r="N341" s="215"/>
      <c r="O341" s="83"/>
      <c r="P341" s="83"/>
      <c r="Q341" s="83"/>
      <c r="R341" s="83"/>
      <c r="S341" s="83"/>
      <c r="T341" s="84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16" t="s">
        <v>223</v>
      </c>
      <c r="AU341" s="16" t="s">
        <v>78</v>
      </c>
    </row>
    <row r="342" s="2" customFormat="1" ht="16.5" customHeight="1">
      <c r="A342" s="37"/>
      <c r="B342" s="38"/>
      <c r="C342" s="197" t="s">
        <v>558</v>
      </c>
      <c r="D342" s="197" t="s">
        <v>119</v>
      </c>
      <c r="E342" s="198" t="s">
        <v>559</v>
      </c>
      <c r="F342" s="199" t="s">
        <v>560</v>
      </c>
      <c r="G342" s="200" t="s">
        <v>552</v>
      </c>
      <c r="H342" s="201">
        <v>40</v>
      </c>
      <c r="I342" s="202"/>
      <c r="J342" s="203">
        <f>ROUND(I342*H342,2)</f>
        <v>0</v>
      </c>
      <c r="K342" s="204"/>
      <c r="L342" s="43"/>
      <c r="M342" s="205" t="s">
        <v>19</v>
      </c>
      <c r="N342" s="206" t="s">
        <v>44</v>
      </c>
      <c r="O342" s="83"/>
      <c r="P342" s="207">
        <f>O342*H342</f>
        <v>0</v>
      </c>
      <c r="Q342" s="207">
        <v>0</v>
      </c>
      <c r="R342" s="207">
        <f>Q342*H342</f>
        <v>0</v>
      </c>
      <c r="S342" s="207">
        <v>0</v>
      </c>
      <c r="T342" s="208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209" t="s">
        <v>553</v>
      </c>
      <c r="AT342" s="209" t="s">
        <v>119</v>
      </c>
      <c r="AU342" s="209" t="s">
        <v>78</v>
      </c>
      <c r="AY342" s="16" t="s">
        <v>116</v>
      </c>
      <c r="BE342" s="210">
        <f>IF(N342="základní",J342,0)</f>
        <v>0</v>
      </c>
      <c r="BF342" s="210">
        <f>IF(N342="snížená",J342,0)</f>
        <v>0</v>
      </c>
      <c r="BG342" s="210">
        <f>IF(N342="zákl. přenesená",J342,0)</f>
        <v>0</v>
      </c>
      <c r="BH342" s="210">
        <f>IF(N342="sníž. přenesená",J342,0)</f>
        <v>0</v>
      </c>
      <c r="BI342" s="210">
        <f>IF(N342="nulová",J342,0)</f>
        <v>0</v>
      </c>
      <c r="BJ342" s="16" t="s">
        <v>78</v>
      </c>
      <c r="BK342" s="210">
        <f>ROUND(I342*H342,2)</f>
        <v>0</v>
      </c>
      <c r="BL342" s="16" t="s">
        <v>553</v>
      </c>
      <c r="BM342" s="209" t="s">
        <v>561</v>
      </c>
    </row>
    <row r="343" s="2" customFormat="1">
      <c r="A343" s="37"/>
      <c r="B343" s="38"/>
      <c r="C343" s="39"/>
      <c r="D343" s="211" t="s">
        <v>125</v>
      </c>
      <c r="E343" s="39"/>
      <c r="F343" s="212" t="s">
        <v>562</v>
      </c>
      <c r="G343" s="39"/>
      <c r="H343" s="39"/>
      <c r="I343" s="213"/>
      <c r="J343" s="39"/>
      <c r="K343" s="39"/>
      <c r="L343" s="43"/>
      <c r="M343" s="214"/>
      <c r="N343" s="215"/>
      <c r="O343" s="83"/>
      <c r="P343" s="83"/>
      <c r="Q343" s="83"/>
      <c r="R343" s="83"/>
      <c r="S343" s="83"/>
      <c r="T343" s="84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16" t="s">
        <v>125</v>
      </c>
      <c r="AU343" s="16" t="s">
        <v>78</v>
      </c>
    </row>
    <row r="344" s="2" customFormat="1">
      <c r="A344" s="37"/>
      <c r="B344" s="38"/>
      <c r="C344" s="39"/>
      <c r="D344" s="216" t="s">
        <v>127</v>
      </c>
      <c r="E344" s="39"/>
      <c r="F344" s="217" t="s">
        <v>563</v>
      </c>
      <c r="G344" s="39"/>
      <c r="H344" s="39"/>
      <c r="I344" s="213"/>
      <c r="J344" s="39"/>
      <c r="K344" s="39"/>
      <c r="L344" s="43"/>
      <c r="M344" s="214"/>
      <c r="N344" s="215"/>
      <c r="O344" s="83"/>
      <c r="P344" s="83"/>
      <c r="Q344" s="83"/>
      <c r="R344" s="83"/>
      <c r="S344" s="83"/>
      <c r="T344" s="84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16" t="s">
        <v>127</v>
      </c>
      <c r="AU344" s="16" t="s">
        <v>78</v>
      </c>
    </row>
    <row r="345" s="2" customFormat="1">
      <c r="A345" s="37"/>
      <c r="B345" s="38"/>
      <c r="C345" s="39"/>
      <c r="D345" s="211" t="s">
        <v>223</v>
      </c>
      <c r="E345" s="39"/>
      <c r="F345" s="251" t="s">
        <v>564</v>
      </c>
      <c r="G345" s="39"/>
      <c r="H345" s="39"/>
      <c r="I345" s="213"/>
      <c r="J345" s="39"/>
      <c r="K345" s="39"/>
      <c r="L345" s="43"/>
      <c r="M345" s="214"/>
      <c r="N345" s="215"/>
      <c r="O345" s="83"/>
      <c r="P345" s="83"/>
      <c r="Q345" s="83"/>
      <c r="R345" s="83"/>
      <c r="S345" s="83"/>
      <c r="T345" s="84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T345" s="16" t="s">
        <v>223</v>
      </c>
      <c r="AU345" s="16" t="s">
        <v>78</v>
      </c>
    </row>
    <row r="346" s="2" customFormat="1" ht="24.15" customHeight="1">
      <c r="A346" s="37"/>
      <c r="B346" s="38"/>
      <c r="C346" s="240" t="s">
        <v>565</v>
      </c>
      <c r="D346" s="240" t="s">
        <v>219</v>
      </c>
      <c r="E346" s="241" t="s">
        <v>566</v>
      </c>
      <c r="F346" s="242" t="s">
        <v>567</v>
      </c>
      <c r="G346" s="243" t="s">
        <v>214</v>
      </c>
      <c r="H346" s="244">
        <v>100</v>
      </c>
      <c r="I346" s="245"/>
      <c r="J346" s="246">
        <f>ROUND(I346*H346,2)</f>
        <v>0</v>
      </c>
      <c r="K346" s="247"/>
      <c r="L346" s="248"/>
      <c r="M346" s="249" t="s">
        <v>19</v>
      </c>
      <c r="N346" s="250" t="s">
        <v>44</v>
      </c>
      <c r="O346" s="83"/>
      <c r="P346" s="207">
        <f>O346*H346</f>
        <v>0</v>
      </c>
      <c r="Q346" s="207">
        <v>0.00012</v>
      </c>
      <c r="R346" s="207">
        <f>Q346*H346</f>
        <v>0.012</v>
      </c>
      <c r="S346" s="207">
        <v>0</v>
      </c>
      <c r="T346" s="208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209" t="s">
        <v>553</v>
      </c>
      <c r="AT346" s="209" t="s">
        <v>219</v>
      </c>
      <c r="AU346" s="209" t="s">
        <v>78</v>
      </c>
      <c r="AY346" s="16" t="s">
        <v>116</v>
      </c>
      <c r="BE346" s="210">
        <f>IF(N346="základní",J346,0)</f>
        <v>0</v>
      </c>
      <c r="BF346" s="210">
        <f>IF(N346="snížená",J346,0)</f>
        <v>0</v>
      </c>
      <c r="BG346" s="210">
        <f>IF(N346="zákl. přenesená",J346,0)</f>
        <v>0</v>
      </c>
      <c r="BH346" s="210">
        <f>IF(N346="sníž. přenesená",J346,0)</f>
        <v>0</v>
      </c>
      <c r="BI346" s="210">
        <f>IF(N346="nulová",J346,0)</f>
        <v>0</v>
      </c>
      <c r="BJ346" s="16" t="s">
        <v>78</v>
      </c>
      <c r="BK346" s="210">
        <f>ROUND(I346*H346,2)</f>
        <v>0</v>
      </c>
      <c r="BL346" s="16" t="s">
        <v>553</v>
      </c>
      <c r="BM346" s="209" t="s">
        <v>568</v>
      </c>
    </row>
    <row r="347" s="2" customFormat="1">
      <c r="A347" s="37"/>
      <c r="B347" s="38"/>
      <c r="C347" s="39"/>
      <c r="D347" s="211" t="s">
        <v>125</v>
      </c>
      <c r="E347" s="39"/>
      <c r="F347" s="212" t="s">
        <v>567</v>
      </c>
      <c r="G347" s="39"/>
      <c r="H347" s="39"/>
      <c r="I347" s="213"/>
      <c r="J347" s="39"/>
      <c r="K347" s="39"/>
      <c r="L347" s="43"/>
      <c r="M347" s="214"/>
      <c r="N347" s="215"/>
      <c r="O347" s="83"/>
      <c r="P347" s="83"/>
      <c r="Q347" s="83"/>
      <c r="R347" s="83"/>
      <c r="S347" s="83"/>
      <c r="T347" s="84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16" t="s">
        <v>125</v>
      </c>
      <c r="AU347" s="16" t="s">
        <v>78</v>
      </c>
    </row>
    <row r="348" s="2" customFormat="1" ht="24.15" customHeight="1">
      <c r="A348" s="37"/>
      <c r="B348" s="38"/>
      <c r="C348" s="240" t="s">
        <v>569</v>
      </c>
      <c r="D348" s="240" t="s">
        <v>219</v>
      </c>
      <c r="E348" s="241" t="s">
        <v>570</v>
      </c>
      <c r="F348" s="242" t="s">
        <v>571</v>
      </c>
      <c r="G348" s="243" t="s">
        <v>184</v>
      </c>
      <c r="H348" s="244">
        <v>2</v>
      </c>
      <c r="I348" s="245"/>
      <c r="J348" s="246">
        <f>ROUND(I348*H348,2)</f>
        <v>0</v>
      </c>
      <c r="K348" s="247"/>
      <c r="L348" s="248"/>
      <c r="M348" s="249" t="s">
        <v>19</v>
      </c>
      <c r="N348" s="250" t="s">
        <v>44</v>
      </c>
      <c r="O348" s="83"/>
      <c r="P348" s="207">
        <f>O348*H348</f>
        <v>0</v>
      </c>
      <c r="Q348" s="207">
        <v>5.0000000000000002E-05</v>
      </c>
      <c r="R348" s="207">
        <f>Q348*H348</f>
        <v>0.00010000000000000001</v>
      </c>
      <c r="S348" s="207">
        <v>0</v>
      </c>
      <c r="T348" s="208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209" t="s">
        <v>553</v>
      </c>
      <c r="AT348" s="209" t="s">
        <v>219</v>
      </c>
      <c r="AU348" s="209" t="s">
        <v>78</v>
      </c>
      <c r="AY348" s="16" t="s">
        <v>116</v>
      </c>
      <c r="BE348" s="210">
        <f>IF(N348="základní",J348,0)</f>
        <v>0</v>
      </c>
      <c r="BF348" s="210">
        <f>IF(N348="snížená",J348,0)</f>
        <v>0</v>
      </c>
      <c r="BG348" s="210">
        <f>IF(N348="zákl. přenesená",J348,0)</f>
        <v>0</v>
      </c>
      <c r="BH348" s="210">
        <f>IF(N348="sníž. přenesená",J348,0)</f>
        <v>0</v>
      </c>
      <c r="BI348" s="210">
        <f>IF(N348="nulová",J348,0)</f>
        <v>0</v>
      </c>
      <c r="BJ348" s="16" t="s">
        <v>78</v>
      </c>
      <c r="BK348" s="210">
        <f>ROUND(I348*H348,2)</f>
        <v>0</v>
      </c>
      <c r="BL348" s="16" t="s">
        <v>553</v>
      </c>
      <c r="BM348" s="209" t="s">
        <v>572</v>
      </c>
    </row>
    <row r="349" s="2" customFormat="1">
      <c r="A349" s="37"/>
      <c r="B349" s="38"/>
      <c r="C349" s="39"/>
      <c r="D349" s="211" t="s">
        <v>125</v>
      </c>
      <c r="E349" s="39"/>
      <c r="F349" s="212" t="s">
        <v>571</v>
      </c>
      <c r="G349" s="39"/>
      <c r="H349" s="39"/>
      <c r="I349" s="213"/>
      <c r="J349" s="39"/>
      <c r="K349" s="39"/>
      <c r="L349" s="43"/>
      <c r="M349" s="214"/>
      <c r="N349" s="215"/>
      <c r="O349" s="83"/>
      <c r="P349" s="83"/>
      <c r="Q349" s="83"/>
      <c r="R349" s="83"/>
      <c r="S349" s="83"/>
      <c r="T349" s="84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T349" s="16" t="s">
        <v>125</v>
      </c>
      <c r="AU349" s="16" t="s">
        <v>78</v>
      </c>
    </row>
    <row r="350" s="2" customFormat="1" ht="24.15" customHeight="1">
      <c r="A350" s="37"/>
      <c r="B350" s="38"/>
      <c r="C350" s="240" t="s">
        <v>573</v>
      </c>
      <c r="D350" s="240" t="s">
        <v>219</v>
      </c>
      <c r="E350" s="241" t="s">
        <v>574</v>
      </c>
      <c r="F350" s="242" t="s">
        <v>575</v>
      </c>
      <c r="G350" s="243" t="s">
        <v>184</v>
      </c>
      <c r="H350" s="244">
        <v>4</v>
      </c>
      <c r="I350" s="245"/>
      <c r="J350" s="246">
        <f>ROUND(I350*H350,2)</f>
        <v>0</v>
      </c>
      <c r="K350" s="247"/>
      <c r="L350" s="248"/>
      <c r="M350" s="249" t="s">
        <v>19</v>
      </c>
      <c r="N350" s="250" t="s">
        <v>44</v>
      </c>
      <c r="O350" s="83"/>
      <c r="P350" s="207">
        <f>O350*H350</f>
        <v>0</v>
      </c>
      <c r="Q350" s="207">
        <v>9.0000000000000006E-05</v>
      </c>
      <c r="R350" s="207">
        <f>Q350*H350</f>
        <v>0.00036000000000000002</v>
      </c>
      <c r="S350" s="207">
        <v>0</v>
      </c>
      <c r="T350" s="208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209" t="s">
        <v>553</v>
      </c>
      <c r="AT350" s="209" t="s">
        <v>219</v>
      </c>
      <c r="AU350" s="209" t="s">
        <v>78</v>
      </c>
      <c r="AY350" s="16" t="s">
        <v>116</v>
      </c>
      <c r="BE350" s="210">
        <f>IF(N350="základní",J350,0)</f>
        <v>0</v>
      </c>
      <c r="BF350" s="210">
        <f>IF(N350="snížená",J350,0)</f>
        <v>0</v>
      </c>
      <c r="BG350" s="210">
        <f>IF(N350="zákl. přenesená",J350,0)</f>
        <v>0</v>
      </c>
      <c r="BH350" s="210">
        <f>IF(N350="sníž. přenesená",J350,0)</f>
        <v>0</v>
      </c>
      <c r="BI350" s="210">
        <f>IF(N350="nulová",J350,0)</f>
        <v>0</v>
      </c>
      <c r="BJ350" s="16" t="s">
        <v>78</v>
      </c>
      <c r="BK350" s="210">
        <f>ROUND(I350*H350,2)</f>
        <v>0</v>
      </c>
      <c r="BL350" s="16" t="s">
        <v>553</v>
      </c>
      <c r="BM350" s="209" t="s">
        <v>576</v>
      </c>
    </row>
    <row r="351" s="2" customFormat="1">
      <c r="A351" s="37"/>
      <c r="B351" s="38"/>
      <c r="C351" s="39"/>
      <c r="D351" s="211" t="s">
        <v>125</v>
      </c>
      <c r="E351" s="39"/>
      <c r="F351" s="212" t="s">
        <v>575</v>
      </c>
      <c r="G351" s="39"/>
      <c r="H351" s="39"/>
      <c r="I351" s="213"/>
      <c r="J351" s="39"/>
      <c r="K351" s="39"/>
      <c r="L351" s="43"/>
      <c r="M351" s="214"/>
      <c r="N351" s="215"/>
      <c r="O351" s="83"/>
      <c r="P351" s="83"/>
      <c r="Q351" s="83"/>
      <c r="R351" s="83"/>
      <c r="S351" s="83"/>
      <c r="T351" s="84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T351" s="16" t="s">
        <v>125</v>
      </c>
      <c r="AU351" s="16" t="s">
        <v>78</v>
      </c>
    </row>
    <row r="352" s="2" customFormat="1" ht="21.75" customHeight="1">
      <c r="A352" s="37"/>
      <c r="B352" s="38"/>
      <c r="C352" s="240" t="s">
        <v>577</v>
      </c>
      <c r="D352" s="240" t="s">
        <v>219</v>
      </c>
      <c r="E352" s="241" t="s">
        <v>578</v>
      </c>
      <c r="F352" s="242" t="s">
        <v>579</v>
      </c>
      <c r="G352" s="243" t="s">
        <v>184</v>
      </c>
      <c r="H352" s="244">
        <v>6</v>
      </c>
      <c r="I352" s="245"/>
      <c r="J352" s="246">
        <f>ROUND(I352*H352,2)</f>
        <v>0</v>
      </c>
      <c r="K352" s="247"/>
      <c r="L352" s="248"/>
      <c r="M352" s="249" t="s">
        <v>19</v>
      </c>
      <c r="N352" s="250" t="s">
        <v>44</v>
      </c>
      <c r="O352" s="83"/>
      <c r="P352" s="207">
        <f>O352*H352</f>
        <v>0</v>
      </c>
      <c r="Q352" s="207">
        <v>4.0000000000000003E-05</v>
      </c>
      <c r="R352" s="207">
        <f>Q352*H352</f>
        <v>0.00024000000000000003</v>
      </c>
      <c r="S352" s="207">
        <v>0</v>
      </c>
      <c r="T352" s="208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209" t="s">
        <v>553</v>
      </c>
      <c r="AT352" s="209" t="s">
        <v>219</v>
      </c>
      <c r="AU352" s="209" t="s">
        <v>78</v>
      </c>
      <c r="AY352" s="16" t="s">
        <v>116</v>
      </c>
      <c r="BE352" s="210">
        <f>IF(N352="základní",J352,0)</f>
        <v>0</v>
      </c>
      <c r="BF352" s="210">
        <f>IF(N352="snížená",J352,0)</f>
        <v>0</v>
      </c>
      <c r="BG352" s="210">
        <f>IF(N352="zákl. přenesená",J352,0)</f>
        <v>0</v>
      </c>
      <c r="BH352" s="210">
        <f>IF(N352="sníž. přenesená",J352,0)</f>
        <v>0</v>
      </c>
      <c r="BI352" s="210">
        <f>IF(N352="nulová",J352,0)</f>
        <v>0</v>
      </c>
      <c r="BJ352" s="16" t="s">
        <v>78</v>
      </c>
      <c r="BK352" s="210">
        <f>ROUND(I352*H352,2)</f>
        <v>0</v>
      </c>
      <c r="BL352" s="16" t="s">
        <v>553</v>
      </c>
      <c r="BM352" s="209" t="s">
        <v>580</v>
      </c>
    </row>
    <row r="353" s="2" customFormat="1">
      <c r="A353" s="37"/>
      <c r="B353" s="38"/>
      <c r="C353" s="39"/>
      <c r="D353" s="211" t="s">
        <v>125</v>
      </c>
      <c r="E353" s="39"/>
      <c r="F353" s="212" t="s">
        <v>579</v>
      </c>
      <c r="G353" s="39"/>
      <c r="H353" s="39"/>
      <c r="I353" s="213"/>
      <c r="J353" s="39"/>
      <c r="K353" s="39"/>
      <c r="L353" s="43"/>
      <c r="M353" s="214"/>
      <c r="N353" s="215"/>
      <c r="O353" s="83"/>
      <c r="P353" s="83"/>
      <c r="Q353" s="83"/>
      <c r="R353" s="83"/>
      <c r="S353" s="83"/>
      <c r="T353" s="84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T353" s="16" t="s">
        <v>125</v>
      </c>
      <c r="AU353" s="16" t="s">
        <v>78</v>
      </c>
    </row>
    <row r="354" s="2" customFormat="1" ht="16.5" customHeight="1">
      <c r="A354" s="37"/>
      <c r="B354" s="38"/>
      <c r="C354" s="240" t="s">
        <v>581</v>
      </c>
      <c r="D354" s="240" t="s">
        <v>219</v>
      </c>
      <c r="E354" s="241" t="s">
        <v>582</v>
      </c>
      <c r="F354" s="242" t="s">
        <v>583</v>
      </c>
      <c r="G354" s="243" t="s">
        <v>584</v>
      </c>
      <c r="H354" s="244">
        <v>1</v>
      </c>
      <c r="I354" s="245"/>
      <c r="J354" s="246">
        <f>ROUND(I354*H354,2)</f>
        <v>0</v>
      </c>
      <c r="K354" s="247"/>
      <c r="L354" s="248"/>
      <c r="M354" s="249" t="s">
        <v>19</v>
      </c>
      <c r="N354" s="250" t="s">
        <v>44</v>
      </c>
      <c r="O354" s="83"/>
      <c r="P354" s="207">
        <f>O354*H354</f>
        <v>0</v>
      </c>
      <c r="Q354" s="207">
        <v>1</v>
      </c>
      <c r="R354" s="207">
        <f>Q354*H354</f>
        <v>1</v>
      </c>
      <c r="S354" s="207">
        <v>0</v>
      </c>
      <c r="T354" s="208">
        <f>S354*H354</f>
        <v>0</v>
      </c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R354" s="209" t="s">
        <v>553</v>
      </c>
      <c r="AT354" s="209" t="s">
        <v>219</v>
      </c>
      <c r="AU354" s="209" t="s">
        <v>78</v>
      </c>
      <c r="AY354" s="16" t="s">
        <v>116</v>
      </c>
      <c r="BE354" s="210">
        <f>IF(N354="základní",J354,0)</f>
        <v>0</v>
      </c>
      <c r="BF354" s="210">
        <f>IF(N354="snížená",J354,0)</f>
        <v>0</v>
      </c>
      <c r="BG354" s="210">
        <f>IF(N354="zákl. přenesená",J354,0)</f>
        <v>0</v>
      </c>
      <c r="BH354" s="210">
        <f>IF(N354="sníž. přenesená",J354,0)</f>
        <v>0</v>
      </c>
      <c r="BI354" s="210">
        <f>IF(N354="nulová",J354,0)</f>
        <v>0</v>
      </c>
      <c r="BJ354" s="16" t="s">
        <v>78</v>
      </c>
      <c r="BK354" s="210">
        <f>ROUND(I354*H354,2)</f>
        <v>0</v>
      </c>
      <c r="BL354" s="16" t="s">
        <v>553</v>
      </c>
      <c r="BM354" s="209" t="s">
        <v>585</v>
      </c>
    </row>
    <row r="355" s="2" customFormat="1">
      <c r="A355" s="37"/>
      <c r="B355" s="38"/>
      <c r="C355" s="39"/>
      <c r="D355" s="211" t="s">
        <v>125</v>
      </c>
      <c r="E355" s="39"/>
      <c r="F355" s="212" t="s">
        <v>583</v>
      </c>
      <c r="G355" s="39"/>
      <c r="H355" s="39"/>
      <c r="I355" s="213"/>
      <c r="J355" s="39"/>
      <c r="K355" s="39"/>
      <c r="L355" s="43"/>
      <c r="M355" s="252"/>
      <c r="N355" s="253"/>
      <c r="O355" s="254"/>
      <c r="P355" s="254"/>
      <c r="Q355" s="254"/>
      <c r="R355" s="254"/>
      <c r="S355" s="254"/>
      <c r="T355" s="255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T355" s="16" t="s">
        <v>125</v>
      </c>
      <c r="AU355" s="16" t="s">
        <v>78</v>
      </c>
    </row>
    <row r="356" s="2" customFormat="1" ht="6.96" customHeight="1">
      <c r="A356" s="37"/>
      <c r="B356" s="58"/>
      <c r="C356" s="59"/>
      <c r="D356" s="59"/>
      <c r="E356" s="59"/>
      <c r="F356" s="59"/>
      <c r="G356" s="59"/>
      <c r="H356" s="59"/>
      <c r="I356" s="59"/>
      <c r="J356" s="59"/>
      <c r="K356" s="59"/>
      <c r="L356" s="43"/>
      <c r="M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</row>
  </sheetData>
  <sheetProtection sheet="1" autoFilter="0" formatColumns="0" formatRows="0" objects="1" scenarios="1" spinCount="100000" saltValue="H06U+EA/xz3zduhTr1Cou597kskoXpymsGYtCJRAOhOPv0NzZeieeTa2+75mWO97Y7lpYsU79/BS6+lmOVOmJg==" hashValue="nA3ZAiYHfT/Gt2jEp6VtI1a2e5ec6Njw9p0/NkV4RWMUamCjQjCBqCWaYbOn7OYDM54f62fjxcFkeT9dmeUtmA==" algorithmName="SHA-512" password="CC35"/>
  <autoFilter ref="C87:K355"/>
  <mergeCells count="6">
    <mergeCell ref="E7:H7"/>
    <mergeCell ref="E16:H16"/>
    <mergeCell ref="E25:H25"/>
    <mergeCell ref="E46:H46"/>
    <mergeCell ref="E80:H80"/>
    <mergeCell ref="L2:V2"/>
  </mergeCells>
  <hyperlinks>
    <hyperlink ref="F93" r:id="rId1" display="https://podminky.urs.cz/item/CS_URS_2025_02/611315412"/>
    <hyperlink ref="F99" r:id="rId2" display="https://podminky.urs.cz/item/CS_URS_2025_02/612131121"/>
    <hyperlink ref="F106" r:id="rId3" display="https://podminky.urs.cz/item/CS_URS_2025_02/612142001"/>
    <hyperlink ref="F112" r:id="rId4" display="https://podminky.urs.cz/item/CS_URS_2025_02/612311131"/>
    <hyperlink ref="F115" r:id="rId5" display="https://podminky.urs.cz/item/CS_URS_2025_02/612315401"/>
    <hyperlink ref="F119" r:id="rId6" display="https://podminky.urs.cz/item/CS_URS_2025_02/613131121"/>
    <hyperlink ref="F125" r:id="rId7" display="https://podminky.urs.cz/item/CS_URS_2025_02/613142001"/>
    <hyperlink ref="F130" r:id="rId8" display="https://podminky.urs.cz/item/CS_URS_2025_02/613311131"/>
    <hyperlink ref="F134" r:id="rId9" display="https://podminky.urs.cz/item/CS_URS_2025_02/946111312"/>
    <hyperlink ref="F137" r:id="rId10" display="https://podminky.urs.cz/item/CS_URS_2025_02/946113115"/>
    <hyperlink ref="F140" r:id="rId11" display="https://podminky.urs.cz/item/CS_URS_2025_02/946113215"/>
    <hyperlink ref="F143" r:id="rId12" display="https://podminky.urs.cz/item/CS_URS_2025_02/946113815"/>
    <hyperlink ref="F146" r:id="rId13" display="https://podminky.urs.cz/item/CS_URS_2025_02/952902031"/>
    <hyperlink ref="F149" r:id="rId14" display="https://podminky.urs.cz/item/CS_URS_2025_02/953993103"/>
    <hyperlink ref="F158" r:id="rId15" display="https://podminky.urs.cz/item/CS_URS_2025_02/997013211"/>
    <hyperlink ref="F161" r:id="rId16" display="https://podminky.urs.cz/item/CS_URS_2025_02/997013511"/>
    <hyperlink ref="F164" r:id="rId17" display="https://podminky.urs.cz/item/CS_URS_2025_02/997013631"/>
    <hyperlink ref="F168" r:id="rId18" display="https://podminky.urs.cz/item/CS_URS_2025_02/998018001"/>
    <hyperlink ref="F179" r:id="rId19" display="https://podminky.urs.cz/item/CS_URS_2025_02/734200811"/>
    <hyperlink ref="F183" r:id="rId20" display="https://podminky.urs.cz/item/CS_URS_2025_02/734200821"/>
    <hyperlink ref="F188" r:id="rId21" display="https://podminky.urs.cz/item/CS_URS_2025_02/734221132"/>
    <hyperlink ref="F192" r:id="rId22" display="https://podminky.urs.cz/item/CS_URS_2025_02/734261712"/>
    <hyperlink ref="F196" r:id="rId23" display="https://podminky.urs.cz/item/CS_URS_2025_02/734209103"/>
    <hyperlink ref="F202" r:id="rId24" display="https://podminky.urs.cz/item/CS_URS_2025_02/998734121"/>
    <hyperlink ref="F206" r:id="rId25" display="https://podminky.urs.cz/item/CS_URS_2025_02/735494811"/>
    <hyperlink ref="F210" r:id="rId26" display="https://podminky.urs.cz/item/CS_URS_2025_02/735111810"/>
    <hyperlink ref="F213" r:id="rId27" display="https://podminky.urs.cz/item/CS_URS_2025_02/735291800"/>
    <hyperlink ref="F217" r:id="rId28" display="https://podminky.urs.cz/item/CS_URS_2025_02/735159220"/>
    <hyperlink ref="F223" r:id="rId29" display="https://podminky.urs.cz/item/CS_URS_2025_02/735191910"/>
    <hyperlink ref="F226" r:id="rId30" display="https://podminky.urs.cz/item/CS_URS_2025_02/735000912"/>
    <hyperlink ref="F229" r:id="rId31" display="https://podminky.urs.cz/item/CS_URS_2025_02/998735121"/>
    <hyperlink ref="F233" r:id="rId32" display="https://podminky.urs.cz/item/CS_URS_2025_02/766411812"/>
    <hyperlink ref="F237" r:id="rId33" display="https://podminky.urs.cz/item/CS_URS_2025_02/766411822"/>
    <hyperlink ref="F240" r:id="rId34" display="https://podminky.urs.cz/item/CS_URS_2025_02/766431812"/>
    <hyperlink ref="F244" r:id="rId35" display="https://podminky.urs.cz/item/CS_URS_2025_02/766431822"/>
    <hyperlink ref="F251" r:id="rId36" display="https://podminky.urs.cz/item/CS_URS_2025_02/766699612"/>
    <hyperlink ref="F263" r:id="rId37" display="https://podminky.urs.cz/item/CS_URS_2025_02/998766121"/>
    <hyperlink ref="F267" r:id="rId38" display="https://podminky.urs.cz/item/CS_URS_2025_02/767995114"/>
    <hyperlink ref="F277" r:id="rId39" display="https://podminky.urs.cz/item/CS_URS_2025_02/767995115"/>
    <hyperlink ref="F286" r:id="rId40" display="https://podminky.urs.cz/item/CS_URS_2025_02/767996701"/>
    <hyperlink ref="F291" r:id="rId41" display="https://podminky.urs.cz/item/CS_URS_2025_02/998767121"/>
    <hyperlink ref="F295" r:id="rId42" display="https://podminky.urs.cz/item/CS_URS_2025_02/776201921"/>
    <hyperlink ref="F299" r:id="rId43" display="https://podminky.urs.cz/item/CS_URS_2025_02/776201922"/>
    <hyperlink ref="F303" r:id="rId44" display="https://podminky.urs.cz/item/CS_URS_2025_02/783000103"/>
    <hyperlink ref="F311" r:id="rId45" display="https://podminky.urs.cz/item/CS_URS_2025_02/783606869"/>
    <hyperlink ref="F315" r:id="rId46" display="https://podminky.urs.cz/item/CS_URS_2025_02/783614551"/>
    <hyperlink ref="F318" r:id="rId47" display="https://podminky.urs.cz/item/CS_URS_2025_02/783617611"/>
    <hyperlink ref="F325" r:id="rId48" display="https://podminky.urs.cz/item/CS_URS_2025_02/784121001"/>
    <hyperlink ref="F329" r:id="rId49" display="https://podminky.urs.cz/item/CS_URS_2025_02/784181131"/>
    <hyperlink ref="F336" r:id="rId50" display="https://podminky.urs.cz/item/CS_URS_2025_02/784211111"/>
    <hyperlink ref="F340" r:id="rId51" display="https://podminky.urs.cz/item/CS_URS_2025_02/HZS1292"/>
    <hyperlink ref="F344" r:id="rId52" display="https://podminky.urs.cz/item/CS_URS_2025_02/HZS223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53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Zdeněk Sem</dc:creator>
  <cp:lastModifiedBy>Zdeněk Sem</cp:lastModifiedBy>
  <dcterms:created xsi:type="dcterms:W3CDTF">2025-08-15T05:35:34Z</dcterms:created>
  <dcterms:modified xsi:type="dcterms:W3CDTF">2025-08-15T05:35:36Z</dcterms:modified>
</cp:coreProperties>
</file>