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MESSOR COMPANY\Desktop\"/>
    </mc:Choice>
  </mc:AlternateContent>
  <bookViews>
    <workbookView xWindow="0" yWindow="0" windowWidth="0" windowHeight="0"/>
  </bookViews>
  <sheets>
    <sheet name="Rekapitulace stavby" sheetId="1" r:id="rId1"/>
    <sheet name="SO.01 - Komunikace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'SO.01 - Komunikace'!$C$126:$K$347</definedName>
    <definedName name="_xlnm.Print_Area" localSheetId="1">'SO.01 - Komunikace'!$C$4:$J$39,'SO.01 - Komunikace'!$C$50:$J$76,'SO.01 - Komunikace'!$C$82:$J$108,'SO.01 - Komunikace'!$C$114:$K$347</definedName>
    <definedName name="_xlnm.Print_Titles" localSheetId="1">'SO.01 - Komunikace'!$126:$126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344"/>
  <c r="BH344"/>
  <c r="BG344"/>
  <c r="BF344"/>
  <c r="T344"/>
  <c r="T343"/>
  <c r="R344"/>
  <c r="R343"/>
  <c r="P344"/>
  <c r="P343"/>
  <c r="BI339"/>
  <c r="BH339"/>
  <c r="BG339"/>
  <c r="BF339"/>
  <c r="T339"/>
  <c r="R339"/>
  <c r="P339"/>
  <c r="BI336"/>
  <c r="BH336"/>
  <c r="BG336"/>
  <c r="BF336"/>
  <c r="T336"/>
  <c r="R336"/>
  <c r="P336"/>
  <c r="BI331"/>
  <c r="BH331"/>
  <c r="BG331"/>
  <c r="BF331"/>
  <c r="T331"/>
  <c r="R331"/>
  <c r="P331"/>
  <c r="BI328"/>
  <c r="BH328"/>
  <c r="BG328"/>
  <c r="BF328"/>
  <c r="T328"/>
  <c r="R328"/>
  <c r="P328"/>
  <c r="BI324"/>
  <c r="BH324"/>
  <c r="BG324"/>
  <c r="BF324"/>
  <c r="T324"/>
  <c r="T323"/>
  <c r="R324"/>
  <c r="R323"/>
  <c r="P324"/>
  <c r="P323"/>
  <c r="BI320"/>
  <c r="BH320"/>
  <c r="BG320"/>
  <c r="BF320"/>
  <c r="T320"/>
  <c r="R320"/>
  <c r="P320"/>
  <c r="BI317"/>
  <c r="BH317"/>
  <c r="BG317"/>
  <c r="BF317"/>
  <c r="T317"/>
  <c r="R317"/>
  <c r="P317"/>
  <c r="BI314"/>
  <c r="BH314"/>
  <c r="BG314"/>
  <c r="BF314"/>
  <c r="T314"/>
  <c r="R314"/>
  <c r="P314"/>
  <c r="BI312"/>
  <c r="BH312"/>
  <c r="BG312"/>
  <c r="BF312"/>
  <c r="T312"/>
  <c r="R312"/>
  <c r="P312"/>
  <c r="BI305"/>
  <c r="BH305"/>
  <c r="BG305"/>
  <c r="BF305"/>
  <c r="T305"/>
  <c r="R305"/>
  <c r="P305"/>
  <c r="BI300"/>
  <c r="BH300"/>
  <c r="BG300"/>
  <c r="BF300"/>
  <c r="T300"/>
  <c r="R300"/>
  <c r="P300"/>
  <c r="BI295"/>
  <c r="BH295"/>
  <c r="BG295"/>
  <c r="BF295"/>
  <c r="T295"/>
  <c r="R295"/>
  <c r="P295"/>
  <c r="BI289"/>
  <c r="BH289"/>
  <c r="BG289"/>
  <c r="BF289"/>
  <c r="T289"/>
  <c r="R289"/>
  <c r="P289"/>
  <c r="BI284"/>
  <c r="BH284"/>
  <c r="BG284"/>
  <c r="BF284"/>
  <c r="T284"/>
  <c r="R284"/>
  <c r="P284"/>
  <c r="BI279"/>
  <c r="BH279"/>
  <c r="BG279"/>
  <c r="BF279"/>
  <c r="T279"/>
  <c r="R279"/>
  <c r="P279"/>
  <c r="BI276"/>
  <c r="BH276"/>
  <c r="BG276"/>
  <c r="BF276"/>
  <c r="T276"/>
  <c r="R276"/>
  <c r="P276"/>
  <c r="BI271"/>
  <c r="BH271"/>
  <c r="BG271"/>
  <c r="BF271"/>
  <c r="T271"/>
  <c r="R271"/>
  <c r="P271"/>
  <c r="BI265"/>
  <c r="BH265"/>
  <c r="BG265"/>
  <c r="BF265"/>
  <c r="T265"/>
  <c r="R265"/>
  <c r="P265"/>
  <c r="BI259"/>
  <c r="BH259"/>
  <c r="BG259"/>
  <c r="BF259"/>
  <c r="T259"/>
  <c r="R259"/>
  <c r="P259"/>
  <c r="BI252"/>
  <c r="BH252"/>
  <c r="BG252"/>
  <c r="BF252"/>
  <c r="T252"/>
  <c r="R252"/>
  <c r="P252"/>
  <c r="BI245"/>
  <c r="BH245"/>
  <c r="BG245"/>
  <c r="BF245"/>
  <c r="T245"/>
  <c r="R245"/>
  <c r="P245"/>
  <c r="BI240"/>
  <c r="BH240"/>
  <c r="BG240"/>
  <c r="BF240"/>
  <c r="T240"/>
  <c r="R240"/>
  <c r="P240"/>
  <c r="BI235"/>
  <c r="BH235"/>
  <c r="BG235"/>
  <c r="BF235"/>
  <c r="T235"/>
  <c r="R235"/>
  <c r="P235"/>
  <c r="BI230"/>
  <c r="BH230"/>
  <c r="BG230"/>
  <c r="BF230"/>
  <c r="T230"/>
  <c r="R230"/>
  <c r="P230"/>
  <c r="BI225"/>
  <c r="BH225"/>
  <c r="BG225"/>
  <c r="BF225"/>
  <c r="T225"/>
  <c r="R225"/>
  <c r="P225"/>
  <c r="BI220"/>
  <c r="BH220"/>
  <c r="BG220"/>
  <c r="BF220"/>
  <c r="T220"/>
  <c r="R220"/>
  <c r="P220"/>
  <c r="BI215"/>
  <c r="BH215"/>
  <c r="BG215"/>
  <c r="BF215"/>
  <c r="T215"/>
  <c r="R215"/>
  <c r="P215"/>
  <c r="BI210"/>
  <c r="BH210"/>
  <c r="BG210"/>
  <c r="BF210"/>
  <c r="T210"/>
  <c r="R210"/>
  <c r="P210"/>
  <c r="BI206"/>
  <c r="BH206"/>
  <c r="BG206"/>
  <c r="BF206"/>
  <c r="T206"/>
  <c r="R206"/>
  <c r="P206"/>
  <c r="BI203"/>
  <c r="BH203"/>
  <c r="BG203"/>
  <c r="BF203"/>
  <c r="T203"/>
  <c r="R203"/>
  <c r="P203"/>
  <c r="BI199"/>
  <c r="BH199"/>
  <c r="BG199"/>
  <c r="BF199"/>
  <c r="T199"/>
  <c r="R199"/>
  <c r="P199"/>
  <c r="BI193"/>
  <c r="BH193"/>
  <c r="BG193"/>
  <c r="BF193"/>
  <c r="T193"/>
  <c r="R193"/>
  <c r="P193"/>
  <c r="BI188"/>
  <c r="BH188"/>
  <c r="BG188"/>
  <c r="BF188"/>
  <c r="T188"/>
  <c r="R188"/>
  <c r="P188"/>
  <c r="BI182"/>
  <c r="BH182"/>
  <c r="BG182"/>
  <c r="BF182"/>
  <c r="T182"/>
  <c r="R182"/>
  <c r="P182"/>
  <c r="BI176"/>
  <c r="BH176"/>
  <c r="BG176"/>
  <c r="BF176"/>
  <c r="T176"/>
  <c r="R176"/>
  <c r="P176"/>
  <c r="BI170"/>
  <c r="BH170"/>
  <c r="BG170"/>
  <c r="BF170"/>
  <c r="T170"/>
  <c r="R170"/>
  <c r="P170"/>
  <c r="BI165"/>
  <c r="BH165"/>
  <c r="BG165"/>
  <c r="BF165"/>
  <c r="T165"/>
  <c r="R165"/>
  <c r="P165"/>
  <c r="BI159"/>
  <c r="BH159"/>
  <c r="BG159"/>
  <c r="BF159"/>
  <c r="T159"/>
  <c r="R159"/>
  <c r="P159"/>
  <c r="BI154"/>
  <c r="BH154"/>
  <c r="BG154"/>
  <c r="BF154"/>
  <c r="T154"/>
  <c r="R154"/>
  <c r="P154"/>
  <c r="BI148"/>
  <c r="BH148"/>
  <c r="BG148"/>
  <c r="BF148"/>
  <c r="T148"/>
  <c r="R148"/>
  <c r="P148"/>
  <c r="BI142"/>
  <c r="BH142"/>
  <c r="BG142"/>
  <c r="BF142"/>
  <c r="T142"/>
  <c r="R142"/>
  <c r="P142"/>
  <c r="BI136"/>
  <c r="BH136"/>
  <c r="BG136"/>
  <c r="BF136"/>
  <c r="T136"/>
  <c r="R136"/>
  <c r="P136"/>
  <c r="BI130"/>
  <c r="BH130"/>
  <c r="BG130"/>
  <c r="BF130"/>
  <c r="T130"/>
  <c r="R130"/>
  <c r="P130"/>
  <c r="J124"/>
  <c r="J123"/>
  <c r="F123"/>
  <c r="F121"/>
  <c r="E119"/>
  <c r="J92"/>
  <c r="J91"/>
  <c r="F91"/>
  <c r="F89"/>
  <c r="E87"/>
  <c r="J18"/>
  <c r="E18"/>
  <c r="F124"/>
  <c r="J17"/>
  <c r="J12"/>
  <c r="J121"/>
  <c r="E7"/>
  <c r="E117"/>
  <c i="1" r="L90"/>
  <c r="AM90"/>
  <c r="AM89"/>
  <c r="L89"/>
  <c r="AM87"/>
  <c r="L87"/>
  <c r="L85"/>
  <c r="L84"/>
  <c i="2" r="J339"/>
  <c r="J324"/>
  <c r="BK314"/>
  <c r="BK300"/>
  <c r="J295"/>
  <c r="BK279"/>
  <c r="J265"/>
  <c r="BK240"/>
  <c r="J230"/>
  <c r="J215"/>
  <c r="J203"/>
  <c r="J188"/>
  <c r="BK170"/>
  <c r="BK159"/>
  <c r="J148"/>
  <c r="BK130"/>
  <c r="F34"/>
  <c r="F37"/>
  <c r="J34"/>
  <c r="BK339"/>
  <c r="J331"/>
  <c r="BK324"/>
  <c r="J317"/>
  <c r="BK305"/>
  <c r="BK295"/>
  <c r="J284"/>
  <c r="J276"/>
  <c r="BK265"/>
  <c r="J252"/>
  <c r="J240"/>
  <c r="BK230"/>
  <c r="J220"/>
  <c r="J206"/>
  <c r="J199"/>
  <c r="BK182"/>
  <c r="J170"/>
  <c r="J154"/>
  <c r="BK136"/>
  <c r="J344"/>
  <c r="J328"/>
  <c r="BK317"/>
  <c r="BK312"/>
  <c r="J300"/>
  <c r="BK284"/>
  <c r="BK271"/>
  <c r="BK252"/>
  <c r="J225"/>
  <c r="BK210"/>
  <c r="BK193"/>
  <c r="BK176"/>
  <c r="J159"/>
  <c r="BK142"/>
  <c r="J130"/>
  <c r="BK344"/>
  <c r="J336"/>
  <c r="BK328"/>
  <c r="J320"/>
  <c r="J312"/>
  <c r="BK289"/>
  <c r="J279"/>
  <c r="J271"/>
  <c r="BK259"/>
  <c r="BK245"/>
  <c r="BK235"/>
  <c r="BK225"/>
  <c r="BK215"/>
  <c r="BK206"/>
  <c r="BK199"/>
  <c r="J193"/>
  <c r="J182"/>
  <c r="BK165"/>
  <c r="BK154"/>
  <c r="J142"/>
  <c i="1" r="AS94"/>
  <c i="2" r="F35"/>
  <c r="BK336"/>
  <c r="BK331"/>
  <c r="BK320"/>
  <c r="J314"/>
  <c r="J305"/>
  <c r="J289"/>
  <c r="BK276"/>
  <c r="J259"/>
  <c r="J245"/>
  <c r="J235"/>
  <c r="BK220"/>
  <c r="J210"/>
  <c r="BK203"/>
  <c r="BK188"/>
  <c r="J176"/>
  <c r="J165"/>
  <c r="BK148"/>
  <c r="J136"/>
  <c r="F36"/>
  <c l="1" r="BK129"/>
  <c r="T164"/>
  <c r="P164"/>
  <c r="T209"/>
  <c r="R129"/>
  <c r="BK209"/>
  <c r="J209"/>
  <c r="J101"/>
  <c r="R311"/>
  <c r="P327"/>
  <c r="P129"/>
  <c r="P128"/>
  <c r="R164"/>
  <c r="BK202"/>
  <c r="J202"/>
  <c r="J100"/>
  <c r="P202"/>
  <c r="R202"/>
  <c r="T202"/>
  <c r="BK311"/>
  <c r="J311"/>
  <c r="J102"/>
  <c r="P335"/>
  <c r="BK164"/>
  <c r="J164"/>
  <c r="J99"/>
  <c r="P209"/>
  <c r="T311"/>
  <c r="T327"/>
  <c r="T335"/>
  <c r="T129"/>
  <c r="T128"/>
  <c r="R209"/>
  <c r="P311"/>
  <c r="BK327"/>
  <c r="J327"/>
  <c r="J105"/>
  <c r="R327"/>
  <c r="R326"/>
  <c r="BK335"/>
  <c r="J335"/>
  <c r="J106"/>
  <c r="R335"/>
  <c r="BK323"/>
  <c r="J323"/>
  <c r="J103"/>
  <c r="BK343"/>
  <c r="J343"/>
  <c r="J107"/>
  <c i="1" r="BB95"/>
  <c r="BC95"/>
  <c i="2" r="E85"/>
  <c r="J89"/>
  <c r="F92"/>
  <c r="BE130"/>
  <c r="BE136"/>
  <c r="BE142"/>
  <c r="BE148"/>
  <c r="BE154"/>
  <c r="BE159"/>
  <c r="BE165"/>
  <c r="BE170"/>
  <c r="BE176"/>
  <c r="BE182"/>
  <c r="BE188"/>
  <c r="BE193"/>
  <c r="BE199"/>
  <c r="BE203"/>
  <c r="BE206"/>
  <c r="BE210"/>
  <c r="BE215"/>
  <c r="BE220"/>
  <c r="BE225"/>
  <c r="BE230"/>
  <c r="BE235"/>
  <c r="BE240"/>
  <c r="BE245"/>
  <c r="BE252"/>
  <c r="BE259"/>
  <c r="BE265"/>
  <c r="BE271"/>
  <c r="BE276"/>
  <c r="BE279"/>
  <c r="BE284"/>
  <c r="BE289"/>
  <c r="BE295"/>
  <c r="BE300"/>
  <c r="BE305"/>
  <c r="BE312"/>
  <c r="BE314"/>
  <c r="BE317"/>
  <c r="BE320"/>
  <c r="BE324"/>
  <c r="BE328"/>
  <c r="BE331"/>
  <c r="BE336"/>
  <c r="BE339"/>
  <c r="BE344"/>
  <c i="1" r="AW95"/>
  <c r="BA95"/>
  <c r="BD95"/>
  <c r="BB94"/>
  <c r="W31"/>
  <c r="BD94"/>
  <c r="W33"/>
  <c r="BC94"/>
  <c r="W32"/>
  <c r="BA94"/>
  <c r="W30"/>
  <c i="2" l="1" r="T326"/>
  <c r="T127"/>
  <c r="R128"/>
  <c r="R127"/>
  <c r="P326"/>
  <c r="P127"/>
  <c i="1" r="AU95"/>
  <c i="2" r="BK128"/>
  <c r="J129"/>
  <c r="J98"/>
  <c r="BK326"/>
  <c r="J326"/>
  <c r="J104"/>
  <c i="1" r="AW94"/>
  <c r="AK30"/>
  <c i="2" r="J33"/>
  <c i="1" r="AV95"/>
  <c r="AT95"/>
  <c r="AX94"/>
  <c r="AY94"/>
  <c i="2" r="F33"/>
  <c i="1" r="AZ95"/>
  <c r="AZ94"/>
  <c r="W29"/>
  <c r="AU94"/>
  <c i="2" l="1" r="BK127"/>
  <c r="J127"/>
  <c r="J128"/>
  <c r="J97"/>
  <c r="J30"/>
  <c i="1" r="AG95"/>
  <c r="AG94"/>
  <c r="AK26"/>
  <c r="AV94"/>
  <c r="AK29"/>
  <c r="AK35"/>
  <c i="2" l="1" r="J39"/>
  <c r="J96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<sst xmlns="http://schemas.openxmlformats.org/spreadsheetml/2006/main">
  <si>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</si>
  <si>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</si>
  <si>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</si>
  <si>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</si>
  <si>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</si>
  <si>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{906c6c2b-2fb6-47f4-a260-b3bc888fe407}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</si>
  <si>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</si>
  <si>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</si>
  <si>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</si>
  <si>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</si>
  <si>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</si>
  <si>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</si>
  <si>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</si>
  <si>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</si>
  <si>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25016D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</si>
  <si>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</si>
  <si>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</si>
  <si>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Obnova povrchu komunikace a chodníků ul. Ukrajinská, Litvínov</t>
  </si>
  <si>
    <t>KSO:</t>
  </si>
  <si>
    <t>CC-CZ:</t>
  </si>
  <si>
    <t>Místo:</t>
  </si>
  <si>
    <t>Litvínov</t>
  </si>
  <si>
    <t>Datum:</t>
  </si>
  <si>
    <t>8. 4. 2025</t>
  </si>
  <si>
    <t>Zadavatel:</t>
  </si>
  <si>
    <t>IČ:</t>
  </si>
  <si>
    <t>00266027</t>
  </si>
  <si>
    <t>Město Litvínov</t>
  </si>
  <si>
    <t>DIČ:</t>
  </si>
  <si>
    <t>Uchazeč:</t>
  </si>
  <si>
    <t>Vyplň údaj</t>
  </si>
  <si>
    <t>Projektant:</t>
  </si>
  <si>
    <t>28738217</t>
  </si>
  <si>
    <t>MESSOR s.r.o.</t>
  </si>
  <si>
    <t>CZ28738217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</si>
  <si>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</si>
  <si>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</si>
  <si>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</si>
  <si>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</si>
  <si>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</si>
  <si>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</si>
  <si>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</si>
  <si>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</si>
  <si>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</si>
  <si>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</si>
  <si>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</si>
  <si>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</si>
  <si>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</si>
  <si>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</si>
  <si>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</si>
  <si>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</si>
  <si>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</si>
  <si>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</si>
  <si>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</si>
  <si>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</si>
  <si>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</si>
  <si>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</si>
  <si>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</si>
  <si>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</si>
  <si>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</si>
  <si>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</si>
  <si>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</si>
  <si>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</si>
  <si>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</si>
  <si>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</si>
  <si>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</si>
  <si>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</si>
  <si>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</si>
  <si>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</si>
  <si>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</si>
  <si>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</si>
  <si>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</si>
  <si>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</si>
  <si>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</si>
  <si>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</si>
  <si>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</si>
  <si>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</si>
  <si>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</si>
  <si>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</si>
  <si>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</si>
  <si>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</si>
  <si>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</si>
  <si>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</si>
  <si>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SO.01</t>
  </si>
  <si>
    <t>Komunikace</t>
  </si>
  <si>
    <t>STA</t>
  </si>
  <si>
    <t>1</t>
  </si>
  <si>
    <t>{db8ed456-7192-49a3-85ed-418a82fc7a79}</t>
  </si>
  <si>
    <t>2</t>
  </si>
  <si>
    <t>KRYCÍ LIST SOUPISU PRACÍ</t>
  </si>
  <si>
    <t>Objekt:</t>
  </si>
  <si>
    <t>SO.01 - Komunikace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</si>
  <si>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</si>
  <si>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</si>
  <si>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</si>
  <si>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</si>
  <si>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</si>
  <si>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</si>
  <si>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</si>
  <si>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</si>
  <si>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</si>
  <si>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</si>
  <si>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</si>
  <si>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</si>
  <si>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</si>
  <si>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</si>
  <si>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</si>
  <si>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</si>
  <si>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</si>
  <si>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</si>
  <si>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</si>
  <si>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</si>
  <si>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</si>
  <si>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</si>
  <si>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</si>
  <si>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</si>
  <si>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</si>
  <si>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</si>
  <si>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</si>
  <si>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</si>
  <si>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</si>
  <si>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</si>
  <si>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</si>
  <si>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</si>
  <si>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</si>
  <si>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</si>
  <si>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113106171</t>
  </si>
  <si>
    <t>Rozebrání dlažeb vozovek ze zámkové dlažby s ložem z kameniva ručně</t>
  </si>
  <si>
    <t>m2</t>
  </si>
  <si>
    <t>CS ÚRS 2025 01</t>
  </si>
  <si>
    <t>4</t>
  </si>
  <si>
    <t>-1170439244</t>
  </si>
  <si>
    <t>PP</t>
  </si>
  <si>
    <t>Rozebrání dlažeb vozovek a ploch s přemístěním hmot na skládku na vzdálenost do 3 m nebo s naložením na dopravní prostředek, s jakoukoliv výplní spár ručně ze zámkové dlažby s ložem z kameniva</t>
  </si>
  <si>
    <t>VV</t>
  </si>
  <si>
    <t>Výkres C.4.b</t>
  </si>
  <si>
    <t>Plocha u parkoviště, následně zpětná pokládka</t>
  </si>
  <si>
    <t>16</t>
  </si>
  <si>
    <t>Součet</t>
  </si>
  <si>
    <t>113107182</t>
  </si>
  <si>
    <t>Odstranění podkladu živičného tl přes 50 do 100 mm strojně pl přes 50 do 200 m2</t>
  </si>
  <si>
    <t>2084417305</t>
  </si>
  <si>
    <t>Odstranění podkladů nebo krytů strojně plochy jednotlivě přes 50 m2 do 200 m2 s přemístěním hmot na skládku na vzdálenost do 20 m nebo s naložením na dopravní prostředek živičných, o tl. vrstvy přes 50 do 100 mm</t>
  </si>
  <si>
    <t>Chodníky asfaltové</t>
  </si>
  <si>
    <t>113+73+82</t>
  </si>
  <si>
    <t>3</t>
  </si>
  <si>
    <t>113154553</t>
  </si>
  <si>
    <t>Frézování živičného krytu tl 50 mm pl přes 2000 do 10000 m2</t>
  </si>
  <si>
    <t>-898758663</t>
  </si>
  <si>
    <t>Frézování živičného podkladu nebo krytu s naložením hmot na dopravní prostředek plochy přes 2 000 do 10 000 m2 tloušťky vrstvy 50 mm</t>
  </si>
  <si>
    <t>3404</t>
  </si>
  <si>
    <t>113154555</t>
  </si>
  <si>
    <t>Frézování živičného krytu tl 70 mm pl přes 2000 do 10000 m2</t>
  </si>
  <si>
    <t>-1889396165</t>
  </si>
  <si>
    <t>Frézování živičného podkladu nebo krytu s naložením hmot na dopravní prostředek plochy přes 2 000 do 10 000 m2 tloušťky vrstvy 70 mm</t>
  </si>
  <si>
    <t>Sanace podkladní vrstvy 30%</t>
  </si>
  <si>
    <t>3404*0,3</t>
  </si>
  <si>
    <t>5</t>
  </si>
  <si>
    <t>113202111</t>
  </si>
  <si>
    <t>Vytrhání obrub krajníků obrubníků stojatých</t>
  </si>
  <si>
    <t>m</t>
  </si>
  <si>
    <t>-9803128</t>
  </si>
  <si>
    <t>Vytrhání obrub s vybouráním lože, s přemístěním hmot na skládku na vzdálenost do 3 m nebo s naložením na dopravní prostředek z krajníků nebo obrubníků stojatých</t>
  </si>
  <si>
    <t>46,5+25+19,5+18+34+46</t>
  </si>
  <si>
    <t>6</t>
  </si>
  <si>
    <t>113204111</t>
  </si>
  <si>
    <t>Vytrhání obrub záhonových</t>
  </si>
  <si>
    <t>-999925263</t>
  </si>
  <si>
    <t>Vytrhání obrub s vybouráním lože, s přemístěním hmot na skládku na vzdálenost do 3 m nebo s naložením na dopravní prostředek záhonových</t>
  </si>
  <si>
    <t>16+15</t>
  </si>
  <si>
    <t>Komunikace pozemní</t>
  </si>
  <si>
    <t>7</t>
  </si>
  <si>
    <t>564831111</t>
  </si>
  <si>
    <t>Podklad ze štěrkodrtě ŠD plochy přes 100 m2 tl 100 mm</t>
  </si>
  <si>
    <t>340524588</t>
  </si>
  <si>
    <t>Podklad ze štěrkodrti ŠD s rozprostřením a zhutněním plochy přes 100 m2, po zhutnění tl. 100 mm</t>
  </si>
  <si>
    <t>Výškové dorovnání chodníků</t>
  </si>
  <si>
    <t>"Frakce 0-32" 113+72,5+78</t>
  </si>
  <si>
    <t>8</t>
  </si>
  <si>
    <t>565155111</t>
  </si>
  <si>
    <t>Asfaltový beton vrstva podkladní ACP 16 (obalované kamenivo OKS) tl 70 mm š do 3 m</t>
  </si>
  <si>
    <t>1675758425</t>
  </si>
  <si>
    <t>Asfaltový beton vrstva podkladní ACP 16 (obalované kamenivo střednězrnné - OKS) s rozprostřením a zhutněním v pruhu šířky přes 1,5 do 3 m, po zhutnění tl. 70 mm</t>
  </si>
  <si>
    <t>Výkres C.3</t>
  </si>
  <si>
    <t>9</t>
  </si>
  <si>
    <t>572141112</t>
  </si>
  <si>
    <t>Vyrovnání povrchu dosavadních krytů asfaltovým betonem ACO (AB) tl přes 40 do 60 mm</t>
  </si>
  <si>
    <t>646957671</t>
  </si>
  <si>
    <t>Vyrovnání povrchu dosavadních krytů s rozprostřením hmot a zhutněním asfaltovým betonem ACO (AB) tl. přes 40 do 60 mm</t>
  </si>
  <si>
    <t>30%</t>
  </si>
  <si>
    <t>10</t>
  </si>
  <si>
    <t>573231107</t>
  </si>
  <si>
    <t>Postřik živičný spojovací ze silniční emulze v množství 0,40 kg/m2</t>
  </si>
  <si>
    <t>-190918640</t>
  </si>
  <si>
    <t>Postřik spojovací PS bez posypu kamenivem ze silniční emulze, v množství 0,40 kg/m2</t>
  </si>
  <si>
    <t>"Komunikace" 3404</t>
  </si>
  <si>
    <t>"Sanace podkladu 30" 3404*0,3</t>
  </si>
  <si>
    <t>11</t>
  </si>
  <si>
    <t>577144111</t>
  </si>
  <si>
    <t>Asfaltový beton vrstva obrusná ACO 11+ (ABS) tř. I tl 50 mm š do 3 m z nemodifikovaného asfaltu</t>
  </si>
  <si>
    <t>-465301706</t>
  </si>
  <si>
    <t>Asfaltový beton vrstva obrusná ACO 11 (ABS) s rozprostřením a se zhutněním z nemodifikovaného asfaltu v pruhu šířky do 3 m tř. I (ACO 11+), po zhutnění tl. 50 mm</t>
  </si>
  <si>
    <t>596211212</t>
  </si>
  <si>
    <t>Kladení zámkové dlažby komunikací pro pěší ručně tl 80 mm skupiny A pl přes 100 do 300 m2</t>
  </si>
  <si>
    <t>2115845602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</si>
  <si>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80 mm skupiny A, pro plochy přes 100 do 300 m2</t>
  </si>
  <si>
    <t>113+72,5+78</t>
  </si>
  <si>
    <t>"Zpětná pokládka u parkoviště"16</t>
  </si>
  <si>
    <t>13</t>
  </si>
  <si>
    <t>M</t>
  </si>
  <si>
    <t>59245020</t>
  </si>
  <si>
    <t>dlažba skladebná betonová 200x100mm tl 80mm přírodní</t>
  </si>
  <si>
    <t>1367318403</t>
  </si>
  <si>
    <t>263,5*1,02 'Přepočtené koeficientem množství</t>
  </si>
  <si>
    <t>Trubní vedení</t>
  </si>
  <si>
    <t>14</t>
  </si>
  <si>
    <t>899231111</t>
  </si>
  <si>
    <t>Výšková úprava uličního vstupu nebo vpusti do 200 mm zvýšením mříže</t>
  </si>
  <si>
    <t>kus</t>
  </si>
  <si>
    <t>CS ÚRS 2023 01</t>
  </si>
  <si>
    <t>340609441</t>
  </si>
  <si>
    <t>15</t>
  </si>
  <si>
    <t>899331111</t>
  </si>
  <si>
    <t>Výšková úprava uličního vstupu nebo vpusti do 200 mm zvýšením poklopu</t>
  </si>
  <si>
    <t>1891345515</t>
  </si>
  <si>
    <t>18</t>
  </si>
  <si>
    <t>Ostatní konstrukce a práce, bourání</t>
  </si>
  <si>
    <t>915111115</t>
  </si>
  <si>
    <t>Vodorovné dopravní značení dělící čáry souvislé š 125 mm základní žlutá barva</t>
  </si>
  <si>
    <t>1124388615</t>
  </si>
  <si>
    <t>Vodorovné dopravní značení stříkané barvou dělící čára šířky 125 mm souvislá žlutá základní</t>
  </si>
  <si>
    <t>"V12c" 30</t>
  </si>
  <si>
    <t>17</t>
  </si>
  <si>
    <t>915131111</t>
  </si>
  <si>
    <t>Vodorovné dopravní značení přechody pro chodce, šipky, symboly základní bílá barva</t>
  </si>
  <si>
    <t>-1167412903</t>
  </si>
  <si>
    <t>Vodorovné dopravní značení stříkané barvou přechody pro chodce, šipky, symboly bílé základní</t>
  </si>
  <si>
    <t>"V7a" 12</t>
  </si>
  <si>
    <t>915211115</t>
  </si>
  <si>
    <t>Vodorovné dopravní značení dělící čáry souvislé š 125 mm žlutý plast</t>
  </si>
  <si>
    <t>701230627</t>
  </si>
  <si>
    <t>Vodorovné dopravní značení stříkaným plastem dělící čára šířky 125 mm souvislá žlutá základní</t>
  </si>
  <si>
    <t>19</t>
  </si>
  <si>
    <t>915231111</t>
  </si>
  <si>
    <t>Vodorovné dopravní značení přechody pro chodce, šipky, symboly bílý plast</t>
  </si>
  <si>
    <t>1840586682</t>
  </si>
  <si>
    <t>Vodorovné dopravní značení stříkaným plastem přechody pro chodce, šipky, symboly nápisy bílé základní</t>
  </si>
  <si>
    <t>20</t>
  </si>
  <si>
    <t>915611111</t>
  </si>
  <si>
    <t>Předznačení vodorovného liniového značení</t>
  </si>
  <si>
    <t>-1302537930</t>
  </si>
  <si>
    <t>Předznačení pro vodorovné značení stříkané barvou nebo prováděné z nátěrových hmot liniové dělicí čáry, vodicí proužky</t>
  </si>
  <si>
    <t>915621111</t>
  </si>
  <si>
    <t>Předznačení vodorovného plošného značení</t>
  </si>
  <si>
    <t>-1319276324</t>
  </si>
  <si>
    <t>Předznačení pro vodorovné značení stříkané barvou nebo prováděné z nátěrových hmot plošné šipky, symboly, nápisy</t>
  </si>
  <si>
    <t>22</t>
  </si>
  <si>
    <t>916131213</t>
  </si>
  <si>
    <t>Osazení silničního obrubníku betonového stojatého s boční opěrou do lože z betonu prostého</t>
  </si>
  <si>
    <t>-463077315</t>
  </si>
  <si>
    <t>Osazení silničního obrubníku betonového se zřízením lože, s vyplněním a zatřením spár cementovou maltou stojatého s boční opěrou z betonu prostého, do lože z betonu prostého</t>
  </si>
  <si>
    <t>42,5+19,5+34+18+46</t>
  </si>
  <si>
    <t>23</t>
  </si>
  <si>
    <t>59217031</t>
  </si>
  <si>
    <t>obrubník silniční betonový 1000x150x250mm</t>
  </si>
  <si>
    <t>1390465462</t>
  </si>
  <si>
    <t>Chodník - komunikace</t>
  </si>
  <si>
    <t>42,5+19,5+34+18+46-5,5-2-5,5-2-10-1-18</t>
  </si>
  <si>
    <t>116*1,02 'Přepočtené koeficientem množství</t>
  </si>
  <si>
    <t>24</t>
  </si>
  <si>
    <t>59217034</t>
  </si>
  <si>
    <t>obrubník silniční betonový 1000x150x300mm</t>
  </si>
  <si>
    <t>-1486159796</t>
  </si>
  <si>
    <t>Chodník - Parkoviště</t>
  </si>
  <si>
    <t>18*1,02 'Přepočtené koeficientem množství</t>
  </si>
  <si>
    <t>25</t>
  </si>
  <si>
    <t>59217029</t>
  </si>
  <si>
    <t>obrubník silniční betonový nájezdový 1000x150x150mm</t>
  </si>
  <si>
    <t>1186896685</t>
  </si>
  <si>
    <t>5,5+5,5+10</t>
  </si>
  <si>
    <t>21*1,02 'Přepočtené koeficientem množství</t>
  </si>
  <si>
    <t>26</t>
  </si>
  <si>
    <t>59217030</t>
  </si>
  <si>
    <t>obrubník silniční betonový přechodový 1000x150x150-250mm</t>
  </si>
  <si>
    <t>1447135623</t>
  </si>
  <si>
    <t>2+2+1</t>
  </si>
  <si>
    <t>5*1,02 'Přepočtené koeficientem množství</t>
  </si>
  <si>
    <t>27</t>
  </si>
  <si>
    <t>916231213</t>
  </si>
  <si>
    <t>Osazení chodníkového obrubníku betonového stojatého s boční opěrou do lože z betonu prostého</t>
  </si>
  <si>
    <t>-1058473441</t>
  </si>
  <si>
    <t>Osazení chodníkového obrubníku betonového se zřízením lože, s vyplněním a zatřením spár cementovou maltou stojatého s boční opěrou z betonu prostého, do lože z betonu prostého</t>
  </si>
  <si>
    <t>28</t>
  </si>
  <si>
    <t>59217016</t>
  </si>
  <si>
    <t>obrubník betonový chodníkový 1000x80x250mm</t>
  </si>
  <si>
    <t>106533491</t>
  </si>
  <si>
    <t>31*1,02 'Přepočtené koeficientem množství</t>
  </si>
  <si>
    <t>29</t>
  </si>
  <si>
    <t>916991121</t>
  </si>
  <si>
    <t>Lože pod obrubníky, krajníky nebo obruby z dlažebních kostek z betonu prostého</t>
  </si>
  <si>
    <t>m3</t>
  </si>
  <si>
    <t>925165909</t>
  </si>
  <si>
    <t>Příplatek k loži obrub, pro dobetonávku k zaříznuté spáře asfaltu</t>
  </si>
  <si>
    <t>(42,5+19,5+34+18+46)*0,1*0,1</t>
  </si>
  <si>
    <t>30</t>
  </si>
  <si>
    <t>919731121</t>
  </si>
  <si>
    <t>Zarovnání styčné plochy podkladu nebo krytu živičného tl do 50 mm</t>
  </si>
  <si>
    <t>1873474608</t>
  </si>
  <si>
    <t>Zarovnání styčné plochy podkladu nebo krytu podél vybourané části komunikace nebo zpevněné plochy živičné tl. do 50 mm</t>
  </si>
  <si>
    <t>"Zápichy"23+9+10+15+27+40+3</t>
  </si>
  <si>
    <t>31</t>
  </si>
  <si>
    <t>919731122</t>
  </si>
  <si>
    <t>Zarovnání styčné plochy podkladu nebo krytu živičného tl přes 50 do 100 mm</t>
  </si>
  <si>
    <t>1854980271</t>
  </si>
  <si>
    <t>Zarovnání styčné plochy podkladu nebo krytu podél vybourané části komunikace nebo zpevněné plochy živičné tl. přes 50 do 100 mm</t>
  </si>
  <si>
    <t>U měněných obrub</t>
  </si>
  <si>
    <t>46,5+19+34+46</t>
  </si>
  <si>
    <t>32</t>
  </si>
  <si>
    <t>919732221</t>
  </si>
  <si>
    <t>Styčná spára napojení nového živičného povrchu na stávající za tepla š 15 mm hl 25 mm bez prořezání</t>
  </si>
  <si>
    <t>-1916045201</t>
  </si>
  <si>
    <t>Styčná pracovní spára při napojení nového živičného povrchu na stávající se zalitím za tepla modifikovanou asfaltovou hmotou s posypem vápenným hydrátem šířky do 15 mm, hloubky do 25 mm bez prořezání spáry</t>
  </si>
  <si>
    <t>33</t>
  </si>
  <si>
    <t>919735111</t>
  </si>
  <si>
    <t>Řezání stávajícího živičného krytu hl do 50 mm</t>
  </si>
  <si>
    <t>1104560093</t>
  </si>
  <si>
    <t>Řezání stávajícího živičného krytu nebo podkladu hloubky do 50 mm</t>
  </si>
  <si>
    <t>34</t>
  </si>
  <si>
    <t>919735112</t>
  </si>
  <si>
    <t>Řezání stávajícího živičného krytu hl přes 50 do 100 mm</t>
  </si>
  <si>
    <t>275458181</t>
  </si>
  <si>
    <t>Řezání stávajícího živičného krytu nebo podkladu hloubky přes 50 do 100 mm</t>
  </si>
  <si>
    <t>997</t>
  </si>
  <si>
    <t>Doprava suti a vybouraných hmot</t>
  </si>
  <si>
    <t>35</t>
  </si>
  <si>
    <t>997006512</t>
  </si>
  <si>
    <t>Vodorovné doprava suti s naložením a složením na skládku přes 100 m do 1 km</t>
  </si>
  <si>
    <t>t</t>
  </si>
  <si>
    <t>1055610994</t>
  </si>
  <si>
    <t>Vodorovná doprava suti na skládku s naložením na dopravní prostředek a složením přes 100 m do 1 km</t>
  </si>
  <si>
    <t>36</t>
  </si>
  <si>
    <t>997006519</t>
  </si>
  <si>
    <t>Příplatek k vodorovnému přemístění suti na skládku ZKD 1 km přes 1 km</t>
  </si>
  <si>
    <t>-1012312117</t>
  </si>
  <si>
    <t>Vodorovná doprava suti na skládku Příplatek k ceně -6512 za každý další i započatý 1 km</t>
  </si>
  <si>
    <t>659,538*9 'Přepočtené koeficientem množství</t>
  </si>
  <si>
    <t>37</t>
  </si>
  <si>
    <t>997013861</t>
  </si>
  <si>
    <t>Poplatek za uložení stavebního odpadu na recyklační skládce (skládkovné) z prostého betonu kód odpadu 17 01 01</t>
  </si>
  <si>
    <t>-635251864</t>
  </si>
  <si>
    <t>Poplatek za uložení stavebního odpadu na recyklační skládce (skládkovné) z prostého betonu zatříděného do Katalogu odpadů pod kódem 17 01 01</t>
  </si>
  <si>
    <t>38,745+1,24</t>
  </si>
  <si>
    <t>38</t>
  </si>
  <si>
    <t>997013875</t>
  </si>
  <si>
    <t>Poplatek za uložení stavebního odpadu na recyklační skládce (skládkovné) asfaltového bez obsahu dehtu zatříděného do Katalogu odpadů pod kódem 17 03 02</t>
  </si>
  <si>
    <t>-1061731708</t>
  </si>
  <si>
    <t>58,96+391,46+164,413</t>
  </si>
  <si>
    <t>998</t>
  </si>
  <si>
    <t>Přesun hmot</t>
  </si>
  <si>
    <t>39</t>
  </si>
  <si>
    <t>998225111</t>
  </si>
  <si>
    <t>Přesun hmot pro pozemní komunikace s krytem z kamene, monolitickým betonovým nebo živičným</t>
  </si>
  <si>
    <t>-1073219138</t>
  </si>
  <si>
    <t>Přesun hmot pro komunikace s krytem z kameniva, monolitickým betonovým nebo živičným dopravní vzdálenost do 200 m jakékoliv délky objektu</t>
  </si>
  <si>
    <t>VRN</t>
  </si>
  <si>
    <t>Vedlejší rozpočtové náklady</t>
  </si>
  <si>
    <t>VRN1</t>
  </si>
  <si>
    <t>Průzkumné, zeměměřičské a projektové práce</t>
  </si>
  <si>
    <t>40</t>
  </si>
  <si>
    <t>012203000</t>
  </si>
  <si>
    <t>Zeměměřičské práce před výstavbou</t>
  </si>
  <si>
    <t>kpl</t>
  </si>
  <si>
    <t>1024</t>
  </si>
  <si>
    <t>-695985521</t>
  </si>
  <si>
    <t>41</t>
  </si>
  <si>
    <t>013294000</t>
  </si>
  <si>
    <t>Ostatní dokumentace stavby</t>
  </si>
  <si>
    <t>459798970</t>
  </si>
  <si>
    <t>DIO</t>
  </si>
  <si>
    <t>VRN3</t>
  </si>
  <si>
    <t>Zařízení staveniště</t>
  </si>
  <si>
    <t>42</t>
  </si>
  <si>
    <t>030001000</t>
  </si>
  <si>
    <t>1394471763</t>
  </si>
  <si>
    <t>43</t>
  </si>
  <si>
    <t>034303000</t>
  </si>
  <si>
    <t>Dopravní značení na staveništi</t>
  </si>
  <si>
    <t>-211325907</t>
  </si>
  <si>
    <t>VRN4</t>
  </si>
  <si>
    <t>Inženýrská činnost</t>
  </si>
  <si>
    <t>44</t>
  </si>
  <si>
    <t>043002000</t>
  </si>
  <si>
    <t>Zkoušky a ostatní měření</t>
  </si>
  <si>
    <t>1331917431</t>
  </si>
  <si>
    <t>Zkoušky únosnosti pláně, konstrukcí atd.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</si>
</sst>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7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26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30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30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32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34</v>
      </c>
      <c r="AO17" s="22"/>
      <c r="AP17" s="22"/>
      <c r="AQ17" s="22"/>
      <c r="AR17" s="20"/>
      <c r="BE17" s="31"/>
      <c r="BS17" s="17" t="s">
        <v>35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36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32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33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34</v>
      </c>
      <c r="AO20" s="22"/>
      <c r="AP20" s="22"/>
      <c r="AQ20" s="22"/>
      <c r="AR20" s="20"/>
      <c r="BE20" s="31"/>
      <c r="BS20" s="17" t="s">
        <v>35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37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38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39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40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41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42</v>
      </c>
      <c r="E29" s="47"/>
      <c r="F29" s="32" t="s">
        <v>43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44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45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46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47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48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49</v>
      </c>
      <c r="U35" s="54"/>
      <c r="V35" s="54"/>
      <c r="W35" s="54"/>
      <c r="X35" s="56" t="s">
        <v>50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51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52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53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54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53</v>
      </c>
      <c r="AI60" s="42"/>
      <c r="AJ60" s="42"/>
      <c r="AK60" s="42"/>
      <c r="AL60" s="42"/>
      <c r="AM60" s="64" t="s">
        <v>54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55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56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53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54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53</v>
      </c>
      <c r="AI75" s="42"/>
      <c r="AJ75" s="42"/>
      <c r="AK75" s="42"/>
      <c r="AL75" s="42"/>
      <c r="AM75" s="64" t="s">
        <v>54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57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25016D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Obnova povrchu komunikace a chodníků ul. Ukrajinská, Litvínov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Litvínov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8. 4. 2025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Město Litvínov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31</v>
      </c>
      <c r="AJ89" s="40"/>
      <c r="AK89" s="40"/>
      <c r="AL89" s="40"/>
      <c r="AM89" s="80" t="str">
        <f>IF(E17="","",E17)</f>
        <v>MESSOR s.r.o.</v>
      </c>
      <c r="AN89" s="71"/>
      <c r="AO89" s="71"/>
      <c r="AP89" s="71"/>
      <c r="AQ89" s="40"/>
      <c r="AR89" s="44"/>
      <c r="AS89" s="81" t="s">
        <v>58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29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36</v>
      </c>
      <c r="AJ90" s="40"/>
      <c r="AK90" s="40"/>
      <c r="AL90" s="40"/>
      <c r="AM90" s="80" t="str">
        <f>IF(E20="","",E20)</f>
        <v>MESSOR s.r.o.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59</v>
      </c>
      <c r="D92" s="94"/>
      <c r="E92" s="94"/>
      <c r="F92" s="94"/>
      <c r="G92" s="94"/>
      <c r="H92" s="95"/>
      <c r="I92" s="96" t="s">
        <v>60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61</v>
      </c>
      <c r="AH92" s="94"/>
      <c r="AI92" s="94"/>
      <c r="AJ92" s="94"/>
      <c r="AK92" s="94"/>
      <c r="AL92" s="94"/>
      <c r="AM92" s="94"/>
      <c r="AN92" s="96" t="s">
        <v>62</v>
      </c>
      <c r="AO92" s="94"/>
      <c r="AP92" s="98"/>
      <c r="AQ92" s="99" t="s">
        <v>63</v>
      </c>
      <c r="AR92" s="44"/>
      <c r="AS92" s="100" t="s">
        <v>64</v>
      </c>
      <c r="AT92" s="101" t="s">
        <v>65</v>
      </c>
      <c r="AU92" s="101" t="s">
        <v>66</v>
      </c>
      <c r="AV92" s="101" t="s">
        <v>67</v>
      </c>
      <c r="AW92" s="101" t="s">
        <v>68</v>
      </c>
      <c r="AX92" s="101" t="s">
        <v>69</v>
      </c>
      <c r="AY92" s="101" t="s">
        <v>70</v>
      </c>
      <c r="AZ92" s="101" t="s">
        <v>71</v>
      </c>
      <c r="BA92" s="101" t="s">
        <v>72</v>
      </c>
      <c r="BB92" s="101" t="s">
        <v>73</v>
      </c>
      <c r="BC92" s="101" t="s">
        <v>74</v>
      </c>
      <c r="BD92" s="102" t="s">
        <v>75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76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77</v>
      </c>
      <c r="BT94" s="117" t="s">
        <v>78</v>
      </c>
      <c r="BU94" s="118" t="s">
        <v>79</v>
      </c>
      <c r="BV94" s="117" t="s">
        <v>80</v>
      </c>
      <c r="BW94" s="117" t="s">
        <v>5</v>
      </c>
      <c r="BX94" s="117" t="s">
        <v>81</v>
      </c>
      <c r="CL94" s="117" t="s">
        <v>1</v>
      </c>
    </row>
    <row r="95" s="7" customFormat="1" ht="16.5" customHeight="1">
      <c r="A95" s="119" t="s">
        <v>82</v>
      </c>
      <c r="B95" s="120"/>
      <c r="C95" s="121"/>
      <c r="D95" s="122" t="s">
        <v>83</v>
      </c>
      <c r="E95" s="122"/>
      <c r="F95" s="122"/>
      <c r="G95" s="122"/>
      <c r="H95" s="122"/>
      <c r="I95" s="123"/>
      <c r="J95" s="122" t="s">
        <v>84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'SO.01 - Komunikace'!J30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85</v>
      </c>
      <c r="AR95" s="126"/>
      <c r="AS95" s="127">
        <v>0</v>
      </c>
      <c r="AT95" s="128">
        <f>ROUND(SUM(AV95:AW95),2)</f>
        <v>0</v>
      </c>
      <c r="AU95" s="129">
        <f>'SO.01 - Komunikace'!P127</f>
        <v>0</v>
      </c>
      <c r="AV95" s="128">
        <f>'SO.01 - Komunikace'!J33</f>
        <v>0</v>
      </c>
      <c r="AW95" s="128">
        <f>'SO.01 - Komunikace'!J34</f>
        <v>0</v>
      </c>
      <c r="AX95" s="128">
        <f>'SO.01 - Komunikace'!J35</f>
        <v>0</v>
      </c>
      <c r="AY95" s="128">
        <f>'SO.01 - Komunikace'!J36</f>
        <v>0</v>
      </c>
      <c r="AZ95" s="128">
        <f>'SO.01 - Komunikace'!F33</f>
        <v>0</v>
      </c>
      <c r="BA95" s="128">
        <f>'SO.01 - Komunikace'!F34</f>
        <v>0</v>
      </c>
      <c r="BB95" s="128">
        <f>'SO.01 - Komunikace'!F35</f>
        <v>0</v>
      </c>
      <c r="BC95" s="128">
        <f>'SO.01 - Komunikace'!F36</f>
        <v>0</v>
      </c>
      <c r="BD95" s="130">
        <f>'SO.01 - Komunikace'!F37</f>
        <v>0</v>
      </c>
      <c r="BE95" s="7"/>
      <c r="BT95" s="131" t="s">
        <v>86</v>
      </c>
      <c r="BV95" s="131" t="s">
        <v>80</v>
      </c>
      <c r="BW95" s="131" t="s">
        <v>87</v>
      </c>
      <c r="BX95" s="131" t="s">
        <v>5</v>
      </c>
      <c r="CL95" s="131" t="s">
        <v>1</v>
      </c>
      <c r="CM95" s="131" t="s">
        <v>88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CBpqvLwrhsSklPcT7L0HV7Tw3sNtOOZwoclfmFzOf+sDM0ZPZSK2w57B+af4Oc8Cv7NeB0csh79nKwiSqJJs2A==" hashValue="wGSRhmjLG30ZcqfIwfgvgTnUtjet7k2DsUAP5UbKMRHk0QbRAD5lSekgmLgc2JCtQrN67CFZDzUYlRdiasIZ9A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SO.01 - Komunikace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87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0"/>
      <c r="AT3" s="17" t="s">
        <v>88</v>
      </c>
    </row>
    <row r="4" s="1" customFormat="1" ht="24.96" customHeight="1">
      <c r="B4" s="20"/>
      <c r="D4" s="134" t="s">
        <v>89</v>
      </c>
      <c r="L4" s="20"/>
      <c r="M4" s="135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6" t="s">
        <v>16</v>
      </c>
      <c r="L6" s="20"/>
    </row>
    <row r="7" s="1" customFormat="1" ht="16.5" customHeight="1">
      <c r="B7" s="20"/>
      <c r="E7" s="137" t="str">
        <f>'Rekapitulace stavby'!K6</f>
        <v>Obnova povrchu komunikace a chodníků ul. Ukrajinská, Litvínov</v>
      </c>
      <c r="F7" s="136"/>
      <c r="G7" s="136"/>
      <c r="H7" s="136"/>
      <c r="L7" s="20"/>
    </row>
    <row r="8" s="2" customFormat="1" ht="12" customHeight="1">
      <c r="A8" s="38"/>
      <c r="B8" s="44"/>
      <c r="C8" s="38"/>
      <c r="D8" s="136" t="s">
        <v>90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8" t="s">
        <v>91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6" t="s">
        <v>18</v>
      </c>
      <c r="E11" s="38"/>
      <c r="F11" s="139" t="s">
        <v>1</v>
      </c>
      <c r="G11" s="38"/>
      <c r="H11" s="38"/>
      <c r="I11" s="136" t="s">
        <v>19</v>
      </c>
      <c r="J11" s="139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6" t="s">
        <v>20</v>
      </c>
      <c r="E12" s="38"/>
      <c r="F12" s="139" t="s">
        <v>21</v>
      </c>
      <c r="G12" s="38"/>
      <c r="H12" s="38"/>
      <c r="I12" s="136" t="s">
        <v>22</v>
      </c>
      <c r="J12" s="140" t="str">
        <f>'Rekapitulace stavby'!AN8</f>
        <v>8. 4. 2025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6" t="s">
        <v>24</v>
      </c>
      <c r="E14" s="38"/>
      <c r="F14" s="38"/>
      <c r="G14" s="38"/>
      <c r="H14" s="38"/>
      <c r="I14" s="136" t="s">
        <v>25</v>
      </c>
      <c r="J14" s="139" t="s">
        <v>26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9" t="s">
        <v>27</v>
      </c>
      <c r="F15" s="38"/>
      <c r="G15" s="38"/>
      <c r="H15" s="38"/>
      <c r="I15" s="136" t="s">
        <v>28</v>
      </c>
      <c r="J15" s="139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6" t="s">
        <v>29</v>
      </c>
      <c r="E17" s="38"/>
      <c r="F17" s="38"/>
      <c r="G17" s="38"/>
      <c r="H17" s="38"/>
      <c r="I17" s="136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9"/>
      <c r="G18" s="139"/>
      <c r="H18" s="139"/>
      <c r="I18" s="136" t="s">
        <v>28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6" t="s">
        <v>31</v>
      </c>
      <c r="E20" s="38"/>
      <c r="F20" s="38"/>
      <c r="G20" s="38"/>
      <c r="H20" s="38"/>
      <c r="I20" s="136" t="s">
        <v>25</v>
      </c>
      <c r="J20" s="139" t="s">
        <v>32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9" t="s">
        <v>33</v>
      </c>
      <c r="F21" s="38"/>
      <c r="G21" s="38"/>
      <c r="H21" s="38"/>
      <c r="I21" s="136" t="s">
        <v>28</v>
      </c>
      <c r="J21" s="139" t="s">
        <v>34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6" t="s">
        <v>36</v>
      </c>
      <c r="E23" s="38"/>
      <c r="F23" s="38"/>
      <c r="G23" s="38"/>
      <c r="H23" s="38"/>
      <c r="I23" s="136" t="s">
        <v>25</v>
      </c>
      <c r="J23" s="139" t="s">
        <v>32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9" t="s">
        <v>33</v>
      </c>
      <c r="F24" s="38"/>
      <c r="G24" s="38"/>
      <c r="H24" s="38"/>
      <c r="I24" s="136" t="s">
        <v>28</v>
      </c>
      <c r="J24" s="139" t="s">
        <v>34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6" t="s">
        <v>37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5"/>
      <c r="E29" s="145"/>
      <c r="F29" s="145"/>
      <c r="G29" s="145"/>
      <c r="H29" s="145"/>
      <c r="I29" s="145"/>
      <c r="J29" s="145"/>
      <c r="K29" s="145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6" t="s">
        <v>38</v>
      </c>
      <c r="E30" s="38"/>
      <c r="F30" s="38"/>
      <c r="G30" s="38"/>
      <c r="H30" s="38"/>
      <c r="I30" s="38"/>
      <c r="J30" s="147">
        <f>ROUND(J127,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5"/>
      <c r="E31" s="145"/>
      <c r="F31" s="145"/>
      <c r="G31" s="145"/>
      <c r="H31" s="145"/>
      <c r="I31" s="145"/>
      <c r="J31" s="145"/>
      <c r="K31" s="145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8" t="s">
        <v>40</v>
      </c>
      <c r="G32" s="38"/>
      <c r="H32" s="38"/>
      <c r="I32" s="148" t="s">
        <v>39</v>
      </c>
      <c r="J32" s="148" t="s">
        <v>41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9" t="s">
        <v>42</v>
      </c>
      <c r="E33" s="136" t="s">
        <v>43</v>
      </c>
      <c r="F33" s="150">
        <f>ROUND((SUM(BE127:BE347)),  2)</f>
        <v>0</v>
      </c>
      <c r="G33" s="38"/>
      <c r="H33" s="38"/>
      <c r="I33" s="151">
        <v>0.20999999999999999</v>
      </c>
      <c r="J33" s="150">
        <f>ROUND(((SUM(BE127:BE347))*I33),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6" t="s">
        <v>44</v>
      </c>
      <c r="F34" s="150">
        <f>ROUND((SUM(BF127:BF347)),  2)</f>
        <v>0</v>
      </c>
      <c r="G34" s="38"/>
      <c r="H34" s="38"/>
      <c r="I34" s="151">
        <v>0.12</v>
      </c>
      <c r="J34" s="150">
        <f>ROUND(((SUM(BF127:BF347))*I34),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6" t="s">
        <v>45</v>
      </c>
      <c r="F35" s="150">
        <f>ROUND((SUM(BG127:BG347)),  2)</f>
        <v>0</v>
      </c>
      <c r="G35" s="38"/>
      <c r="H35" s="38"/>
      <c r="I35" s="151">
        <v>0.20999999999999999</v>
      </c>
      <c r="J35" s="150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6" t="s">
        <v>46</v>
      </c>
      <c r="F36" s="150">
        <f>ROUND((SUM(BH127:BH347)),  2)</f>
        <v>0</v>
      </c>
      <c r="G36" s="38"/>
      <c r="H36" s="38"/>
      <c r="I36" s="151">
        <v>0.12</v>
      </c>
      <c r="J36" s="150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6" t="s">
        <v>47</v>
      </c>
      <c r="F37" s="150">
        <f>ROUND((SUM(BI127:BI347)),  2)</f>
        <v>0</v>
      </c>
      <c r="G37" s="38"/>
      <c r="H37" s="38"/>
      <c r="I37" s="151">
        <v>0</v>
      </c>
      <c r="J37" s="150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2"/>
      <c r="D39" s="153" t="s">
        <v>48</v>
      </c>
      <c r="E39" s="154"/>
      <c r="F39" s="154"/>
      <c r="G39" s="155" t="s">
        <v>49</v>
      </c>
      <c r="H39" s="156" t="s">
        <v>50</v>
      </c>
      <c r="I39" s="154"/>
      <c r="J39" s="157">
        <f>SUM(J30:J37)</f>
        <v>0</v>
      </c>
      <c r="K39" s="15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59" t="s">
        <v>51</v>
      </c>
      <c r="E50" s="160"/>
      <c r="F50" s="160"/>
      <c r="G50" s="159" t="s">
        <v>52</v>
      </c>
      <c r="H50" s="160"/>
      <c r="I50" s="160"/>
      <c r="J50" s="160"/>
      <c r="K50" s="160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1" t="s">
        <v>53</v>
      </c>
      <c r="E61" s="162"/>
      <c r="F61" s="163" t="s">
        <v>54</v>
      </c>
      <c r="G61" s="161" t="s">
        <v>53</v>
      </c>
      <c r="H61" s="162"/>
      <c r="I61" s="162"/>
      <c r="J61" s="164" t="s">
        <v>54</v>
      </c>
      <c r="K61" s="162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59" t="s">
        <v>55</v>
      </c>
      <c r="E65" s="165"/>
      <c r="F65" s="165"/>
      <c r="G65" s="159" t="s">
        <v>56</v>
      </c>
      <c r="H65" s="165"/>
      <c r="I65" s="165"/>
      <c r="J65" s="165"/>
      <c r="K65" s="165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1" t="s">
        <v>53</v>
      </c>
      <c r="E76" s="162"/>
      <c r="F76" s="163" t="s">
        <v>54</v>
      </c>
      <c r="G76" s="161" t="s">
        <v>53</v>
      </c>
      <c r="H76" s="162"/>
      <c r="I76" s="162"/>
      <c r="J76" s="164" t="s">
        <v>54</v>
      </c>
      <c r="K76" s="162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0" t="str">
        <f>E7</f>
        <v>Obnova povrchu komunikace a chodníků ul. Ukrajinská, Litvínov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90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SO.01 - Komunikace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Litvínov</v>
      </c>
      <c r="G89" s="40"/>
      <c r="H89" s="40"/>
      <c r="I89" s="32" t="s">
        <v>22</v>
      </c>
      <c r="J89" s="79" t="str">
        <f>IF(J12="","",J12)</f>
        <v>8. 4. 2025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Město Litvínov</v>
      </c>
      <c r="G91" s="40"/>
      <c r="H91" s="40"/>
      <c r="I91" s="32" t="s">
        <v>31</v>
      </c>
      <c r="J91" s="36" t="str">
        <f>E21</f>
        <v>MESSOR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29</v>
      </c>
      <c r="D92" s="40"/>
      <c r="E92" s="40"/>
      <c r="F92" s="27" t="str">
        <f>IF(E18="","",E18)</f>
        <v>Vyplň údaj</v>
      </c>
      <c r="G92" s="40"/>
      <c r="H92" s="40"/>
      <c r="I92" s="32" t="s">
        <v>36</v>
      </c>
      <c r="J92" s="36" t="str">
        <f>E24</f>
        <v>MESSOR s.r.o.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1" t="s">
        <v>93</v>
      </c>
      <c r="D94" s="172"/>
      <c r="E94" s="172"/>
      <c r="F94" s="172"/>
      <c r="G94" s="172"/>
      <c r="H94" s="172"/>
      <c r="I94" s="172"/>
      <c r="J94" s="173" t="s">
        <v>94</v>
      </c>
      <c r="K94" s="172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4" t="s">
        <v>95</v>
      </c>
      <c r="D96" s="40"/>
      <c r="E96" s="40"/>
      <c r="F96" s="40"/>
      <c r="G96" s="40"/>
      <c r="H96" s="40"/>
      <c r="I96" s="40"/>
      <c r="J96" s="110">
        <f>J127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96</v>
      </c>
    </row>
    <row r="97" s="9" customFormat="1" ht="24.96" customHeight="1">
      <c r="A97" s="9"/>
      <c r="B97" s="175"/>
      <c r="C97" s="176"/>
      <c r="D97" s="177" t="s">
        <v>97</v>
      </c>
      <c r="E97" s="178"/>
      <c r="F97" s="178"/>
      <c r="G97" s="178"/>
      <c r="H97" s="178"/>
      <c r="I97" s="178"/>
      <c r="J97" s="179">
        <f>J128</f>
        <v>0</v>
      </c>
      <c r="K97" s="176"/>
      <c r="L97" s="18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1"/>
      <c r="C98" s="182"/>
      <c r="D98" s="183" t="s">
        <v>98</v>
      </c>
      <c r="E98" s="184"/>
      <c r="F98" s="184"/>
      <c r="G98" s="184"/>
      <c r="H98" s="184"/>
      <c r="I98" s="184"/>
      <c r="J98" s="185">
        <f>J129</f>
        <v>0</v>
      </c>
      <c r="K98" s="182"/>
      <c r="L98" s="18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1"/>
      <c r="C99" s="182"/>
      <c r="D99" s="183" t="s">
        <v>99</v>
      </c>
      <c r="E99" s="184"/>
      <c r="F99" s="184"/>
      <c r="G99" s="184"/>
      <c r="H99" s="184"/>
      <c r="I99" s="184"/>
      <c r="J99" s="185">
        <f>J164</f>
        <v>0</v>
      </c>
      <c r="K99" s="182"/>
      <c r="L99" s="18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1"/>
      <c r="C100" s="182"/>
      <c r="D100" s="183" t="s">
        <v>100</v>
      </c>
      <c r="E100" s="184"/>
      <c r="F100" s="184"/>
      <c r="G100" s="184"/>
      <c r="H100" s="184"/>
      <c r="I100" s="184"/>
      <c r="J100" s="185">
        <f>J202</f>
        <v>0</v>
      </c>
      <c r="K100" s="182"/>
      <c r="L100" s="18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1"/>
      <c r="C101" s="182"/>
      <c r="D101" s="183" t="s">
        <v>101</v>
      </c>
      <c r="E101" s="184"/>
      <c r="F101" s="184"/>
      <c r="G101" s="184"/>
      <c r="H101" s="184"/>
      <c r="I101" s="184"/>
      <c r="J101" s="185">
        <f>J209</f>
        <v>0</v>
      </c>
      <c r="K101" s="182"/>
      <c r="L101" s="18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1"/>
      <c r="C102" s="182"/>
      <c r="D102" s="183" t="s">
        <v>102</v>
      </c>
      <c r="E102" s="184"/>
      <c r="F102" s="184"/>
      <c r="G102" s="184"/>
      <c r="H102" s="184"/>
      <c r="I102" s="184"/>
      <c r="J102" s="185">
        <f>J311</f>
        <v>0</v>
      </c>
      <c r="K102" s="182"/>
      <c r="L102" s="18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1"/>
      <c r="C103" s="182"/>
      <c r="D103" s="183" t="s">
        <v>103</v>
      </c>
      <c r="E103" s="184"/>
      <c r="F103" s="184"/>
      <c r="G103" s="184"/>
      <c r="H103" s="184"/>
      <c r="I103" s="184"/>
      <c r="J103" s="185">
        <f>J323</f>
        <v>0</v>
      </c>
      <c r="K103" s="182"/>
      <c r="L103" s="18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75"/>
      <c r="C104" s="176"/>
      <c r="D104" s="177" t="s">
        <v>104</v>
      </c>
      <c r="E104" s="178"/>
      <c r="F104" s="178"/>
      <c r="G104" s="178"/>
      <c r="H104" s="178"/>
      <c r="I104" s="178"/>
      <c r="J104" s="179">
        <f>J326</f>
        <v>0</v>
      </c>
      <c r="K104" s="176"/>
      <c r="L104" s="180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81"/>
      <c r="C105" s="182"/>
      <c r="D105" s="183" t="s">
        <v>105</v>
      </c>
      <c r="E105" s="184"/>
      <c r="F105" s="184"/>
      <c r="G105" s="184"/>
      <c r="H105" s="184"/>
      <c r="I105" s="184"/>
      <c r="J105" s="185">
        <f>J327</f>
        <v>0</v>
      </c>
      <c r="K105" s="182"/>
      <c r="L105" s="18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1"/>
      <c r="C106" s="182"/>
      <c r="D106" s="183" t="s">
        <v>106</v>
      </c>
      <c r="E106" s="184"/>
      <c r="F106" s="184"/>
      <c r="G106" s="184"/>
      <c r="H106" s="184"/>
      <c r="I106" s="184"/>
      <c r="J106" s="185">
        <f>J335</f>
        <v>0</v>
      </c>
      <c r="K106" s="182"/>
      <c r="L106" s="18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1"/>
      <c r="C107" s="182"/>
      <c r="D107" s="183" t="s">
        <v>107</v>
      </c>
      <c r="E107" s="184"/>
      <c r="F107" s="184"/>
      <c r="G107" s="184"/>
      <c r="H107" s="184"/>
      <c r="I107" s="184"/>
      <c r="J107" s="185">
        <f>J343</f>
        <v>0</v>
      </c>
      <c r="K107" s="182"/>
      <c r="L107" s="186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3" s="2" customFormat="1" ht="6.96" customHeight="1">
      <c r="A113" s="38"/>
      <c r="B113" s="68"/>
      <c r="C113" s="69"/>
      <c r="D113" s="69"/>
      <c r="E113" s="69"/>
      <c r="F113" s="69"/>
      <c r="G113" s="69"/>
      <c r="H113" s="69"/>
      <c r="I113" s="69"/>
      <c r="J113" s="69"/>
      <c r="K113" s="69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4.96" customHeight="1">
      <c r="A114" s="38"/>
      <c r="B114" s="39"/>
      <c r="C114" s="23" t="s">
        <v>108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16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170" t="str">
        <f>E7</f>
        <v>Obnova povrchu komunikace a chodníků ul. Ukrajinská, Litvínov</v>
      </c>
      <c r="F117" s="32"/>
      <c r="G117" s="32"/>
      <c r="H117" s="32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90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6.5" customHeight="1">
      <c r="A119" s="38"/>
      <c r="B119" s="39"/>
      <c r="C119" s="40"/>
      <c r="D119" s="40"/>
      <c r="E119" s="76" t="str">
        <f>E9</f>
        <v>SO.01 - Komunikace</v>
      </c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20</v>
      </c>
      <c r="D121" s="40"/>
      <c r="E121" s="40"/>
      <c r="F121" s="27" t="str">
        <f>F12</f>
        <v>Litvínov</v>
      </c>
      <c r="G121" s="40"/>
      <c r="H121" s="40"/>
      <c r="I121" s="32" t="s">
        <v>22</v>
      </c>
      <c r="J121" s="79" t="str">
        <f>IF(J12="","",J12)</f>
        <v>8. 4. 2025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5.15" customHeight="1">
      <c r="A123" s="38"/>
      <c r="B123" s="39"/>
      <c r="C123" s="32" t="s">
        <v>24</v>
      </c>
      <c r="D123" s="40"/>
      <c r="E123" s="40"/>
      <c r="F123" s="27" t="str">
        <f>E15</f>
        <v>Město Litvínov</v>
      </c>
      <c r="G123" s="40"/>
      <c r="H123" s="40"/>
      <c r="I123" s="32" t="s">
        <v>31</v>
      </c>
      <c r="J123" s="36" t="str">
        <f>E21</f>
        <v>MESSOR s.r.o.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29</v>
      </c>
      <c r="D124" s="40"/>
      <c r="E124" s="40"/>
      <c r="F124" s="27" t="str">
        <f>IF(E18="","",E18)</f>
        <v>Vyplň údaj</v>
      </c>
      <c r="G124" s="40"/>
      <c r="H124" s="40"/>
      <c r="I124" s="32" t="s">
        <v>36</v>
      </c>
      <c r="J124" s="36" t="str">
        <f>E24</f>
        <v>MESSOR s.r.o.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0.32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11" customFormat="1" ht="29.28" customHeight="1">
      <c r="A126" s="187"/>
      <c r="B126" s="188"/>
      <c r="C126" s="189" t="s">
        <v>109</v>
      </c>
      <c r="D126" s="190" t="s">
        <v>63</v>
      </c>
      <c r="E126" s="190" t="s">
        <v>59</v>
      </c>
      <c r="F126" s="190" t="s">
        <v>60</v>
      </c>
      <c r="G126" s="190" t="s">
        <v>110</v>
      </c>
      <c r="H126" s="190" t="s">
        <v>111</v>
      </c>
      <c r="I126" s="190" t="s">
        <v>112</v>
      </c>
      <c r="J126" s="190" t="s">
        <v>94</v>
      </c>
      <c r="K126" s="191" t="s">
        <v>113</v>
      </c>
      <c r="L126" s="192"/>
      <c r="M126" s="100" t="s">
        <v>1</v>
      </c>
      <c r="N126" s="101" t="s">
        <v>42</v>
      </c>
      <c r="O126" s="101" t="s">
        <v>114</v>
      </c>
      <c r="P126" s="101" t="s">
        <v>115</v>
      </c>
      <c r="Q126" s="101" t="s">
        <v>116</v>
      </c>
      <c r="R126" s="101" t="s">
        <v>117</v>
      </c>
      <c r="S126" s="101" t="s">
        <v>118</v>
      </c>
      <c r="T126" s="102" t="s">
        <v>119</v>
      </c>
      <c r="U126" s="187"/>
      <c r="V126" s="187"/>
      <c r="W126" s="187"/>
      <c r="X126" s="187"/>
      <c r="Y126" s="187"/>
      <c r="Z126" s="187"/>
      <c r="AA126" s="187"/>
      <c r="AB126" s="187"/>
      <c r="AC126" s="187"/>
      <c r="AD126" s="187"/>
      <c r="AE126" s="187"/>
    </row>
    <row r="127" s="2" customFormat="1" ht="22.8" customHeight="1">
      <c r="A127" s="38"/>
      <c r="B127" s="39"/>
      <c r="C127" s="107" t="s">
        <v>120</v>
      </c>
      <c r="D127" s="40"/>
      <c r="E127" s="40"/>
      <c r="F127" s="40"/>
      <c r="G127" s="40"/>
      <c r="H127" s="40"/>
      <c r="I127" s="40"/>
      <c r="J127" s="193">
        <f>BK127</f>
        <v>0</v>
      </c>
      <c r="K127" s="40"/>
      <c r="L127" s="44"/>
      <c r="M127" s="103"/>
      <c r="N127" s="194"/>
      <c r="O127" s="104"/>
      <c r="P127" s="195">
        <f>P128+P326</f>
        <v>0</v>
      </c>
      <c r="Q127" s="104"/>
      <c r="R127" s="195">
        <f>R128+R326</f>
        <v>292.334361</v>
      </c>
      <c r="S127" s="104"/>
      <c r="T127" s="196">
        <f>T128+T326</f>
        <v>659.53820000000007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77</v>
      </c>
      <c r="AU127" s="17" t="s">
        <v>96</v>
      </c>
      <c r="BK127" s="197">
        <f>BK128+BK326</f>
        <v>0</v>
      </c>
    </row>
    <row r="128" s="12" customFormat="1" ht="25.92" customHeight="1">
      <c r="A128" s="12"/>
      <c r="B128" s="198"/>
      <c r="C128" s="199"/>
      <c r="D128" s="200" t="s">
        <v>77</v>
      </c>
      <c r="E128" s="201" t="s">
        <v>121</v>
      </c>
      <c r="F128" s="201" t="s">
        <v>122</v>
      </c>
      <c r="G128" s="199"/>
      <c r="H128" s="199"/>
      <c r="I128" s="202"/>
      <c r="J128" s="203">
        <f>BK128</f>
        <v>0</v>
      </c>
      <c r="K128" s="199"/>
      <c r="L128" s="204"/>
      <c r="M128" s="205"/>
      <c r="N128" s="206"/>
      <c r="O128" s="206"/>
      <c r="P128" s="207">
        <f>P129+P164+P202+P209+P311+P323</f>
        <v>0</v>
      </c>
      <c r="Q128" s="206"/>
      <c r="R128" s="207">
        <f>R129+R164+R202+R209+R311+R323</f>
        <v>292.334361</v>
      </c>
      <c r="S128" s="206"/>
      <c r="T128" s="208">
        <f>T129+T164+T202+T209+T311+T323</f>
        <v>659.53820000000007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09" t="s">
        <v>86</v>
      </c>
      <c r="AT128" s="210" t="s">
        <v>77</v>
      </c>
      <c r="AU128" s="210" t="s">
        <v>78</v>
      </c>
      <c r="AY128" s="209" t="s">
        <v>123</v>
      </c>
      <c r="BK128" s="211">
        <f>BK129+BK164+BK202+BK209+BK311+BK323</f>
        <v>0</v>
      </c>
    </row>
    <row r="129" s="12" customFormat="1" ht="22.8" customHeight="1">
      <c r="A129" s="12"/>
      <c r="B129" s="198"/>
      <c r="C129" s="199"/>
      <c r="D129" s="200" t="s">
        <v>77</v>
      </c>
      <c r="E129" s="212" t="s">
        <v>86</v>
      </c>
      <c r="F129" s="212" t="s">
        <v>124</v>
      </c>
      <c r="G129" s="199"/>
      <c r="H129" s="199"/>
      <c r="I129" s="202"/>
      <c r="J129" s="213">
        <f>BK129</f>
        <v>0</v>
      </c>
      <c r="K129" s="199"/>
      <c r="L129" s="204"/>
      <c r="M129" s="205"/>
      <c r="N129" s="206"/>
      <c r="O129" s="206"/>
      <c r="P129" s="207">
        <f>SUM(P130:P163)</f>
        <v>0</v>
      </c>
      <c r="Q129" s="206"/>
      <c r="R129" s="207">
        <f>SUM(R130:R163)</f>
        <v>0.054463999999999999</v>
      </c>
      <c r="S129" s="206"/>
      <c r="T129" s="208">
        <f>SUM(T130:T163)</f>
        <v>659.53820000000007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09" t="s">
        <v>86</v>
      </c>
      <c r="AT129" s="210" t="s">
        <v>77</v>
      </c>
      <c r="AU129" s="210" t="s">
        <v>86</v>
      </c>
      <c r="AY129" s="209" t="s">
        <v>123</v>
      </c>
      <c r="BK129" s="211">
        <f>SUM(BK130:BK163)</f>
        <v>0</v>
      </c>
    </row>
    <row r="130" s="2" customFormat="1" ht="16.5" customHeight="1">
      <c r="A130" s="38"/>
      <c r="B130" s="39"/>
      <c r="C130" s="214" t="s">
        <v>86</v>
      </c>
      <c r="D130" s="214" t="s">
        <v>125</v>
      </c>
      <c r="E130" s="215" t="s">
        <v>126</v>
      </c>
      <c r="F130" s="216" t="s">
        <v>127</v>
      </c>
      <c r="G130" s="217" t="s">
        <v>128</v>
      </c>
      <c r="H130" s="218">
        <v>16</v>
      </c>
      <c r="I130" s="219"/>
      <c r="J130" s="220">
        <f>ROUND(I130*H130,2)</f>
        <v>0</v>
      </c>
      <c r="K130" s="216" t="s">
        <v>129</v>
      </c>
      <c r="L130" s="44"/>
      <c r="M130" s="221" t="s">
        <v>1</v>
      </c>
      <c r="N130" s="222" t="s">
        <v>43</v>
      </c>
      <c r="O130" s="91"/>
      <c r="P130" s="223">
        <f>O130*H130</f>
        <v>0</v>
      </c>
      <c r="Q130" s="223">
        <v>0</v>
      </c>
      <c r="R130" s="223">
        <f>Q130*H130</f>
        <v>0</v>
      </c>
      <c r="S130" s="223">
        <v>0.29499999999999998</v>
      </c>
      <c r="T130" s="224">
        <f>S130*H130</f>
        <v>4.7199999999999998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5" t="s">
        <v>130</v>
      </c>
      <c r="AT130" s="225" t="s">
        <v>125</v>
      </c>
      <c r="AU130" s="225" t="s">
        <v>88</v>
      </c>
      <c r="AY130" s="17" t="s">
        <v>123</v>
      </c>
      <c r="BE130" s="226">
        <f>IF(N130="základní",J130,0)</f>
        <v>0</v>
      </c>
      <c r="BF130" s="226">
        <f>IF(N130="snížená",J130,0)</f>
        <v>0</v>
      </c>
      <c r="BG130" s="226">
        <f>IF(N130="zákl. přenesená",J130,0)</f>
        <v>0</v>
      </c>
      <c r="BH130" s="226">
        <f>IF(N130="sníž. přenesená",J130,0)</f>
        <v>0</v>
      </c>
      <c r="BI130" s="226">
        <f>IF(N130="nulová",J130,0)</f>
        <v>0</v>
      </c>
      <c r="BJ130" s="17" t="s">
        <v>86</v>
      </c>
      <c r="BK130" s="226">
        <f>ROUND(I130*H130,2)</f>
        <v>0</v>
      </c>
      <c r="BL130" s="17" t="s">
        <v>130</v>
      </c>
      <c r="BM130" s="225" t="s">
        <v>131</v>
      </c>
    </row>
    <row r="131" s="2" customFormat="1">
      <c r="A131" s="38"/>
      <c r="B131" s="39"/>
      <c r="C131" s="40"/>
      <c r="D131" s="227" t="s">
        <v>132</v>
      </c>
      <c r="E131" s="40"/>
      <c r="F131" s="228" t="s">
        <v>133</v>
      </c>
      <c r="G131" s="40"/>
      <c r="H131" s="40"/>
      <c r="I131" s="229"/>
      <c r="J131" s="40"/>
      <c r="K131" s="40"/>
      <c r="L131" s="44"/>
      <c r="M131" s="230"/>
      <c r="N131" s="231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132</v>
      </c>
      <c r="AU131" s="17" t="s">
        <v>88</v>
      </c>
    </row>
    <row r="132" s="13" customFormat="1">
      <c r="A132" s="13"/>
      <c r="B132" s="232"/>
      <c r="C132" s="233"/>
      <c r="D132" s="227" t="s">
        <v>134</v>
      </c>
      <c r="E132" s="234" t="s">
        <v>1</v>
      </c>
      <c r="F132" s="235" t="s">
        <v>135</v>
      </c>
      <c r="G132" s="233"/>
      <c r="H132" s="234" t="s">
        <v>1</v>
      </c>
      <c r="I132" s="236"/>
      <c r="J132" s="233"/>
      <c r="K132" s="233"/>
      <c r="L132" s="237"/>
      <c r="M132" s="238"/>
      <c r="N132" s="239"/>
      <c r="O132" s="239"/>
      <c r="P132" s="239"/>
      <c r="Q132" s="239"/>
      <c r="R132" s="239"/>
      <c r="S132" s="239"/>
      <c r="T132" s="240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1" t="s">
        <v>134</v>
      </c>
      <c r="AU132" s="241" t="s">
        <v>88</v>
      </c>
      <c r="AV132" s="13" t="s">
        <v>86</v>
      </c>
      <c r="AW132" s="13" t="s">
        <v>35</v>
      </c>
      <c r="AX132" s="13" t="s">
        <v>78</v>
      </c>
      <c r="AY132" s="241" t="s">
        <v>123</v>
      </c>
    </row>
    <row r="133" s="13" customFormat="1">
      <c r="A133" s="13"/>
      <c r="B133" s="232"/>
      <c r="C133" s="233"/>
      <c r="D133" s="227" t="s">
        <v>134</v>
      </c>
      <c r="E133" s="234" t="s">
        <v>1</v>
      </c>
      <c r="F133" s="235" t="s">
        <v>136</v>
      </c>
      <c r="G133" s="233"/>
      <c r="H133" s="234" t="s">
        <v>1</v>
      </c>
      <c r="I133" s="236"/>
      <c r="J133" s="233"/>
      <c r="K133" s="233"/>
      <c r="L133" s="237"/>
      <c r="M133" s="238"/>
      <c r="N133" s="239"/>
      <c r="O133" s="239"/>
      <c r="P133" s="239"/>
      <c r="Q133" s="239"/>
      <c r="R133" s="239"/>
      <c r="S133" s="239"/>
      <c r="T133" s="240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1" t="s">
        <v>134</v>
      </c>
      <c r="AU133" s="241" t="s">
        <v>88</v>
      </c>
      <c r="AV133" s="13" t="s">
        <v>86</v>
      </c>
      <c r="AW133" s="13" t="s">
        <v>35</v>
      </c>
      <c r="AX133" s="13" t="s">
        <v>78</v>
      </c>
      <c r="AY133" s="241" t="s">
        <v>123</v>
      </c>
    </row>
    <row r="134" s="14" customFormat="1">
      <c r="A134" s="14"/>
      <c r="B134" s="242"/>
      <c r="C134" s="243"/>
      <c r="D134" s="227" t="s">
        <v>134</v>
      </c>
      <c r="E134" s="244" t="s">
        <v>1</v>
      </c>
      <c r="F134" s="245" t="s">
        <v>137</v>
      </c>
      <c r="G134" s="243"/>
      <c r="H134" s="246">
        <v>16</v>
      </c>
      <c r="I134" s="247"/>
      <c r="J134" s="243"/>
      <c r="K134" s="243"/>
      <c r="L134" s="248"/>
      <c r="M134" s="249"/>
      <c r="N134" s="250"/>
      <c r="O134" s="250"/>
      <c r="P134" s="250"/>
      <c r="Q134" s="250"/>
      <c r="R134" s="250"/>
      <c r="S134" s="250"/>
      <c r="T134" s="251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2" t="s">
        <v>134</v>
      </c>
      <c r="AU134" s="252" t="s">
        <v>88</v>
      </c>
      <c r="AV134" s="14" t="s">
        <v>88</v>
      </c>
      <c r="AW134" s="14" t="s">
        <v>35</v>
      </c>
      <c r="AX134" s="14" t="s">
        <v>78</v>
      </c>
      <c r="AY134" s="252" t="s">
        <v>123</v>
      </c>
    </row>
    <row r="135" s="15" customFormat="1">
      <c r="A135" s="15"/>
      <c r="B135" s="253"/>
      <c r="C135" s="254"/>
      <c r="D135" s="227" t="s">
        <v>134</v>
      </c>
      <c r="E135" s="255" t="s">
        <v>1</v>
      </c>
      <c r="F135" s="256" t="s">
        <v>138</v>
      </c>
      <c r="G135" s="254"/>
      <c r="H135" s="257">
        <v>16</v>
      </c>
      <c r="I135" s="258"/>
      <c r="J135" s="254"/>
      <c r="K135" s="254"/>
      <c r="L135" s="259"/>
      <c r="M135" s="260"/>
      <c r="N135" s="261"/>
      <c r="O135" s="261"/>
      <c r="P135" s="261"/>
      <c r="Q135" s="261"/>
      <c r="R135" s="261"/>
      <c r="S135" s="261"/>
      <c r="T135" s="262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63" t="s">
        <v>134</v>
      </c>
      <c r="AU135" s="263" t="s">
        <v>88</v>
      </c>
      <c r="AV135" s="15" t="s">
        <v>130</v>
      </c>
      <c r="AW135" s="15" t="s">
        <v>35</v>
      </c>
      <c r="AX135" s="15" t="s">
        <v>86</v>
      </c>
      <c r="AY135" s="263" t="s">
        <v>123</v>
      </c>
    </row>
    <row r="136" s="2" customFormat="1" ht="16.5" customHeight="1">
      <c r="A136" s="38"/>
      <c r="B136" s="39"/>
      <c r="C136" s="214" t="s">
        <v>88</v>
      </c>
      <c r="D136" s="214" t="s">
        <v>125</v>
      </c>
      <c r="E136" s="215" t="s">
        <v>139</v>
      </c>
      <c r="F136" s="216" t="s">
        <v>140</v>
      </c>
      <c r="G136" s="217" t="s">
        <v>128</v>
      </c>
      <c r="H136" s="218">
        <v>268</v>
      </c>
      <c r="I136" s="219"/>
      <c r="J136" s="220">
        <f>ROUND(I136*H136,2)</f>
        <v>0</v>
      </c>
      <c r="K136" s="216" t="s">
        <v>129</v>
      </c>
      <c r="L136" s="44"/>
      <c r="M136" s="221" t="s">
        <v>1</v>
      </c>
      <c r="N136" s="222" t="s">
        <v>43</v>
      </c>
      <c r="O136" s="91"/>
      <c r="P136" s="223">
        <f>O136*H136</f>
        <v>0</v>
      </c>
      <c r="Q136" s="223">
        <v>0</v>
      </c>
      <c r="R136" s="223">
        <f>Q136*H136</f>
        <v>0</v>
      </c>
      <c r="S136" s="223">
        <v>0.22</v>
      </c>
      <c r="T136" s="224">
        <f>S136*H136</f>
        <v>58.960000000000001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5" t="s">
        <v>130</v>
      </c>
      <c r="AT136" s="225" t="s">
        <v>125</v>
      </c>
      <c r="AU136" s="225" t="s">
        <v>88</v>
      </c>
      <c r="AY136" s="17" t="s">
        <v>123</v>
      </c>
      <c r="BE136" s="226">
        <f>IF(N136="základní",J136,0)</f>
        <v>0</v>
      </c>
      <c r="BF136" s="226">
        <f>IF(N136="snížená",J136,0)</f>
        <v>0</v>
      </c>
      <c r="BG136" s="226">
        <f>IF(N136="zákl. přenesená",J136,0)</f>
        <v>0</v>
      </c>
      <c r="BH136" s="226">
        <f>IF(N136="sníž. přenesená",J136,0)</f>
        <v>0</v>
      </c>
      <c r="BI136" s="226">
        <f>IF(N136="nulová",J136,0)</f>
        <v>0</v>
      </c>
      <c r="BJ136" s="17" t="s">
        <v>86</v>
      </c>
      <c r="BK136" s="226">
        <f>ROUND(I136*H136,2)</f>
        <v>0</v>
      </c>
      <c r="BL136" s="17" t="s">
        <v>130</v>
      </c>
      <c r="BM136" s="225" t="s">
        <v>141</v>
      </c>
    </row>
    <row r="137" s="2" customFormat="1">
      <c r="A137" s="38"/>
      <c r="B137" s="39"/>
      <c r="C137" s="40"/>
      <c r="D137" s="227" t="s">
        <v>132</v>
      </c>
      <c r="E137" s="40"/>
      <c r="F137" s="228" t="s">
        <v>142</v>
      </c>
      <c r="G137" s="40"/>
      <c r="H137" s="40"/>
      <c r="I137" s="229"/>
      <c r="J137" s="40"/>
      <c r="K137" s="40"/>
      <c r="L137" s="44"/>
      <c r="M137" s="230"/>
      <c r="N137" s="231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132</v>
      </c>
      <c r="AU137" s="17" t="s">
        <v>88</v>
      </c>
    </row>
    <row r="138" s="13" customFormat="1">
      <c r="A138" s="13"/>
      <c r="B138" s="232"/>
      <c r="C138" s="233"/>
      <c r="D138" s="227" t="s">
        <v>134</v>
      </c>
      <c r="E138" s="234" t="s">
        <v>1</v>
      </c>
      <c r="F138" s="235" t="s">
        <v>135</v>
      </c>
      <c r="G138" s="233"/>
      <c r="H138" s="234" t="s">
        <v>1</v>
      </c>
      <c r="I138" s="236"/>
      <c r="J138" s="233"/>
      <c r="K138" s="233"/>
      <c r="L138" s="237"/>
      <c r="M138" s="238"/>
      <c r="N138" s="239"/>
      <c r="O138" s="239"/>
      <c r="P138" s="239"/>
      <c r="Q138" s="239"/>
      <c r="R138" s="239"/>
      <c r="S138" s="239"/>
      <c r="T138" s="240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1" t="s">
        <v>134</v>
      </c>
      <c r="AU138" s="241" t="s">
        <v>88</v>
      </c>
      <c r="AV138" s="13" t="s">
        <v>86</v>
      </c>
      <c r="AW138" s="13" t="s">
        <v>35</v>
      </c>
      <c r="AX138" s="13" t="s">
        <v>78</v>
      </c>
      <c r="AY138" s="241" t="s">
        <v>123</v>
      </c>
    </row>
    <row r="139" s="13" customFormat="1">
      <c r="A139" s="13"/>
      <c r="B139" s="232"/>
      <c r="C139" s="233"/>
      <c r="D139" s="227" t="s">
        <v>134</v>
      </c>
      <c r="E139" s="234" t="s">
        <v>1</v>
      </c>
      <c r="F139" s="235" t="s">
        <v>143</v>
      </c>
      <c r="G139" s="233"/>
      <c r="H139" s="234" t="s">
        <v>1</v>
      </c>
      <c r="I139" s="236"/>
      <c r="J139" s="233"/>
      <c r="K139" s="233"/>
      <c r="L139" s="237"/>
      <c r="M139" s="238"/>
      <c r="N139" s="239"/>
      <c r="O139" s="239"/>
      <c r="P139" s="239"/>
      <c r="Q139" s="239"/>
      <c r="R139" s="239"/>
      <c r="S139" s="239"/>
      <c r="T139" s="240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1" t="s">
        <v>134</v>
      </c>
      <c r="AU139" s="241" t="s">
        <v>88</v>
      </c>
      <c r="AV139" s="13" t="s">
        <v>86</v>
      </c>
      <c r="AW139" s="13" t="s">
        <v>35</v>
      </c>
      <c r="AX139" s="13" t="s">
        <v>78</v>
      </c>
      <c r="AY139" s="241" t="s">
        <v>123</v>
      </c>
    </row>
    <row r="140" s="14" customFormat="1">
      <c r="A140" s="14"/>
      <c r="B140" s="242"/>
      <c r="C140" s="243"/>
      <c r="D140" s="227" t="s">
        <v>134</v>
      </c>
      <c r="E140" s="244" t="s">
        <v>1</v>
      </c>
      <c r="F140" s="245" t="s">
        <v>144</v>
      </c>
      <c r="G140" s="243"/>
      <c r="H140" s="246">
        <v>268</v>
      </c>
      <c r="I140" s="247"/>
      <c r="J140" s="243"/>
      <c r="K140" s="243"/>
      <c r="L140" s="248"/>
      <c r="M140" s="249"/>
      <c r="N140" s="250"/>
      <c r="O140" s="250"/>
      <c r="P140" s="250"/>
      <c r="Q140" s="250"/>
      <c r="R140" s="250"/>
      <c r="S140" s="250"/>
      <c r="T140" s="251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2" t="s">
        <v>134</v>
      </c>
      <c r="AU140" s="252" t="s">
        <v>88</v>
      </c>
      <c r="AV140" s="14" t="s">
        <v>88</v>
      </c>
      <c r="AW140" s="14" t="s">
        <v>35</v>
      </c>
      <c r="AX140" s="14" t="s">
        <v>78</v>
      </c>
      <c r="AY140" s="252" t="s">
        <v>123</v>
      </c>
    </row>
    <row r="141" s="15" customFormat="1">
      <c r="A141" s="15"/>
      <c r="B141" s="253"/>
      <c r="C141" s="254"/>
      <c r="D141" s="227" t="s">
        <v>134</v>
      </c>
      <c r="E141" s="255" t="s">
        <v>1</v>
      </c>
      <c r="F141" s="256" t="s">
        <v>138</v>
      </c>
      <c r="G141" s="254"/>
      <c r="H141" s="257">
        <v>268</v>
      </c>
      <c r="I141" s="258"/>
      <c r="J141" s="254"/>
      <c r="K141" s="254"/>
      <c r="L141" s="259"/>
      <c r="M141" s="260"/>
      <c r="N141" s="261"/>
      <c r="O141" s="261"/>
      <c r="P141" s="261"/>
      <c r="Q141" s="261"/>
      <c r="R141" s="261"/>
      <c r="S141" s="261"/>
      <c r="T141" s="262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63" t="s">
        <v>134</v>
      </c>
      <c r="AU141" s="263" t="s">
        <v>88</v>
      </c>
      <c r="AV141" s="15" t="s">
        <v>130</v>
      </c>
      <c r="AW141" s="15" t="s">
        <v>35</v>
      </c>
      <c r="AX141" s="15" t="s">
        <v>86</v>
      </c>
      <c r="AY141" s="263" t="s">
        <v>123</v>
      </c>
    </row>
    <row r="142" s="2" customFormat="1" ht="16.5" customHeight="1">
      <c r="A142" s="38"/>
      <c r="B142" s="39"/>
      <c r="C142" s="214" t="s">
        <v>145</v>
      </c>
      <c r="D142" s="214" t="s">
        <v>125</v>
      </c>
      <c r="E142" s="215" t="s">
        <v>146</v>
      </c>
      <c r="F142" s="216" t="s">
        <v>147</v>
      </c>
      <c r="G142" s="217" t="s">
        <v>128</v>
      </c>
      <c r="H142" s="218">
        <v>3404</v>
      </c>
      <c r="I142" s="219"/>
      <c r="J142" s="220">
        <f>ROUND(I142*H142,2)</f>
        <v>0</v>
      </c>
      <c r="K142" s="216" t="s">
        <v>129</v>
      </c>
      <c r="L142" s="44"/>
      <c r="M142" s="221" t="s">
        <v>1</v>
      </c>
      <c r="N142" s="222" t="s">
        <v>43</v>
      </c>
      <c r="O142" s="91"/>
      <c r="P142" s="223">
        <f>O142*H142</f>
        <v>0</v>
      </c>
      <c r="Q142" s="223">
        <v>1.0000000000000001E-05</v>
      </c>
      <c r="R142" s="223">
        <f>Q142*H142</f>
        <v>0.034040000000000001</v>
      </c>
      <c r="S142" s="223">
        <v>0.11500000000000001</v>
      </c>
      <c r="T142" s="224">
        <f>S142*H142</f>
        <v>391.46000000000004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5" t="s">
        <v>130</v>
      </c>
      <c r="AT142" s="225" t="s">
        <v>125</v>
      </c>
      <c r="AU142" s="225" t="s">
        <v>88</v>
      </c>
      <c r="AY142" s="17" t="s">
        <v>123</v>
      </c>
      <c r="BE142" s="226">
        <f>IF(N142="základní",J142,0)</f>
        <v>0</v>
      </c>
      <c r="BF142" s="226">
        <f>IF(N142="snížená",J142,0)</f>
        <v>0</v>
      </c>
      <c r="BG142" s="226">
        <f>IF(N142="zákl. přenesená",J142,0)</f>
        <v>0</v>
      </c>
      <c r="BH142" s="226">
        <f>IF(N142="sníž. přenesená",J142,0)</f>
        <v>0</v>
      </c>
      <c r="BI142" s="226">
        <f>IF(N142="nulová",J142,0)</f>
        <v>0</v>
      </c>
      <c r="BJ142" s="17" t="s">
        <v>86</v>
      </c>
      <c r="BK142" s="226">
        <f>ROUND(I142*H142,2)</f>
        <v>0</v>
      </c>
      <c r="BL142" s="17" t="s">
        <v>130</v>
      </c>
      <c r="BM142" s="225" t="s">
        <v>148</v>
      </c>
    </row>
    <row r="143" s="2" customFormat="1">
      <c r="A143" s="38"/>
      <c r="B143" s="39"/>
      <c r="C143" s="40"/>
      <c r="D143" s="227" t="s">
        <v>132</v>
      </c>
      <c r="E143" s="40"/>
      <c r="F143" s="228" t="s">
        <v>149</v>
      </c>
      <c r="G143" s="40"/>
      <c r="H143" s="40"/>
      <c r="I143" s="229"/>
      <c r="J143" s="40"/>
      <c r="K143" s="40"/>
      <c r="L143" s="44"/>
      <c r="M143" s="230"/>
      <c r="N143" s="231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132</v>
      </c>
      <c r="AU143" s="17" t="s">
        <v>88</v>
      </c>
    </row>
    <row r="144" s="13" customFormat="1">
      <c r="A144" s="13"/>
      <c r="B144" s="232"/>
      <c r="C144" s="233"/>
      <c r="D144" s="227" t="s">
        <v>134</v>
      </c>
      <c r="E144" s="234" t="s">
        <v>1</v>
      </c>
      <c r="F144" s="235" t="s">
        <v>135</v>
      </c>
      <c r="G144" s="233"/>
      <c r="H144" s="234" t="s">
        <v>1</v>
      </c>
      <c r="I144" s="236"/>
      <c r="J144" s="233"/>
      <c r="K144" s="233"/>
      <c r="L144" s="237"/>
      <c r="M144" s="238"/>
      <c r="N144" s="239"/>
      <c r="O144" s="239"/>
      <c r="P144" s="239"/>
      <c r="Q144" s="239"/>
      <c r="R144" s="239"/>
      <c r="S144" s="239"/>
      <c r="T144" s="240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1" t="s">
        <v>134</v>
      </c>
      <c r="AU144" s="241" t="s">
        <v>88</v>
      </c>
      <c r="AV144" s="13" t="s">
        <v>86</v>
      </c>
      <c r="AW144" s="13" t="s">
        <v>35</v>
      </c>
      <c r="AX144" s="13" t="s">
        <v>78</v>
      </c>
      <c r="AY144" s="241" t="s">
        <v>123</v>
      </c>
    </row>
    <row r="145" s="13" customFormat="1">
      <c r="A145" s="13"/>
      <c r="B145" s="232"/>
      <c r="C145" s="233"/>
      <c r="D145" s="227" t="s">
        <v>134</v>
      </c>
      <c r="E145" s="234" t="s">
        <v>1</v>
      </c>
      <c r="F145" s="235" t="s">
        <v>84</v>
      </c>
      <c r="G145" s="233"/>
      <c r="H145" s="234" t="s">
        <v>1</v>
      </c>
      <c r="I145" s="236"/>
      <c r="J145" s="233"/>
      <c r="K145" s="233"/>
      <c r="L145" s="237"/>
      <c r="M145" s="238"/>
      <c r="N145" s="239"/>
      <c r="O145" s="239"/>
      <c r="P145" s="239"/>
      <c r="Q145" s="239"/>
      <c r="R145" s="239"/>
      <c r="S145" s="239"/>
      <c r="T145" s="24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1" t="s">
        <v>134</v>
      </c>
      <c r="AU145" s="241" t="s">
        <v>88</v>
      </c>
      <c r="AV145" s="13" t="s">
        <v>86</v>
      </c>
      <c r="AW145" s="13" t="s">
        <v>35</v>
      </c>
      <c r="AX145" s="13" t="s">
        <v>78</v>
      </c>
      <c r="AY145" s="241" t="s">
        <v>123</v>
      </c>
    </row>
    <row r="146" s="14" customFormat="1">
      <c r="A146" s="14"/>
      <c r="B146" s="242"/>
      <c r="C146" s="243"/>
      <c r="D146" s="227" t="s">
        <v>134</v>
      </c>
      <c r="E146" s="244" t="s">
        <v>1</v>
      </c>
      <c r="F146" s="245" t="s">
        <v>150</v>
      </c>
      <c r="G146" s="243"/>
      <c r="H146" s="246">
        <v>3404</v>
      </c>
      <c r="I146" s="247"/>
      <c r="J146" s="243"/>
      <c r="K146" s="243"/>
      <c r="L146" s="248"/>
      <c r="M146" s="249"/>
      <c r="N146" s="250"/>
      <c r="O146" s="250"/>
      <c r="P146" s="250"/>
      <c r="Q146" s="250"/>
      <c r="R146" s="250"/>
      <c r="S146" s="250"/>
      <c r="T146" s="251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2" t="s">
        <v>134</v>
      </c>
      <c r="AU146" s="252" t="s">
        <v>88</v>
      </c>
      <c r="AV146" s="14" t="s">
        <v>88</v>
      </c>
      <c r="AW146" s="14" t="s">
        <v>35</v>
      </c>
      <c r="AX146" s="14" t="s">
        <v>78</v>
      </c>
      <c r="AY146" s="252" t="s">
        <v>123</v>
      </c>
    </row>
    <row r="147" s="15" customFormat="1">
      <c r="A147" s="15"/>
      <c r="B147" s="253"/>
      <c r="C147" s="254"/>
      <c r="D147" s="227" t="s">
        <v>134</v>
      </c>
      <c r="E147" s="255" t="s">
        <v>1</v>
      </c>
      <c r="F147" s="256" t="s">
        <v>138</v>
      </c>
      <c r="G147" s="254"/>
      <c r="H147" s="257">
        <v>3404</v>
      </c>
      <c r="I147" s="258"/>
      <c r="J147" s="254"/>
      <c r="K147" s="254"/>
      <c r="L147" s="259"/>
      <c r="M147" s="260"/>
      <c r="N147" s="261"/>
      <c r="O147" s="261"/>
      <c r="P147" s="261"/>
      <c r="Q147" s="261"/>
      <c r="R147" s="261"/>
      <c r="S147" s="261"/>
      <c r="T147" s="262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63" t="s">
        <v>134</v>
      </c>
      <c r="AU147" s="263" t="s">
        <v>88</v>
      </c>
      <c r="AV147" s="15" t="s">
        <v>130</v>
      </c>
      <c r="AW147" s="15" t="s">
        <v>35</v>
      </c>
      <c r="AX147" s="15" t="s">
        <v>86</v>
      </c>
      <c r="AY147" s="263" t="s">
        <v>123</v>
      </c>
    </row>
    <row r="148" s="2" customFormat="1" ht="16.5" customHeight="1">
      <c r="A148" s="38"/>
      <c r="B148" s="39"/>
      <c r="C148" s="214" t="s">
        <v>130</v>
      </c>
      <c r="D148" s="214" t="s">
        <v>125</v>
      </c>
      <c r="E148" s="215" t="s">
        <v>151</v>
      </c>
      <c r="F148" s="216" t="s">
        <v>152</v>
      </c>
      <c r="G148" s="217" t="s">
        <v>128</v>
      </c>
      <c r="H148" s="218">
        <v>1021.2000000000001</v>
      </c>
      <c r="I148" s="219"/>
      <c r="J148" s="220">
        <f>ROUND(I148*H148,2)</f>
        <v>0</v>
      </c>
      <c r="K148" s="216" t="s">
        <v>129</v>
      </c>
      <c r="L148" s="44"/>
      <c r="M148" s="221" t="s">
        <v>1</v>
      </c>
      <c r="N148" s="222" t="s">
        <v>43</v>
      </c>
      <c r="O148" s="91"/>
      <c r="P148" s="223">
        <f>O148*H148</f>
        <v>0</v>
      </c>
      <c r="Q148" s="223">
        <v>2.0000000000000002E-05</v>
      </c>
      <c r="R148" s="223">
        <f>Q148*H148</f>
        <v>0.020424000000000001</v>
      </c>
      <c r="S148" s="223">
        <v>0.161</v>
      </c>
      <c r="T148" s="224">
        <f>S148*H148</f>
        <v>164.41320000000002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25" t="s">
        <v>130</v>
      </c>
      <c r="AT148" s="225" t="s">
        <v>125</v>
      </c>
      <c r="AU148" s="225" t="s">
        <v>88</v>
      </c>
      <c r="AY148" s="17" t="s">
        <v>123</v>
      </c>
      <c r="BE148" s="226">
        <f>IF(N148="základní",J148,0)</f>
        <v>0</v>
      </c>
      <c r="BF148" s="226">
        <f>IF(N148="snížená",J148,0)</f>
        <v>0</v>
      </c>
      <c r="BG148" s="226">
        <f>IF(N148="zákl. přenesená",J148,0)</f>
        <v>0</v>
      </c>
      <c r="BH148" s="226">
        <f>IF(N148="sníž. přenesená",J148,0)</f>
        <v>0</v>
      </c>
      <c r="BI148" s="226">
        <f>IF(N148="nulová",J148,0)</f>
        <v>0</v>
      </c>
      <c r="BJ148" s="17" t="s">
        <v>86</v>
      </c>
      <c r="BK148" s="226">
        <f>ROUND(I148*H148,2)</f>
        <v>0</v>
      </c>
      <c r="BL148" s="17" t="s">
        <v>130</v>
      </c>
      <c r="BM148" s="225" t="s">
        <v>153</v>
      </c>
    </row>
    <row r="149" s="2" customFormat="1">
      <c r="A149" s="38"/>
      <c r="B149" s="39"/>
      <c r="C149" s="40"/>
      <c r="D149" s="227" t="s">
        <v>132</v>
      </c>
      <c r="E149" s="40"/>
      <c r="F149" s="228" t="s">
        <v>154</v>
      </c>
      <c r="G149" s="40"/>
      <c r="H149" s="40"/>
      <c r="I149" s="229"/>
      <c r="J149" s="40"/>
      <c r="K149" s="40"/>
      <c r="L149" s="44"/>
      <c r="M149" s="230"/>
      <c r="N149" s="231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132</v>
      </c>
      <c r="AU149" s="17" t="s">
        <v>88</v>
      </c>
    </row>
    <row r="150" s="13" customFormat="1">
      <c r="A150" s="13"/>
      <c r="B150" s="232"/>
      <c r="C150" s="233"/>
      <c r="D150" s="227" t="s">
        <v>134</v>
      </c>
      <c r="E150" s="234" t="s">
        <v>1</v>
      </c>
      <c r="F150" s="235" t="s">
        <v>135</v>
      </c>
      <c r="G150" s="233"/>
      <c r="H150" s="234" t="s">
        <v>1</v>
      </c>
      <c r="I150" s="236"/>
      <c r="J150" s="233"/>
      <c r="K150" s="233"/>
      <c r="L150" s="237"/>
      <c r="M150" s="238"/>
      <c r="N150" s="239"/>
      <c r="O150" s="239"/>
      <c r="P150" s="239"/>
      <c r="Q150" s="239"/>
      <c r="R150" s="239"/>
      <c r="S150" s="239"/>
      <c r="T150" s="24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1" t="s">
        <v>134</v>
      </c>
      <c r="AU150" s="241" t="s">
        <v>88</v>
      </c>
      <c r="AV150" s="13" t="s">
        <v>86</v>
      </c>
      <c r="AW150" s="13" t="s">
        <v>35</v>
      </c>
      <c r="AX150" s="13" t="s">
        <v>78</v>
      </c>
      <c r="AY150" s="241" t="s">
        <v>123</v>
      </c>
    </row>
    <row r="151" s="13" customFormat="1">
      <c r="A151" s="13"/>
      <c r="B151" s="232"/>
      <c r="C151" s="233"/>
      <c r="D151" s="227" t="s">
        <v>134</v>
      </c>
      <c r="E151" s="234" t="s">
        <v>1</v>
      </c>
      <c r="F151" s="235" t="s">
        <v>155</v>
      </c>
      <c r="G151" s="233"/>
      <c r="H151" s="234" t="s">
        <v>1</v>
      </c>
      <c r="I151" s="236"/>
      <c r="J151" s="233"/>
      <c r="K151" s="233"/>
      <c r="L151" s="237"/>
      <c r="M151" s="238"/>
      <c r="N151" s="239"/>
      <c r="O151" s="239"/>
      <c r="P151" s="239"/>
      <c r="Q151" s="239"/>
      <c r="R151" s="239"/>
      <c r="S151" s="239"/>
      <c r="T151" s="240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1" t="s">
        <v>134</v>
      </c>
      <c r="AU151" s="241" t="s">
        <v>88</v>
      </c>
      <c r="AV151" s="13" t="s">
        <v>86</v>
      </c>
      <c r="AW151" s="13" t="s">
        <v>35</v>
      </c>
      <c r="AX151" s="13" t="s">
        <v>78</v>
      </c>
      <c r="AY151" s="241" t="s">
        <v>123</v>
      </c>
    </row>
    <row r="152" s="14" customFormat="1">
      <c r="A152" s="14"/>
      <c r="B152" s="242"/>
      <c r="C152" s="243"/>
      <c r="D152" s="227" t="s">
        <v>134</v>
      </c>
      <c r="E152" s="244" t="s">
        <v>1</v>
      </c>
      <c r="F152" s="245" t="s">
        <v>156</v>
      </c>
      <c r="G152" s="243"/>
      <c r="H152" s="246">
        <v>1021.2000000000001</v>
      </c>
      <c r="I152" s="247"/>
      <c r="J152" s="243"/>
      <c r="K152" s="243"/>
      <c r="L152" s="248"/>
      <c r="M152" s="249"/>
      <c r="N152" s="250"/>
      <c r="O152" s="250"/>
      <c r="P152" s="250"/>
      <c r="Q152" s="250"/>
      <c r="R152" s="250"/>
      <c r="S152" s="250"/>
      <c r="T152" s="251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2" t="s">
        <v>134</v>
      </c>
      <c r="AU152" s="252" t="s">
        <v>88</v>
      </c>
      <c r="AV152" s="14" t="s">
        <v>88</v>
      </c>
      <c r="AW152" s="14" t="s">
        <v>35</v>
      </c>
      <c r="AX152" s="14" t="s">
        <v>78</v>
      </c>
      <c r="AY152" s="252" t="s">
        <v>123</v>
      </c>
    </row>
    <row r="153" s="15" customFormat="1">
      <c r="A153" s="15"/>
      <c r="B153" s="253"/>
      <c r="C153" s="254"/>
      <c r="D153" s="227" t="s">
        <v>134</v>
      </c>
      <c r="E153" s="255" t="s">
        <v>1</v>
      </c>
      <c r="F153" s="256" t="s">
        <v>138</v>
      </c>
      <c r="G153" s="254"/>
      <c r="H153" s="257">
        <v>1021.2000000000001</v>
      </c>
      <c r="I153" s="258"/>
      <c r="J153" s="254"/>
      <c r="K153" s="254"/>
      <c r="L153" s="259"/>
      <c r="M153" s="260"/>
      <c r="N153" s="261"/>
      <c r="O153" s="261"/>
      <c r="P153" s="261"/>
      <c r="Q153" s="261"/>
      <c r="R153" s="261"/>
      <c r="S153" s="261"/>
      <c r="T153" s="262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63" t="s">
        <v>134</v>
      </c>
      <c r="AU153" s="263" t="s">
        <v>88</v>
      </c>
      <c r="AV153" s="15" t="s">
        <v>130</v>
      </c>
      <c r="AW153" s="15" t="s">
        <v>35</v>
      </c>
      <c r="AX153" s="15" t="s">
        <v>86</v>
      </c>
      <c r="AY153" s="263" t="s">
        <v>123</v>
      </c>
    </row>
    <row r="154" s="2" customFormat="1" ht="16.5" customHeight="1">
      <c r="A154" s="38"/>
      <c r="B154" s="39"/>
      <c r="C154" s="214" t="s">
        <v>157</v>
      </c>
      <c r="D154" s="214" t="s">
        <v>125</v>
      </c>
      <c r="E154" s="215" t="s">
        <v>158</v>
      </c>
      <c r="F154" s="216" t="s">
        <v>159</v>
      </c>
      <c r="G154" s="217" t="s">
        <v>160</v>
      </c>
      <c r="H154" s="218">
        <v>189</v>
      </c>
      <c r="I154" s="219"/>
      <c r="J154" s="220">
        <f>ROUND(I154*H154,2)</f>
        <v>0</v>
      </c>
      <c r="K154" s="216" t="s">
        <v>129</v>
      </c>
      <c r="L154" s="44"/>
      <c r="M154" s="221" t="s">
        <v>1</v>
      </c>
      <c r="N154" s="222" t="s">
        <v>43</v>
      </c>
      <c r="O154" s="91"/>
      <c r="P154" s="223">
        <f>O154*H154</f>
        <v>0</v>
      </c>
      <c r="Q154" s="223">
        <v>0</v>
      </c>
      <c r="R154" s="223">
        <f>Q154*H154</f>
        <v>0</v>
      </c>
      <c r="S154" s="223">
        <v>0.20499999999999999</v>
      </c>
      <c r="T154" s="224">
        <f>S154*H154</f>
        <v>38.744999999999997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5" t="s">
        <v>130</v>
      </c>
      <c r="AT154" s="225" t="s">
        <v>125</v>
      </c>
      <c r="AU154" s="225" t="s">
        <v>88</v>
      </c>
      <c r="AY154" s="17" t="s">
        <v>123</v>
      </c>
      <c r="BE154" s="226">
        <f>IF(N154="základní",J154,0)</f>
        <v>0</v>
      </c>
      <c r="BF154" s="226">
        <f>IF(N154="snížená",J154,0)</f>
        <v>0</v>
      </c>
      <c r="BG154" s="226">
        <f>IF(N154="zákl. přenesená",J154,0)</f>
        <v>0</v>
      </c>
      <c r="BH154" s="226">
        <f>IF(N154="sníž. přenesená",J154,0)</f>
        <v>0</v>
      </c>
      <c r="BI154" s="226">
        <f>IF(N154="nulová",J154,0)</f>
        <v>0</v>
      </c>
      <c r="BJ154" s="17" t="s">
        <v>86</v>
      </c>
      <c r="BK154" s="226">
        <f>ROUND(I154*H154,2)</f>
        <v>0</v>
      </c>
      <c r="BL154" s="17" t="s">
        <v>130</v>
      </c>
      <c r="BM154" s="225" t="s">
        <v>161</v>
      </c>
    </row>
    <row r="155" s="2" customFormat="1">
      <c r="A155" s="38"/>
      <c r="B155" s="39"/>
      <c r="C155" s="40"/>
      <c r="D155" s="227" t="s">
        <v>132</v>
      </c>
      <c r="E155" s="40"/>
      <c r="F155" s="228" t="s">
        <v>162</v>
      </c>
      <c r="G155" s="40"/>
      <c r="H155" s="40"/>
      <c r="I155" s="229"/>
      <c r="J155" s="40"/>
      <c r="K155" s="40"/>
      <c r="L155" s="44"/>
      <c r="M155" s="230"/>
      <c r="N155" s="231"/>
      <c r="O155" s="91"/>
      <c r="P155" s="91"/>
      <c r="Q155" s="91"/>
      <c r="R155" s="91"/>
      <c r="S155" s="91"/>
      <c r="T155" s="92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132</v>
      </c>
      <c r="AU155" s="17" t="s">
        <v>88</v>
      </c>
    </row>
    <row r="156" s="13" customFormat="1">
      <c r="A156" s="13"/>
      <c r="B156" s="232"/>
      <c r="C156" s="233"/>
      <c r="D156" s="227" t="s">
        <v>134</v>
      </c>
      <c r="E156" s="234" t="s">
        <v>1</v>
      </c>
      <c r="F156" s="235" t="s">
        <v>135</v>
      </c>
      <c r="G156" s="233"/>
      <c r="H156" s="234" t="s">
        <v>1</v>
      </c>
      <c r="I156" s="236"/>
      <c r="J156" s="233"/>
      <c r="K156" s="233"/>
      <c r="L156" s="237"/>
      <c r="M156" s="238"/>
      <c r="N156" s="239"/>
      <c r="O156" s="239"/>
      <c r="P156" s="239"/>
      <c r="Q156" s="239"/>
      <c r="R156" s="239"/>
      <c r="S156" s="239"/>
      <c r="T156" s="24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1" t="s">
        <v>134</v>
      </c>
      <c r="AU156" s="241" t="s">
        <v>88</v>
      </c>
      <c r="AV156" s="13" t="s">
        <v>86</v>
      </c>
      <c r="AW156" s="13" t="s">
        <v>35</v>
      </c>
      <c r="AX156" s="13" t="s">
        <v>78</v>
      </c>
      <c r="AY156" s="241" t="s">
        <v>123</v>
      </c>
    </row>
    <row r="157" s="14" customFormat="1">
      <c r="A157" s="14"/>
      <c r="B157" s="242"/>
      <c r="C157" s="243"/>
      <c r="D157" s="227" t="s">
        <v>134</v>
      </c>
      <c r="E157" s="244" t="s">
        <v>1</v>
      </c>
      <c r="F157" s="245" t="s">
        <v>163</v>
      </c>
      <c r="G157" s="243"/>
      <c r="H157" s="246">
        <v>189</v>
      </c>
      <c r="I157" s="247"/>
      <c r="J157" s="243"/>
      <c r="K157" s="243"/>
      <c r="L157" s="248"/>
      <c r="M157" s="249"/>
      <c r="N157" s="250"/>
      <c r="O157" s="250"/>
      <c r="P157" s="250"/>
      <c r="Q157" s="250"/>
      <c r="R157" s="250"/>
      <c r="S157" s="250"/>
      <c r="T157" s="251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2" t="s">
        <v>134</v>
      </c>
      <c r="AU157" s="252" t="s">
        <v>88</v>
      </c>
      <c r="AV157" s="14" t="s">
        <v>88</v>
      </c>
      <c r="AW157" s="14" t="s">
        <v>35</v>
      </c>
      <c r="AX157" s="14" t="s">
        <v>78</v>
      </c>
      <c r="AY157" s="252" t="s">
        <v>123</v>
      </c>
    </row>
    <row r="158" s="15" customFormat="1">
      <c r="A158" s="15"/>
      <c r="B158" s="253"/>
      <c r="C158" s="254"/>
      <c r="D158" s="227" t="s">
        <v>134</v>
      </c>
      <c r="E158" s="255" t="s">
        <v>1</v>
      </c>
      <c r="F158" s="256" t="s">
        <v>138</v>
      </c>
      <c r="G158" s="254"/>
      <c r="H158" s="257">
        <v>189</v>
      </c>
      <c r="I158" s="258"/>
      <c r="J158" s="254"/>
      <c r="K158" s="254"/>
      <c r="L158" s="259"/>
      <c r="M158" s="260"/>
      <c r="N158" s="261"/>
      <c r="O158" s="261"/>
      <c r="P158" s="261"/>
      <c r="Q158" s="261"/>
      <c r="R158" s="261"/>
      <c r="S158" s="261"/>
      <c r="T158" s="262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63" t="s">
        <v>134</v>
      </c>
      <c r="AU158" s="263" t="s">
        <v>88</v>
      </c>
      <c r="AV158" s="15" t="s">
        <v>130</v>
      </c>
      <c r="AW158" s="15" t="s">
        <v>35</v>
      </c>
      <c r="AX158" s="15" t="s">
        <v>86</v>
      </c>
      <c r="AY158" s="263" t="s">
        <v>123</v>
      </c>
    </row>
    <row r="159" s="2" customFormat="1" ht="16.5" customHeight="1">
      <c r="A159" s="38"/>
      <c r="B159" s="39"/>
      <c r="C159" s="214" t="s">
        <v>164</v>
      </c>
      <c r="D159" s="214" t="s">
        <v>125</v>
      </c>
      <c r="E159" s="215" t="s">
        <v>165</v>
      </c>
      <c r="F159" s="216" t="s">
        <v>166</v>
      </c>
      <c r="G159" s="217" t="s">
        <v>160</v>
      </c>
      <c r="H159" s="218">
        <v>31</v>
      </c>
      <c r="I159" s="219"/>
      <c r="J159" s="220">
        <f>ROUND(I159*H159,2)</f>
        <v>0</v>
      </c>
      <c r="K159" s="216" t="s">
        <v>129</v>
      </c>
      <c r="L159" s="44"/>
      <c r="M159" s="221" t="s">
        <v>1</v>
      </c>
      <c r="N159" s="222" t="s">
        <v>43</v>
      </c>
      <c r="O159" s="91"/>
      <c r="P159" s="223">
        <f>O159*H159</f>
        <v>0</v>
      </c>
      <c r="Q159" s="223">
        <v>0</v>
      </c>
      <c r="R159" s="223">
        <f>Q159*H159</f>
        <v>0</v>
      </c>
      <c r="S159" s="223">
        <v>0.040000000000000001</v>
      </c>
      <c r="T159" s="224">
        <f>S159*H159</f>
        <v>1.24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5" t="s">
        <v>130</v>
      </c>
      <c r="AT159" s="225" t="s">
        <v>125</v>
      </c>
      <c r="AU159" s="225" t="s">
        <v>88</v>
      </c>
      <c r="AY159" s="17" t="s">
        <v>123</v>
      </c>
      <c r="BE159" s="226">
        <f>IF(N159="základní",J159,0)</f>
        <v>0</v>
      </c>
      <c r="BF159" s="226">
        <f>IF(N159="snížená",J159,0)</f>
        <v>0</v>
      </c>
      <c r="BG159" s="226">
        <f>IF(N159="zákl. přenesená",J159,0)</f>
        <v>0</v>
      </c>
      <c r="BH159" s="226">
        <f>IF(N159="sníž. přenesená",J159,0)</f>
        <v>0</v>
      </c>
      <c r="BI159" s="226">
        <f>IF(N159="nulová",J159,0)</f>
        <v>0</v>
      </c>
      <c r="BJ159" s="17" t="s">
        <v>86</v>
      </c>
      <c r="BK159" s="226">
        <f>ROUND(I159*H159,2)</f>
        <v>0</v>
      </c>
      <c r="BL159" s="17" t="s">
        <v>130</v>
      </c>
      <c r="BM159" s="225" t="s">
        <v>167</v>
      </c>
    </row>
    <row r="160" s="2" customFormat="1">
      <c r="A160" s="38"/>
      <c r="B160" s="39"/>
      <c r="C160" s="40"/>
      <c r="D160" s="227" t="s">
        <v>132</v>
      </c>
      <c r="E160" s="40"/>
      <c r="F160" s="228" t="s">
        <v>168</v>
      </c>
      <c r="G160" s="40"/>
      <c r="H160" s="40"/>
      <c r="I160" s="229"/>
      <c r="J160" s="40"/>
      <c r="K160" s="40"/>
      <c r="L160" s="44"/>
      <c r="M160" s="230"/>
      <c r="N160" s="231"/>
      <c r="O160" s="91"/>
      <c r="P160" s="91"/>
      <c r="Q160" s="91"/>
      <c r="R160" s="91"/>
      <c r="S160" s="91"/>
      <c r="T160" s="92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132</v>
      </c>
      <c r="AU160" s="17" t="s">
        <v>88</v>
      </c>
    </row>
    <row r="161" s="13" customFormat="1">
      <c r="A161" s="13"/>
      <c r="B161" s="232"/>
      <c r="C161" s="233"/>
      <c r="D161" s="227" t="s">
        <v>134</v>
      </c>
      <c r="E161" s="234" t="s">
        <v>1</v>
      </c>
      <c r="F161" s="235" t="s">
        <v>135</v>
      </c>
      <c r="G161" s="233"/>
      <c r="H161" s="234" t="s">
        <v>1</v>
      </c>
      <c r="I161" s="236"/>
      <c r="J161" s="233"/>
      <c r="K161" s="233"/>
      <c r="L161" s="237"/>
      <c r="M161" s="238"/>
      <c r="N161" s="239"/>
      <c r="O161" s="239"/>
      <c r="P161" s="239"/>
      <c r="Q161" s="239"/>
      <c r="R161" s="239"/>
      <c r="S161" s="239"/>
      <c r="T161" s="240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1" t="s">
        <v>134</v>
      </c>
      <c r="AU161" s="241" t="s">
        <v>88</v>
      </c>
      <c r="AV161" s="13" t="s">
        <v>86</v>
      </c>
      <c r="AW161" s="13" t="s">
        <v>35</v>
      </c>
      <c r="AX161" s="13" t="s">
        <v>78</v>
      </c>
      <c r="AY161" s="241" t="s">
        <v>123</v>
      </c>
    </row>
    <row r="162" s="14" customFormat="1">
      <c r="A162" s="14"/>
      <c r="B162" s="242"/>
      <c r="C162" s="243"/>
      <c r="D162" s="227" t="s">
        <v>134</v>
      </c>
      <c r="E162" s="244" t="s">
        <v>1</v>
      </c>
      <c r="F162" s="245" t="s">
        <v>169</v>
      </c>
      <c r="G162" s="243"/>
      <c r="H162" s="246">
        <v>31</v>
      </c>
      <c r="I162" s="247"/>
      <c r="J162" s="243"/>
      <c r="K162" s="243"/>
      <c r="L162" s="248"/>
      <c r="M162" s="249"/>
      <c r="N162" s="250"/>
      <c r="O162" s="250"/>
      <c r="P162" s="250"/>
      <c r="Q162" s="250"/>
      <c r="R162" s="250"/>
      <c r="S162" s="250"/>
      <c r="T162" s="251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2" t="s">
        <v>134</v>
      </c>
      <c r="AU162" s="252" t="s">
        <v>88</v>
      </c>
      <c r="AV162" s="14" t="s">
        <v>88</v>
      </c>
      <c r="AW162" s="14" t="s">
        <v>35</v>
      </c>
      <c r="AX162" s="14" t="s">
        <v>78</v>
      </c>
      <c r="AY162" s="252" t="s">
        <v>123</v>
      </c>
    </row>
    <row r="163" s="15" customFormat="1">
      <c r="A163" s="15"/>
      <c r="B163" s="253"/>
      <c r="C163" s="254"/>
      <c r="D163" s="227" t="s">
        <v>134</v>
      </c>
      <c r="E163" s="255" t="s">
        <v>1</v>
      </c>
      <c r="F163" s="256" t="s">
        <v>138</v>
      </c>
      <c r="G163" s="254"/>
      <c r="H163" s="257">
        <v>31</v>
      </c>
      <c r="I163" s="258"/>
      <c r="J163" s="254"/>
      <c r="K163" s="254"/>
      <c r="L163" s="259"/>
      <c r="M163" s="260"/>
      <c r="N163" s="261"/>
      <c r="O163" s="261"/>
      <c r="P163" s="261"/>
      <c r="Q163" s="261"/>
      <c r="R163" s="261"/>
      <c r="S163" s="261"/>
      <c r="T163" s="262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63" t="s">
        <v>134</v>
      </c>
      <c r="AU163" s="263" t="s">
        <v>88</v>
      </c>
      <c r="AV163" s="15" t="s">
        <v>130</v>
      </c>
      <c r="AW163" s="15" t="s">
        <v>35</v>
      </c>
      <c r="AX163" s="15" t="s">
        <v>86</v>
      </c>
      <c r="AY163" s="263" t="s">
        <v>123</v>
      </c>
    </row>
    <row r="164" s="12" customFormat="1" ht="22.8" customHeight="1">
      <c r="A164" s="12"/>
      <c r="B164" s="198"/>
      <c r="C164" s="199"/>
      <c r="D164" s="200" t="s">
        <v>77</v>
      </c>
      <c r="E164" s="212" t="s">
        <v>157</v>
      </c>
      <c r="F164" s="212" t="s">
        <v>170</v>
      </c>
      <c r="G164" s="199"/>
      <c r="H164" s="199"/>
      <c r="I164" s="202"/>
      <c r="J164" s="213">
        <f>BK164</f>
        <v>0</v>
      </c>
      <c r="K164" s="199"/>
      <c r="L164" s="204"/>
      <c r="M164" s="205"/>
      <c r="N164" s="206"/>
      <c r="O164" s="206"/>
      <c r="P164" s="207">
        <f>SUM(P165:P201)</f>
        <v>0</v>
      </c>
      <c r="Q164" s="206"/>
      <c r="R164" s="207">
        <f>SUM(R165:R201)</f>
        <v>232.14325000000002</v>
      </c>
      <c r="S164" s="206"/>
      <c r="T164" s="208">
        <f>SUM(T165:T201)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09" t="s">
        <v>86</v>
      </c>
      <c r="AT164" s="210" t="s">
        <v>77</v>
      </c>
      <c r="AU164" s="210" t="s">
        <v>86</v>
      </c>
      <c r="AY164" s="209" t="s">
        <v>123</v>
      </c>
      <c r="BK164" s="211">
        <f>SUM(BK165:BK201)</f>
        <v>0</v>
      </c>
    </row>
    <row r="165" s="2" customFormat="1" ht="16.5" customHeight="1">
      <c r="A165" s="38"/>
      <c r="B165" s="39"/>
      <c r="C165" s="214" t="s">
        <v>171</v>
      </c>
      <c r="D165" s="214" t="s">
        <v>125</v>
      </c>
      <c r="E165" s="215" t="s">
        <v>172</v>
      </c>
      <c r="F165" s="216" t="s">
        <v>173</v>
      </c>
      <c r="G165" s="217" t="s">
        <v>128</v>
      </c>
      <c r="H165" s="218">
        <v>263.5</v>
      </c>
      <c r="I165" s="219"/>
      <c r="J165" s="220">
        <f>ROUND(I165*H165,2)</f>
        <v>0</v>
      </c>
      <c r="K165" s="216" t="s">
        <v>129</v>
      </c>
      <c r="L165" s="44"/>
      <c r="M165" s="221" t="s">
        <v>1</v>
      </c>
      <c r="N165" s="222" t="s">
        <v>43</v>
      </c>
      <c r="O165" s="91"/>
      <c r="P165" s="223">
        <f>O165*H165</f>
        <v>0</v>
      </c>
      <c r="Q165" s="223">
        <v>0</v>
      </c>
      <c r="R165" s="223">
        <f>Q165*H165</f>
        <v>0</v>
      </c>
      <c r="S165" s="223">
        <v>0</v>
      </c>
      <c r="T165" s="224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25" t="s">
        <v>130</v>
      </c>
      <c r="AT165" s="225" t="s">
        <v>125</v>
      </c>
      <c r="AU165" s="225" t="s">
        <v>88</v>
      </c>
      <c r="AY165" s="17" t="s">
        <v>123</v>
      </c>
      <c r="BE165" s="226">
        <f>IF(N165="základní",J165,0)</f>
        <v>0</v>
      </c>
      <c r="BF165" s="226">
        <f>IF(N165="snížená",J165,0)</f>
        <v>0</v>
      </c>
      <c r="BG165" s="226">
        <f>IF(N165="zákl. přenesená",J165,0)</f>
        <v>0</v>
      </c>
      <c r="BH165" s="226">
        <f>IF(N165="sníž. přenesená",J165,0)</f>
        <v>0</v>
      </c>
      <c r="BI165" s="226">
        <f>IF(N165="nulová",J165,0)</f>
        <v>0</v>
      </c>
      <c r="BJ165" s="17" t="s">
        <v>86</v>
      </c>
      <c r="BK165" s="226">
        <f>ROUND(I165*H165,2)</f>
        <v>0</v>
      </c>
      <c r="BL165" s="17" t="s">
        <v>130</v>
      </c>
      <c r="BM165" s="225" t="s">
        <v>174</v>
      </c>
    </row>
    <row r="166" s="2" customFormat="1">
      <c r="A166" s="38"/>
      <c r="B166" s="39"/>
      <c r="C166" s="40"/>
      <c r="D166" s="227" t="s">
        <v>132</v>
      </c>
      <c r="E166" s="40"/>
      <c r="F166" s="228" t="s">
        <v>175</v>
      </c>
      <c r="G166" s="40"/>
      <c r="H166" s="40"/>
      <c r="I166" s="229"/>
      <c r="J166" s="40"/>
      <c r="K166" s="40"/>
      <c r="L166" s="44"/>
      <c r="M166" s="230"/>
      <c r="N166" s="231"/>
      <c r="O166" s="91"/>
      <c r="P166" s="91"/>
      <c r="Q166" s="91"/>
      <c r="R166" s="91"/>
      <c r="S166" s="91"/>
      <c r="T166" s="92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132</v>
      </c>
      <c r="AU166" s="17" t="s">
        <v>88</v>
      </c>
    </row>
    <row r="167" s="13" customFormat="1">
      <c r="A167" s="13"/>
      <c r="B167" s="232"/>
      <c r="C167" s="233"/>
      <c r="D167" s="227" t="s">
        <v>134</v>
      </c>
      <c r="E167" s="234" t="s">
        <v>1</v>
      </c>
      <c r="F167" s="235" t="s">
        <v>176</v>
      </c>
      <c r="G167" s="233"/>
      <c r="H167" s="234" t="s">
        <v>1</v>
      </c>
      <c r="I167" s="236"/>
      <c r="J167" s="233"/>
      <c r="K167" s="233"/>
      <c r="L167" s="237"/>
      <c r="M167" s="238"/>
      <c r="N167" s="239"/>
      <c r="O167" s="239"/>
      <c r="P167" s="239"/>
      <c r="Q167" s="239"/>
      <c r="R167" s="239"/>
      <c r="S167" s="239"/>
      <c r="T167" s="240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1" t="s">
        <v>134</v>
      </c>
      <c r="AU167" s="241" t="s">
        <v>88</v>
      </c>
      <c r="AV167" s="13" t="s">
        <v>86</v>
      </c>
      <c r="AW167" s="13" t="s">
        <v>35</v>
      </c>
      <c r="AX167" s="13" t="s">
        <v>78</v>
      </c>
      <c r="AY167" s="241" t="s">
        <v>123</v>
      </c>
    </row>
    <row r="168" s="14" customFormat="1">
      <c r="A168" s="14"/>
      <c r="B168" s="242"/>
      <c r="C168" s="243"/>
      <c r="D168" s="227" t="s">
        <v>134</v>
      </c>
      <c r="E168" s="244" t="s">
        <v>1</v>
      </c>
      <c r="F168" s="245" t="s">
        <v>177</v>
      </c>
      <c r="G168" s="243"/>
      <c r="H168" s="246">
        <v>263.5</v>
      </c>
      <c r="I168" s="247"/>
      <c r="J168" s="243"/>
      <c r="K168" s="243"/>
      <c r="L168" s="248"/>
      <c r="M168" s="249"/>
      <c r="N168" s="250"/>
      <c r="O168" s="250"/>
      <c r="P168" s="250"/>
      <c r="Q168" s="250"/>
      <c r="R168" s="250"/>
      <c r="S168" s="250"/>
      <c r="T168" s="251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2" t="s">
        <v>134</v>
      </c>
      <c r="AU168" s="252" t="s">
        <v>88</v>
      </c>
      <c r="AV168" s="14" t="s">
        <v>88</v>
      </c>
      <c r="AW168" s="14" t="s">
        <v>35</v>
      </c>
      <c r="AX168" s="14" t="s">
        <v>78</v>
      </c>
      <c r="AY168" s="252" t="s">
        <v>123</v>
      </c>
    </row>
    <row r="169" s="15" customFormat="1">
      <c r="A169" s="15"/>
      <c r="B169" s="253"/>
      <c r="C169" s="254"/>
      <c r="D169" s="227" t="s">
        <v>134</v>
      </c>
      <c r="E169" s="255" t="s">
        <v>1</v>
      </c>
      <c r="F169" s="256" t="s">
        <v>138</v>
      </c>
      <c r="G169" s="254"/>
      <c r="H169" s="257">
        <v>263.5</v>
      </c>
      <c r="I169" s="258"/>
      <c r="J169" s="254"/>
      <c r="K169" s="254"/>
      <c r="L169" s="259"/>
      <c r="M169" s="260"/>
      <c r="N169" s="261"/>
      <c r="O169" s="261"/>
      <c r="P169" s="261"/>
      <c r="Q169" s="261"/>
      <c r="R169" s="261"/>
      <c r="S169" s="261"/>
      <c r="T169" s="262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T169" s="263" t="s">
        <v>134</v>
      </c>
      <c r="AU169" s="263" t="s">
        <v>88</v>
      </c>
      <c r="AV169" s="15" t="s">
        <v>130</v>
      </c>
      <c r="AW169" s="15" t="s">
        <v>35</v>
      </c>
      <c r="AX169" s="15" t="s">
        <v>86</v>
      </c>
      <c r="AY169" s="263" t="s">
        <v>123</v>
      </c>
    </row>
    <row r="170" s="2" customFormat="1" ht="16.5" customHeight="1">
      <c r="A170" s="38"/>
      <c r="B170" s="39"/>
      <c r="C170" s="214" t="s">
        <v>178</v>
      </c>
      <c r="D170" s="214" t="s">
        <v>125</v>
      </c>
      <c r="E170" s="215" t="s">
        <v>179</v>
      </c>
      <c r="F170" s="216" t="s">
        <v>180</v>
      </c>
      <c r="G170" s="217" t="s">
        <v>128</v>
      </c>
      <c r="H170" s="218">
        <v>1021.2000000000001</v>
      </c>
      <c r="I170" s="219"/>
      <c r="J170" s="220">
        <f>ROUND(I170*H170,2)</f>
        <v>0</v>
      </c>
      <c r="K170" s="216" t="s">
        <v>129</v>
      </c>
      <c r="L170" s="44"/>
      <c r="M170" s="221" t="s">
        <v>1</v>
      </c>
      <c r="N170" s="222" t="s">
        <v>43</v>
      </c>
      <c r="O170" s="91"/>
      <c r="P170" s="223">
        <f>O170*H170</f>
        <v>0</v>
      </c>
      <c r="Q170" s="223">
        <v>0</v>
      </c>
      <c r="R170" s="223">
        <f>Q170*H170</f>
        <v>0</v>
      </c>
      <c r="S170" s="223">
        <v>0</v>
      </c>
      <c r="T170" s="224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5" t="s">
        <v>130</v>
      </c>
      <c r="AT170" s="225" t="s">
        <v>125</v>
      </c>
      <c r="AU170" s="225" t="s">
        <v>88</v>
      </c>
      <c r="AY170" s="17" t="s">
        <v>123</v>
      </c>
      <c r="BE170" s="226">
        <f>IF(N170="základní",J170,0)</f>
        <v>0</v>
      </c>
      <c r="BF170" s="226">
        <f>IF(N170="snížená",J170,0)</f>
        <v>0</v>
      </c>
      <c r="BG170" s="226">
        <f>IF(N170="zákl. přenesená",J170,0)</f>
        <v>0</v>
      </c>
      <c r="BH170" s="226">
        <f>IF(N170="sníž. přenesená",J170,0)</f>
        <v>0</v>
      </c>
      <c r="BI170" s="226">
        <f>IF(N170="nulová",J170,0)</f>
        <v>0</v>
      </c>
      <c r="BJ170" s="17" t="s">
        <v>86</v>
      </c>
      <c r="BK170" s="226">
        <f>ROUND(I170*H170,2)</f>
        <v>0</v>
      </c>
      <c r="BL170" s="17" t="s">
        <v>130</v>
      </c>
      <c r="BM170" s="225" t="s">
        <v>181</v>
      </c>
    </row>
    <row r="171" s="2" customFormat="1">
      <c r="A171" s="38"/>
      <c r="B171" s="39"/>
      <c r="C171" s="40"/>
      <c r="D171" s="227" t="s">
        <v>132</v>
      </c>
      <c r="E171" s="40"/>
      <c r="F171" s="228" t="s">
        <v>182</v>
      </c>
      <c r="G171" s="40"/>
      <c r="H171" s="40"/>
      <c r="I171" s="229"/>
      <c r="J171" s="40"/>
      <c r="K171" s="40"/>
      <c r="L171" s="44"/>
      <c r="M171" s="230"/>
      <c r="N171" s="231"/>
      <c r="O171" s="91"/>
      <c r="P171" s="91"/>
      <c r="Q171" s="91"/>
      <c r="R171" s="91"/>
      <c r="S171" s="91"/>
      <c r="T171" s="92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132</v>
      </c>
      <c r="AU171" s="17" t="s">
        <v>88</v>
      </c>
    </row>
    <row r="172" s="13" customFormat="1">
      <c r="A172" s="13"/>
      <c r="B172" s="232"/>
      <c r="C172" s="233"/>
      <c r="D172" s="227" t="s">
        <v>134</v>
      </c>
      <c r="E172" s="234" t="s">
        <v>1</v>
      </c>
      <c r="F172" s="235" t="s">
        <v>183</v>
      </c>
      <c r="G172" s="233"/>
      <c r="H172" s="234" t="s">
        <v>1</v>
      </c>
      <c r="I172" s="236"/>
      <c r="J172" s="233"/>
      <c r="K172" s="233"/>
      <c r="L172" s="237"/>
      <c r="M172" s="238"/>
      <c r="N172" s="239"/>
      <c r="O172" s="239"/>
      <c r="P172" s="239"/>
      <c r="Q172" s="239"/>
      <c r="R172" s="239"/>
      <c r="S172" s="239"/>
      <c r="T172" s="240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1" t="s">
        <v>134</v>
      </c>
      <c r="AU172" s="241" t="s">
        <v>88</v>
      </c>
      <c r="AV172" s="13" t="s">
        <v>86</v>
      </c>
      <c r="AW172" s="13" t="s">
        <v>35</v>
      </c>
      <c r="AX172" s="13" t="s">
        <v>78</v>
      </c>
      <c r="AY172" s="241" t="s">
        <v>123</v>
      </c>
    </row>
    <row r="173" s="13" customFormat="1">
      <c r="A173" s="13"/>
      <c r="B173" s="232"/>
      <c r="C173" s="233"/>
      <c r="D173" s="227" t="s">
        <v>134</v>
      </c>
      <c r="E173" s="234" t="s">
        <v>1</v>
      </c>
      <c r="F173" s="235" t="s">
        <v>155</v>
      </c>
      <c r="G173" s="233"/>
      <c r="H173" s="234" t="s">
        <v>1</v>
      </c>
      <c r="I173" s="236"/>
      <c r="J173" s="233"/>
      <c r="K173" s="233"/>
      <c r="L173" s="237"/>
      <c r="M173" s="238"/>
      <c r="N173" s="239"/>
      <c r="O173" s="239"/>
      <c r="P173" s="239"/>
      <c r="Q173" s="239"/>
      <c r="R173" s="239"/>
      <c r="S173" s="239"/>
      <c r="T173" s="240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1" t="s">
        <v>134</v>
      </c>
      <c r="AU173" s="241" t="s">
        <v>88</v>
      </c>
      <c r="AV173" s="13" t="s">
        <v>86</v>
      </c>
      <c r="AW173" s="13" t="s">
        <v>35</v>
      </c>
      <c r="AX173" s="13" t="s">
        <v>78</v>
      </c>
      <c r="AY173" s="241" t="s">
        <v>123</v>
      </c>
    </row>
    <row r="174" s="14" customFormat="1">
      <c r="A174" s="14"/>
      <c r="B174" s="242"/>
      <c r="C174" s="243"/>
      <c r="D174" s="227" t="s">
        <v>134</v>
      </c>
      <c r="E174" s="244" t="s">
        <v>1</v>
      </c>
      <c r="F174" s="245" t="s">
        <v>156</v>
      </c>
      <c r="G174" s="243"/>
      <c r="H174" s="246">
        <v>1021.2000000000001</v>
      </c>
      <c r="I174" s="247"/>
      <c r="J174" s="243"/>
      <c r="K174" s="243"/>
      <c r="L174" s="248"/>
      <c r="M174" s="249"/>
      <c r="N174" s="250"/>
      <c r="O174" s="250"/>
      <c r="P174" s="250"/>
      <c r="Q174" s="250"/>
      <c r="R174" s="250"/>
      <c r="S174" s="250"/>
      <c r="T174" s="251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2" t="s">
        <v>134</v>
      </c>
      <c r="AU174" s="252" t="s">
        <v>88</v>
      </c>
      <c r="AV174" s="14" t="s">
        <v>88</v>
      </c>
      <c r="AW174" s="14" t="s">
        <v>35</v>
      </c>
      <c r="AX174" s="14" t="s">
        <v>78</v>
      </c>
      <c r="AY174" s="252" t="s">
        <v>123</v>
      </c>
    </row>
    <row r="175" s="15" customFormat="1">
      <c r="A175" s="15"/>
      <c r="B175" s="253"/>
      <c r="C175" s="254"/>
      <c r="D175" s="227" t="s">
        <v>134</v>
      </c>
      <c r="E175" s="255" t="s">
        <v>1</v>
      </c>
      <c r="F175" s="256" t="s">
        <v>138</v>
      </c>
      <c r="G175" s="254"/>
      <c r="H175" s="257">
        <v>1021.2000000000001</v>
      </c>
      <c r="I175" s="258"/>
      <c r="J175" s="254"/>
      <c r="K175" s="254"/>
      <c r="L175" s="259"/>
      <c r="M175" s="260"/>
      <c r="N175" s="261"/>
      <c r="O175" s="261"/>
      <c r="P175" s="261"/>
      <c r="Q175" s="261"/>
      <c r="R175" s="261"/>
      <c r="S175" s="261"/>
      <c r="T175" s="262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63" t="s">
        <v>134</v>
      </c>
      <c r="AU175" s="263" t="s">
        <v>88</v>
      </c>
      <c r="AV175" s="15" t="s">
        <v>130</v>
      </c>
      <c r="AW175" s="15" t="s">
        <v>35</v>
      </c>
      <c r="AX175" s="15" t="s">
        <v>86</v>
      </c>
      <c r="AY175" s="263" t="s">
        <v>123</v>
      </c>
    </row>
    <row r="176" s="2" customFormat="1" ht="16.5" customHeight="1">
      <c r="A176" s="38"/>
      <c r="B176" s="39"/>
      <c r="C176" s="214" t="s">
        <v>184</v>
      </c>
      <c r="D176" s="214" t="s">
        <v>125</v>
      </c>
      <c r="E176" s="215" t="s">
        <v>185</v>
      </c>
      <c r="F176" s="216" t="s">
        <v>186</v>
      </c>
      <c r="G176" s="217" t="s">
        <v>128</v>
      </c>
      <c r="H176" s="218">
        <v>1021.2000000000001</v>
      </c>
      <c r="I176" s="219"/>
      <c r="J176" s="220">
        <f>ROUND(I176*H176,2)</f>
        <v>0</v>
      </c>
      <c r="K176" s="216" t="s">
        <v>129</v>
      </c>
      <c r="L176" s="44"/>
      <c r="M176" s="221" t="s">
        <v>1</v>
      </c>
      <c r="N176" s="222" t="s">
        <v>43</v>
      </c>
      <c r="O176" s="91"/>
      <c r="P176" s="223">
        <f>O176*H176</f>
        <v>0</v>
      </c>
      <c r="Q176" s="223">
        <v>0.15620000000000001</v>
      </c>
      <c r="R176" s="223">
        <f>Q176*H176</f>
        <v>159.51144000000002</v>
      </c>
      <c r="S176" s="223">
        <v>0</v>
      </c>
      <c r="T176" s="224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25" t="s">
        <v>130</v>
      </c>
      <c r="AT176" s="225" t="s">
        <v>125</v>
      </c>
      <c r="AU176" s="225" t="s">
        <v>88</v>
      </c>
      <c r="AY176" s="17" t="s">
        <v>123</v>
      </c>
      <c r="BE176" s="226">
        <f>IF(N176="základní",J176,0)</f>
        <v>0</v>
      </c>
      <c r="BF176" s="226">
        <f>IF(N176="snížená",J176,0)</f>
        <v>0</v>
      </c>
      <c r="BG176" s="226">
        <f>IF(N176="zákl. přenesená",J176,0)</f>
        <v>0</v>
      </c>
      <c r="BH176" s="226">
        <f>IF(N176="sníž. přenesená",J176,0)</f>
        <v>0</v>
      </c>
      <c r="BI176" s="226">
        <f>IF(N176="nulová",J176,0)</f>
        <v>0</v>
      </c>
      <c r="BJ176" s="17" t="s">
        <v>86</v>
      </c>
      <c r="BK176" s="226">
        <f>ROUND(I176*H176,2)</f>
        <v>0</v>
      </c>
      <c r="BL176" s="17" t="s">
        <v>130</v>
      </c>
      <c r="BM176" s="225" t="s">
        <v>187</v>
      </c>
    </row>
    <row r="177" s="2" customFormat="1">
      <c r="A177" s="38"/>
      <c r="B177" s="39"/>
      <c r="C177" s="40"/>
      <c r="D177" s="227" t="s">
        <v>132</v>
      </c>
      <c r="E177" s="40"/>
      <c r="F177" s="228" t="s">
        <v>188</v>
      </c>
      <c r="G177" s="40"/>
      <c r="H177" s="40"/>
      <c r="I177" s="229"/>
      <c r="J177" s="40"/>
      <c r="K177" s="40"/>
      <c r="L177" s="44"/>
      <c r="M177" s="230"/>
      <c r="N177" s="231"/>
      <c r="O177" s="91"/>
      <c r="P177" s="91"/>
      <c r="Q177" s="91"/>
      <c r="R177" s="91"/>
      <c r="S177" s="91"/>
      <c r="T177" s="92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132</v>
      </c>
      <c r="AU177" s="17" t="s">
        <v>88</v>
      </c>
    </row>
    <row r="178" s="13" customFormat="1">
      <c r="A178" s="13"/>
      <c r="B178" s="232"/>
      <c r="C178" s="233"/>
      <c r="D178" s="227" t="s">
        <v>134</v>
      </c>
      <c r="E178" s="234" t="s">
        <v>1</v>
      </c>
      <c r="F178" s="235" t="s">
        <v>183</v>
      </c>
      <c r="G178" s="233"/>
      <c r="H178" s="234" t="s">
        <v>1</v>
      </c>
      <c r="I178" s="236"/>
      <c r="J178" s="233"/>
      <c r="K178" s="233"/>
      <c r="L178" s="237"/>
      <c r="M178" s="238"/>
      <c r="N178" s="239"/>
      <c r="O178" s="239"/>
      <c r="P178" s="239"/>
      <c r="Q178" s="239"/>
      <c r="R178" s="239"/>
      <c r="S178" s="239"/>
      <c r="T178" s="240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1" t="s">
        <v>134</v>
      </c>
      <c r="AU178" s="241" t="s">
        <v>88</v>
      </c>
      <c r="AV178" s="13" t="s">
        <v>86</v>
      </c>
      <c r="AW178" s="13" t="s">
        <v>35</v>
      </c>
      <c r="AX178" s="13" t="s">
        <v>78</v>
      </c>
      <c r="AY178" s="241" t="s">
        <v>123</v>
      </c>
    </row>
    <row r="179" s="13" customFormat="1">
      <c r="A179" s="13"/>
      <c r="B179" s="232"/>
      <c r="C179" s="233"/>
      <c r="D179" s="227" t="s">
        <v>134</v>
      </c>
      <c r="E179" s="234" t="s">
        <v>1</v>
      </c>
      <c r="F179" s="235" t="s">
        <v>189</v>
      </c>
      <c r="G179" s="233"/>
      <c r="H179" s="234" t="s">
        <v>1</v>
      </c>
      <c r="I179" s="236"/>
      <c r="J179" s="233"/>
      <c r="K179" s="233"/>
      <c r="L179" s="237"/>
      <c r="M179" s="238"/>
      <c r="N179" s="239"/>
      <c r="O179" s="239"/>
      <c r="P179" s="239"/>
      <c r="Q179" s="239"/>
      <c r="R179" s="239"/>
      <c r="S179" s="239"/>
      <c r="T179" s="240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1" t="s">
        <v>134</v>
      </c>
      <c r="AU179" s="241" t="s">
        <v>88</v>
      </c>
      <c r="AV179" s="13" t="s">
        <v>86</v>
      </c>
      <c r="AW179" s="13" t="s">
        <v>35</v>
      </c>
      <c r="AX179" s="13" t="s">
        <v>78</v>
      </c>
      <c r="AY179" s="241" t="s">
        <v>123</v>
      </c>
    </row>
    <row r="180" s="14" customFormat="1">
      <c r="A180" s="14"/>
      <c r="B180" s="242"/>
      <c r="C180" s="243"/>
      <c r="D180" s="227" t="s">
        <v>134</v>
      </c>
      <c r="E180" s="244" t="s">
        <v>1</v>
      </c>
      <c r="F180" s="245" t="s">
        <v>156</v>
      </c>
      <c r="G180" s="243"/>
      <c r="H180" s="246">
        <v>1021.2000000000001</v>
      </c>
      <c r="I180" s="247"/>
      <c r="J180" s="243"/>
      <c r="K180" s="243"/>
      <c r="L180" s="248"/>
      <c r="M180" s="249"/>
      <c r="N180" s="250"/>
      <c r="O180" s="250"/>
      <c r="P180" s="250"/>
      <c r="Q180" s="250"/>
      <c r="R180" s="250"/>
      <c r="S180" s="250"/>
      <c r="T180" s="251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2" t="s">
        <v>134</v>
      </c>
      <c r="AU180" s="252" t="s">
        <v>88</v>
      </c>
      <c r="AV180" s="14" t="s">
        <v>88</v>
      </c>
      <c r="AW180" s="14" t="s">
        <v>35</v>
      </c>
      <c r="AX180" s="14" t="s">
        <v>78</v>
      </c>
      <c r="AY180" s="252" t="s">
        <v>123</v>
      </c>
    </row>
    <row r="181" s="15" customFormat="1">
      <c r="A181" s="15"/>
      <c r="B181" s="253"/>
      <c r="C181" s="254"/>
      <c r="D181" s="227" t="s">
        <v>134</v>
      </c>
      <c r="E181" s="255" t="s">
        <v>1</v>
      </c>
      <c r="F181" s="256" t="s">
        <v>138</v>
      </c>
      <c r="G181" s="254"/>
      <c r="H181" s="257">
        <v>1021.2000000000001</v>
      </c>
      <c r="I181" s="258"/>
      <c r="J181" s="254"/>
      <c r="K181" s="254"/>
      <c r="L181" s="259"/>
      <c r="M181" s="260"/>
      <c r="N181" s="261"/>
      <c r="O181" s="261"/>
      <c r="P181" s="261"/>
      <c r="Q181" s="261"/>
      <c r="R181" s="261"/>
      <c r="S181" s="261"/>
      <c r="T181" s="262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63" t="s">
        <v>134</v>
      </c>
      <c r="AU181" s="263" t="s">
        <v>88</v>
      </c>
      <c r="AV181" s="15" t="s">
        <v>130</v>
      </c>
      <c r="AW181" s="15" t="s">
        <v>35</v>
      </c>
      <c r="AX181" s="15" t="s">
        <v>86</v>
      </c>
      <c r="AY181" s="263" t="s">
        <v>123</v>
      </c>
    </row>
    <row r="182" s="2" customFormat="1" ht="16.5" customHeight="1">
      <c r="A182" s="38"/>
      <c r="B182" s="39"/>
      <c r="C182" s="214" t="s">
        <v>190</v>
      </c>
      <c r="D182" s="214" t="s">
        <v>125</v>
      </c>
      <c r="E182" s="215" t="s">
        <v>191</v>
      </c>
      <c r="F182" s="216" t="s">
        <v>192</v>
      </c>
      <c r="G182" s="217" t="s">
        <v>128</v>
      </c>
      <c r="H182" s="218">
        <v>4425.1999999999998</v>
      </c>
      <c r="I182" s="219"/>
      <c r="J182" s="220">
        <f>ROUND(I182*H182,2)</f>
        <v>0</v>
      </c>
      <c r="K182" s="216" t="s">
        <v>129</v>
      </c>
      <c r="L182" s="44"/>
      <c r="M182" s="221" t="s">
        <v>1</v>
      </c>
      <c r="N182" s="222" t="s">
        <v>43</v>
      </c>
      <c r="O182" s="91"/>
      <c r="P182" s="223">
        <f>O182*H182</f>
        <v>0</v>
      </c>
      <c r="Q182" s="223">
        <v>0</v>
      </c>
      <c r="R182" s="223">
        <f>Q182*H182</f>
        <v>0</v>
      </c>
      <c r="S182" s="223">
        <v>0</v>
      </c>
      <c r="T182" s="224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5" t="s">
        <v>130</v>
      </c>
      <c r="AT182" s="225" t="s">
        <v>125</v>
      </c>
      <c r="AU182" s="225" t="s">
        <v>88</v>
      </c>
      <c r="AY182" s="17" t="s">
        <v>123</v>
      </c>
      <c r="BE182" s="226">
        <f>IF(N182="základní",J182,0)</f>
        <v>0</v>
      </c>
      <c r="BF182" s="226">
        <f>IF(N182="snížená",J182,0)</f>
        <v>0</v>
      </c>
      <c r="BG182" s="226">
        <f>IF(N182="zákl. přenesená",J182,0)</f>
        <v>0</v>
      </c>
      <c r="BH182" s="226">
        <f>IF(N182="sníž. přenesená",J182,0)</f>
        <v>0</v>
      </c>
      <c r="BI182" s="226">
        <f>IF(N182="nulová",J182,0)</f>
        <v>0</v>
      </c>
      <c r="BJ182" s="17" t="s">
        <v>86</v>
      </c>
      <c r="BK182" s="226">
        <f>ROUND(I182*H182,2)</f>
        <v>0</v>
      </c>
      <c r="BL182" s="17" t="s">
        <v>130</v>
      </c>
      <c r="BM182" s="225" t="s">
        <v>193</v>
      </c>
    </row>
    <row r="183" s="2" customFormat="1">
      <c r="A183" s="38"/>
      <c r="B183" s="39"/>
      <c r="C183" s="40"/>
      <c r="D183" s="227" t="s">
        <v>132</v>
      </c>
      <c r="E183" s="40"/>
      <c r="F183" s="228" t="s">
        <v>194</v>
      </c>
      <c r="G183" s="40"/>
      <c r="H183" s="40"/>
      <c r="I183" s="229"/>
      <c r="J183" s="40"/>
      <c r="K183" s="40"/>
      <c r="L183" s="44"/>
      <c r="M183" s="230"/>
      <c r="N183" s="231"/>
      <c r="O183" s="91"/>
      <c r="P183" s="91"/>
      <c r="Q183" s="91"/>
      <c r="R183" s="91"/>
      <c r="S183" s="91"/>
      <c r="T183" s="92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132</v>
      </c>
      <c r="AU183" s="17" t="s">
        <v>88</v>
      </c>
    </row>
    <row r="184" s="13" customFormat="1">
      <c r="A184" s="13"/>
      <c r="B184" s="232"/>
      <c r="C184" s="233"/>
      <c r="D184" s="227" t="s">
        <v>134</v>
      </c>
      <c r="E184" s="234" t="s">
        <v>1</v>
      </c>
      <c r="F184" s="235" t="s">
        <v>183</v>
      </c>
      <c r="G184" s="233"/>
      <c r="H184" s="234" t="s">
        <v>1</v>
      </c>
      <c r="I184" s="236"/>
      <c r="J184" s="233"/>
      <c r="K184" s="233"/>
      <c r="L184" s="237"/>
      <c r="M184" s="238"/>
      <c r="N184" s="239"/>
      <c r="O184" s="239"/>
      <c r="P184" s="239"/>
      <c r="Q184" s="239"/>
      <c r="R184" s="239"/>
      <c r="S184" s="239"/>
      <c r="T184" s="240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1" t="s">
        <v>134</v>
      </c>
      <c r="AU184" s="241" t="s">
        <v>88</v>
      </c>
      <c r="AV184" s="13" t="s">
        <v>86</v>
      </c>
      <c r="AW184" s="13" t="s">
        <v>35</v>
      </c>
      <c r="AX184" s="13" t="s">
        <v>78</v>
      </c>
      <c r="AY184" s="241" t="s">
        <v>123</v>
      </c>
    </row>
    <row r="185" s="14" customFormat="1">
      <c r="A185" s="14"/>
      <c r="B185" s="242"/>
      <c r="C185" s="243"/>
      <c r="D185" s="227" t="s">
        <v>134</v>
      </c>
      <c r="E185" s="244" t="s">
        <v>1</v>
      </c>
      <c r="F185" s="245" t="s">
        <v>195</v>
      </c>
      <c r="G185" s="243"/>
      <c r="H185" s="246">
        <v>3404</v>
      </c>
      <c r="I185" s="247"/>
      <c r="J185" s="243"/>
      <c r="K185" s="243"/>
      <c r="L185" s="248"/>
      <c r="M185" s="249"/>
      <c r="N185" s="250"/>
      <c r="O185" s="250"/>
      <c r="P185" s="250"/>
      <c r="Q185" s="250"/>
      <c r="R185" s="250"/>
      <c r="S185" s="250"/>
      <c r="T185" s="251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2" t="s">
        <v>134</v>
      </c>
      <c r="AU185" s="252" t="s">
        <v>88</v>
      </c>
      <c r="AV185" s="14" t="s">
        <v>88</v>
      </c>
      <c r="AW185" s="14" t="s">
        <v>35</v>
      </c>
      <c r="AX185" s="14" t="s">
        <v>78</v>
      </c>
      <c r="AY185" s="252" t="s">
        <v>123</v>
      </c>
    </row>
    <row r="186" s="14" customFormat="1">
      <c r="A186" s="14"/>
      <c r="B186" s="242"/>
      <c r="C186" s="243"/>
      <c r="D186" s="227" t="s">
        <v>134</v>
      </c>
      <c r="E186" s="244" t="s">
        <v>1</v>
      </c>
      <c r="F186" s="245" t="s">
        <v>196</v>
      </c>
      <c r="G186" s="243"/>
      <c r="H186" s="246">
        <v>1021.2000000000001</v>
      </c>
      <c r="I186" s="247"/>
      <c r="J186" s="243"/>
      <c r="K186" s="243"/>
      <c r="L186" s="248"/>
      <c r="M186" s="249"/>
      <c r="N186" s="250"/>
      <c r="O186" s="250"/>
      <c r="P186" s="250"/>
      <c r="Q186" s="250"/>
      <c r="R186" s="250"/>
      <c r="S186" s="250"/>
      <c r="T186" s="251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2" t="s">
        <v>134</v>
      </c>
      <c r="AU186" s="252" t="s">
        <v>88</v>
      </c>
      <c r="AV186" s="14" t="s">
        <v>88</v>
      </c>
      <c r="AW186" s="14" t="s">
        <v>35</v>
      </c>
      <c r="AX186" s="14" t="s">
        <v>78</v>
      </c>
      <c r="AY186" s="252" t="s">
        <v>123</v>
      </c>
    </row>
    <row r="187" s="15" customFormat="1">
      <c r="A187" s="15"/>
      <c r="B187" s="253"/>
      <c r="C187" s="254"/>
      <c r="D187" s="227" t="s">
        <v>134</v>
      </c>
      <c r="E187" s="255" t="s">
        <v>1</v>
      </c>
      <c r="F187" s="256" t="s">
        <v>138</v>
      </c>
      <c r="G187" s="254"/>
      <c r="H187" s="257">
        <v>4425.1999999999998</v>
      </c>
      <c r="I187" s="258"/>
      <c r="J187" s="254"/>
      <c r="K187" s="254"/>
      <c r="L187" s="259"/>
      <c r="M187" s="260"/>
      <c r="N187" s="261"/>
      <c r="O187" s="261"/>
      <c r="P187" s="261"/>
      <c r="Q187" s="261"/>
      <c r="R187" s="261"/>
      <c r="S187" s="261"/>
      <c r="T187" s="262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63" t="s">
        <v>134</v>
      </c>
      <c r="AU187" s="263" t="s">
        <v>88</v>
      </c>
      <c r="AV187" s="15" t="s">
        <v>130</v>
      </c>
      <c r="AW187" s="15" t="s">
        <v>35</v>
      </c>
      <c r="AX187" s="15" t="s">
        <v>86</v>
      </c>
      <c r="AY187" s="263" t="s">
        <v>123</v>
      </c>
    </row>
    <row r="188" s="2" customFormat="1" ht="21.75" customHeight="1">
      <c r="A188" s="38"/>
      <c r="B188" s="39"/>
      <c r="C188" s="214" t="s">
        <v>197</v>
      </c>
      <c r="D188" s="214" t="s">
        <v>125</v>
      </c>
      <c r="E188" s="215" t="s">
        <v>198</v>
      </c>
      <c r="F188" s="216" t="s">
        <v>199</v>
      </c>
      <c r="G188" s="217" t="s">
        <v>128</v>
      </c>
      <c r="H188" s="218">
        <v>3404</v>
      </c>
      <c r="I188" s="219"/>
      <c r="J188" s="220">
        <f>ROUND(I188*H188,2)</f>
        <v>0</v>
      </c>
      <c r="K188" s="216" t="s">
        <v>129</v>
      </c>
      <c r="L188" s="44"/>
      <c r="M188" s="221" t="s">
        <v>1</v>
      </c>
      <c r="N188" s="222" t="s">
        <v>43</v>
      </c>
      <c r="O188" s="91"/>
      <c r="P188" s="223">
        <f>O188*H188</f>
        <v>0</v>
      </c>
      <c r="Q188" s="223">
        <v>0</v>
      </c>
      <c r="R188" s="223">
        <f>Q188*H188</f>
        <v>0</v>
      </c>
      <c r="S188" s="223">
        <v>0</v>
      </c>
      <c r="T188" s="224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25" t="s">
        <v>130</v>
      </c>
      <c r="AT188" s="225" t="s">
        <v>125</v>
      </c>
      <c r="AU188" s="225" t="s">
        <v>88</v>
      </c>
      <c r="AY188" s="17" t="s">
        <v>123</v>
      </c>
      <c r="BE188" s="226">
        <f>IF(N188="základní",J188,0)</f>
        <v>0</v>
      </c>
      <c r="BF188" s="226">
        <f>IF(N188="snížená",J188,0)</f>
        <v>0</v>
      </c>
      <c r="BG188" s="226">
        <f>IF(N188="zákl. přenesená",J188,0)</f>
        <v>0</v>
      </c>
      <c r="BH188" s="226">
        <f>IF(N188="sníž. přenesená",J188,0)</f>
        <v>0</v>
      </c>
      <c r="BI188" s="226">
        <f>IF(N188="nulová",J188,0)</f>
        <v>0</v>
      </c>
      <c r="BJ188" s="17" t="s">
        <v>86</v>
      </c>
      <c r="BK188" s="226">
        <f>ROUND(I188*H188,2)</f>
        <v>0</v>
      </c>
      <c r="BL188" s="17" t="s">
        <v>130</v>
      </c>
      <c r="BM188" s="225" t="s">
        <v>200</v>
      </c>
    </row>
    <row r="189" s="2" customFormat="1">
      <c r="A189" s="38"/>
      <c r="B189" s="39"/>
      <c r="C189" s="40"/>
      <c r="D189" s="227" t="s">
        <v>132</v>
      </c>
      <c r="E189" s="40"/>
      <c r="F189" s="228" t="s">
        <v>201</v>
      </c>
      <c r="G189" s="40"/>
      <c r="H189" s="40"/>
      <c r="I189" s="229"/>
      <c r="J189" s="40"/>
      <c r="K189" s="40"/>
      <c r="L189" s="44"/>
      <c r="M189" s="230"/>
      <c r="N189" s="231"/>
      <c r="O189" s="91"/>
      <c r="P189" s="91"/>
      <c r="Q189" s="91"/>
      <c r="R189" s="91"/>
      <c r="S189" s="91"/>
      <c r="T189" s="92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132</v>
      </c>
      <c r="AU189" s="17" t="s">
        <v>88</v>
      </c>
    </row>
    <row r="190" s="13" customFormat="1">
      <c r="A190" s="13"/>
      <c r="B190" s="232"/>
      <c r="C190" s="233"/>
      <c r="D190" s="227" t="s">
        <v>134</v>
      </c>
      <c r="E190" s="234" t="s">
        <v>1</v>
      </c>
      <c r="F190" s="235" t="s">
        <v>183</v>
      </c>
      <c r="G190" s="233"/>
      <c r="H190" s="234" t="s">
        <v>1</v>
      </c>
      <c r="I190" s="236"/>
      <c r="J190" s="233"/>
      <c r="K190" s="233"/>
      <c r="L190" s="237"/>
      <c r="M190" s="238"/>
      <c r="N190" s="239"/>
      <c r="O190" s="239"/>
      <c r="P190" s="239"/>
      <c r="Q190" s="239"/>
      <c r="R190" s="239"/>
      <c r="S190" s="239"/>
      <c r="T190" s="240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1" t="s">
        <v>134</v>
      </c>
      <c r="AU190" s="241" t="s">
        <v>88</v>
      </c>
      <c r="AV190" s="13" t="s">
        <v>86</v>
      </c>
      <c r="AW190" s="13" t="s">
        <v>35</v>
      </c>
      <c r="AX190" s="13" t="s">
        <v>78</v>
      </c>
      <c r="AY190" s="241" t="s">
        <v>123</v>
      </c>
    </row>
    <row r="191" s="14" customFormat="1">
      <c r="A191" s="14"/>
      <c r="B191" s="242"/>
      <c r="C191" s="243"/>
      <c r="D191" s="227" t="s">
        <v>134</v>
      </c>
      <c r="E191" s="244" t="s">
        <v>1</v>
      </c>
      <c r="F191" s="245" t="s">
        <v>150</v>
      </c>
      <c r="G191" s="243"/>
      <c r="H191" s="246">
        <v>3404</v>
      </c>
      <c r="I191" s="247"/>
      <c r="J191" s="243"/>
      <c r="K191" s="243"/>
      <c r="L191" s="248"/>
      <c r="M191" s="249"/>
      <c r="N191" s="250"/>
      <c r="O191" s="250"/>
      <c r="P191" s="250"/>
      <c r="Q191" s="250"/>
      <c r="R191" s="250"/>
      <c r="S191" s="250"/>
      <c r="T191" s="251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52" t="s">
        <v>134</v>
      </c>
      <c r="AU191" s="252" t="s">
        <v>88</v>
      </c>
      <c r="AV191" s="14" t="s">
        <v>88</v>
      </c>
      <c r="AW191" s="14" t="s">
        <v>35</v>
      </c>
      <c r="AX191" s="14" t="s">
        <v>78</v>
      </c>
      <c r="AY191" s="252" t="s">
        <v>123</v>
      </c>
    </row>
    <row r="192" s="15" customFormat="1">
      <c r="A192" s="15"/>
      <c r="B192" s="253"/>
      <c r="C192" s="254"/>
      <c r="D192" s="227" t="s">
        <v>134</v>
      </c>
      <c r="E192" s="255" t="s">
        <v>1</v>
      </c>
      <c r="F192" s="256" t="s">
        <v>138</v>
      </c>
      <c r="G192" s="254"/>
      <c r="H192" s="257">
        <v>3404</v>
      </c>
      <c r="I192" s="258"/>
      <c r="J192" s="254"/>
      <c r="K192" s="254"/>
      <c r="L192" s="259"/>
      <c r="M192" s="260"/>
      <c r="N192" s="261"/>
      <c r="O192" s="261"/>
      <c r="P192" s="261"/>
      <c r="Q192" s="261"/>
      <c r="R192" s="261"/>
      <c r="S192" s="261"/>
      <c r="T192" s="262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63" t="s">
        <v>134</v>
      </c>
      <c r="AU192" s="263" t="s">
        <v>88</v>
      </c>
      <c r="AV192" s="15" t="s">
        <v>130</v>
      </c>
      <c r="AW192" s="15" t="s">
        <v>35</v>
      </c>
      <c r="AX192" s="15" t="s">
        <v>86</v>
      </c>
      <c r="AY192" s="263" t="s">
        <v>123</v>
      </c>
    </row>
    <row r="193" s="2" customFormat="1" ht="21.75" customHeight="1">
      <c r="A193" s="38"/>
      <c r="B193" s="39"/>
      <c r="C193" s="214" t="s">
        <v>8</v>
      </c>
      <c r="D193" s="214" t="s">
        <v>125</v>
      </c>
      <c r="E193" s="215" t="s">
        <v>202</v>
      </c>
      <c r="F193" s="216" t="s">
        <v>203</v>
      </c>
      <c r="G193" s="217" t="s">
        <v>128</v>
      </c>
      <c r="H193" s="218">
        <v>279.5</v>
      </c>
      <c r="I193" s="219"/>
      <c r="J193" s="220">
        <f>ROUND(I193*H193,2)</f>
        <v>0</v>
      </c>
      <c r="K193" s="216" t="s">
        <v>129</v>
      </c>
      <c r="L193" s="44"/>
      <c r="M193" s="221" t="s">
        <v>1</v>
      </c>
      <c r="N193" s="222" t="s">
        <v>43</v>
      </c>
      <c r="O193" s="91"/>
      <c r="P193" s="223">
        <f>O193*H193</f>
        <v>0</v>
      </c>
      <c r="Q193" s="223">
        <v>0.090620000000000006</v>
      </c>
      <c r="R193" s="223">
        <f>Q193*H193</f>
        <v>25.328290000000003</v>
      </c>
      <c r="S193" s="223">
        <v>0</v>
      </c>
      <c r="T193" s="224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5" t="s">
        <v>130</v>
      </c>
      <c r="AT193" s="225" t="s">
        <v>125</v>
      </c>
      <c r="AU193" s="225" t="s">
        <v>88</v>
      </c>
      <c r="AY193" s="17" t="s">
        <v>123</v>
      </c>
      <c r="BE193" s="226">
        <f>IF(N193="základní",J193,0)</f>
        <v>0</v>
      </c>
      <c r="BF193" s="226">
        <f>IF(N193="snížená",J193,0)</f>
        <v>0</v>
      </c>
      <c r="BG193" s="226">
        <f>IF(N193="zákl. přenesená",J193,0)</f>
        <v>0</v>
      </c>
      <c r="BH193" s="226">
        <f>IF(N193="sníž. přenesená",J193,0)</f>
        <v>0</v>
      </c>
      <c r="BI193" s="226">
        <f>IF(N193="nulová",J193,0)</f>
        <v>0</v>
      </c>
      <c r="BJ193" s="17" t="s">
        <v>86</v>
      </c>
      <c r="BK193" s="226">
        <f>ROUND(I193*H193,2)</f>
        <v>0</v>
      </c>
      <c r="BL193" s="17" t="s">
        <v>130</v>
      </c>
      <c r="BM193" s="225" t="s">
        <v>204</v>
      </c>
    </row>
    <row r="194" s="2" customFormat="1">
      <c r="A194" s="38"/>
      <c r="B194" s="39"/>
      <c r="C194" s="40"/>
      <c r="D194" s="227" t="s">
        <v>132</v>
      </c>
      <c r="E194" s="40"/>
      <c r="F194" s="228" t="s">
        <v>205</v>
      </c>
      <c r="G194" s="40"/>
      <c r="H194" s="40"/>
      <c r="I194" s="229"/>
      <c r="J194" s="40"/>
      <c r="K194" s="40"/>
      <c r="L194" s="44"/>
      <c r="M194" s="230"/>
      <c r="N194" s="231"/>
      <c r="O194" s="91"/>
      <c r="P194" s="91"/>
      <c r="Q194" s="91"/>
      <c r="R194" s="91"/>
      <c r="S194" s="91"/>
      <c r="T194" s="92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132</v>
      </c>
      <c r="AU194" s="17" t="s">
        <v>88</v>
      </c>
    </row>
    <row r="195" s="13" customFormat="1">
      <c r="A195" s="13"/>
      <c r="B195" s="232"/>
      <c r="C195" s="233"/>
      <c r="D195" s="227" t="s">
        <v>134</v>
      </c>
      <c r="E195" s="234" t="s">
        <v>1</v>
      </c>
      <c r="F195" s="235" t="s">
        <v>183</v>
      </c>
      <c r="G195" s="233"/>
      <c r="H195" s="234" t="s">
        <v>1</v>
      </c>
      <c r="I195" s="236"/>
      <c r="J195" s="233"/>
      <c r="K195" s="233"/>
      <c r="L195" s="237"/>
      <c r="M195" s="238"/>
      <c r="N195" s="239"/>
      <c r="O195" s="239"/>
      <c r="P195" s="239"/>
      <c r="Q195" s="239"/>
      <c r="R195" s="239"/>
      <c r="S195" s="239"/>
      <c r="T195" s="240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1" t="s">
        <v>134</v>
      </c>
      <c r="AU195" s="241" t="s">
        <v>88</v>
      </c>
      <c r="AV195" s="13" t="s">
        <v>86</v>
      </c>
      <c r="AW195" s="13" t="s">
        <v>35</v>
      </c>
      <c r="AX195" s="13" t="s">
        <v>78</v>
      </c>
      <c r="AY195" s="241" t="s">
        <v>123</v>
      </c>
    </row>
    <row r="196" s="14" customFormat="1">
      <c r="A196" s="14"/>
      <c r="B196" s="242"/>
      <c r="C196" s="243"/>
      <c r="D196" s="227" t="s">
        <v>134</v>
      </c>
      <c r="E196" s="244" t="s">
        <v>1</v>
      </c>
      <c r="F196" s="245" t="s">
        <v>206</v>
      </c>
      <c r="G196" s="243"/>
      <c r="H196" s="246">
        <v>263.5</v>
      </c>
      <c r="I196" s="247"/>
      <c r="J196" s="243"/>
      <c r="K196" s="243"/>
      <c r="L196" s="248"/>
      <c r="M196" s="249"/>
      <c r="N196" s="250"/>
      <c r="O196" s="250"/>
      <c r="P196" s="250"/>
      <c r="Q196" s="250"/>
      <c r="R196" s="250"/>
      <c r="S196" s="250"/>
      <c r="T196" s="251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2" t="s">
        <v>134</v>
      </c>
      <c r="AU196" s="252" t="s">
        <v>88</v>
      </c>
      <c r="AV196" s="14" t="s">
        <v>88</v>
      </c>
      <c r="AW196" s="14" t="s">
        <v>35</v>
      </c>
      <c r="AX196" s="14" t="s">
        <v>78</v>
      </c>
      <c r="AY196" s="252" t="s">
        <v>123</v>
      </c>
    </row>
    <row r="197" s="14" customFormat="1">
      <c r="A197" s="14"/>
      <c r="B197" s="242"/>
      <c r="C197" s="243"/>
      <c r="D197" s="227" t="s">
        <v>134</v>
      </c>
      <c r="E197" s="244" t="s">
        <v>1</v>
      </c>
      <c r="F197" s="245" t="s">
        <v>207</v>
      </c>
      <c r="G197" s="243"/>
      <c r="H197" s="246">
        <v>16</v>
      </c>
      <c r="I197" s="247"/>
      <c r="J197" s="243"/>
      <c r="K197" s="243"/>
      <c r="L197" s="248"/>
      <c r="M197" s="249"/>
      <c r="N197" s="250"/>
      <c r="O197" s="250"/>
      <c r="P197" s="250"/>
      <c r="Q197" s="250"/>
      <c r="R197" s="250"/>
      <c r="S197" s="250"/>
      <c r="T197" s="251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2" t="s">
        <v>134</v>
      </c>
      <c r="AU197" s="252" t="s">
        <v>88</v>
      </c>
      <c r="AV197" s="14" t="s">
        <v>88</v>
      </c>
      <c r="AW197" s="14" t="s">
        <v>35</v>
      </c>
      <c r="AX197" s="14" t="s">
        <v>78</v>
      </c>
      <c r="AY197" s="252" t="s">
        <v>123</v>
      </c>
    </row>
    <row r="198" s="15" customFormat="1">
      <c r="A198" s="15"/>
      <c r="B198" s="253"/>
      <c r="C198" s="254"/>
      <c r="D198" s="227" t="s">
        <v>134</v>
      </c>
      <c r="E198" s="255" t="s">
        <v>1</v>
      </c>
      <c r="F198" s="256" t="s">
        <v>138</v>
      </c>
      <c r="G198" s="254"/>
      <c r="H198" s="257">
        <v>279.5</v>
      </c>
      <c r="I198" s="258"/>
      <c r="J198" s="254"/>
      <c r="K198" s="254"/>
      <c r="L198" s="259"/>
      <c r="M198" s="260"/>
      <c r="N198" s="261"/>
      <c r="O198" s="261"/>
      <c r="P198" s="261"/>
      <c r="Q198" s="261"/>
      <c r="R198" s="261"/>
      <c r="S198" s="261"/>
      <c r="T198" s="262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63" t="s">
        <v>134</v>
      </c>
      <c r="AU198" s="263" t="s">
        <v>88</v>
      </c>
      <c r="AV198" s="15" t="s">
        <v>130</v>
      </c>
      <c r="AW198" s="15" t="s">
        <v>35</v>
      </c>
      <c r="AX198" s="15" t="s">
        <v>86</v>
      </c>
      <c r="AY198" s="263" t="s">
        <v>123</v>
      </c>
    </row>
    <row r="199" s="2" customFormat="1" ht="16.5" customHeight="1">
      <c r="A199" s="38"/>
      <c r="B199" s="39"/>
      <c r="C199" s="264" t="s">
        <v>208</v>
      </c>
      <c r="D199" s="264" t="s">
        <v>209</v>
      </c>
      <c r="E199" s="265" t="s">
        <v>210</v>
      </c>
      <c r="F199" s="266" t="s">
        <v>211</v>
      </c>
      <c r="G199" s="267" t="s">
        <v>128</v>
      </c>
      <c r="H199" s="268">
        <v>268.76999999999998</v>
      </c>
      <c r="I199" s="269"/>
      <c r="J199" s="270">
        <f>ROUND(I199*H199,2)</f>
        <v>0</v>
      </c>
      <c r="K199" s="266" t="s">
        <v>129</v>
      </c>
      <c r="L199" s="271"/>
      <c r="M199" s="272" t="s">
        <v>1</v>
      </c>
      <c r="N199" s="273" t="s">
        <v>43</v>
      </c>
      <c r="O199" s="91"/>
      <c r="P199" s="223">
        <f>O199*H199</f>
        <v>0</v>
      </c>
      <c r="Q199" s="223">
        <v>0.17599999999999999</v>
      </c>
      <c r="R199" s="223">
        <f>Q199*H199</f>
        <v>47.303519999999992</v>
      </c>
      <c r="S199" s="223">
        <v>0</v>
      </c>
      <c r="T199" s="224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5" t="s">
        <v>178</v>
      </c>
      <c r="AT199" s="225" t="s">
        <v>209</v>
      </c>
      <c r="AU199" s="225" t="s">
        <v>88</v>
      </c>
      <c r="AY199" s="17" t="s">
        <v>123</v>
      </c>
      <c r="BE199" s="226">
        <f>IF(N199="základní",J199,0)</f>
        <v>0</v>
      </c>
      <c r="BF199" s="226">
        <f>IF(N199="snížená",J199,0)</f>
        <v>0</v>
      </c>
      <c r="BG199" s="226">
        <f>IF(N199="zákl. přenesená",J199,0)</f>
        <v>0</v>
      </c>
      <c r="BH199" s="226">
        <f>IF(N199="sníž. přenesená",J199,0)</f>
        <v>0</v>
      </c>
      <c r="BI199" s="226">
        <f>IF(N199="nulová",J199,0)</f>
        <v>0</v>
      </c>
      <c r="BJ199" s="17" t="s">
        <v>86</v>
      </c>
      <c r="BK199" s="226">
        <f>ROUND(I199*H199,2)</f>
        <v>0</v>
      </c>
      <c r="BL199" s="17" t="s">
        <v>130</v>
      </c>
      <c r="BM199" s="225" t="s">
        <v>212</v>
      </c>
    </row>
    <row r="200" s="2" customFormat="1">
      <c r="A200" s="38"/>
      <c r="B200" s="39"/>
      <c r="C200" s="40"/>
      <c r="D200" s="227" t="s">
        <v>132</v>
      </c>
      <c r="E200" s="40"/>
      <c r="F200" s="228" t="s">
        <v>211</v>
      </c>
      <c r="G200" s="40"/>
      <c r="H200" s="40"/>
      <c r="I200" s="229"/>
      <c r="J200" s="40"/>
      <c r="K200" s="40"/>
      <c r="L200" s="44"/>
      <c r="M200" s="230"/>
      <c r="N200" s="231"/>
      <c r="O200" s="91"/>
      <c r="P200" s="91"/>
      <c r="Q200" s="91"/>
      <c r="R200" s="91"/>
      <c r="S200" s="91"/>
      <c r="T200" s="92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132</v>
      </c>
      <c r="AU200" s="17" t="s">
        <v>88</v>
      </c>
    </row>
    <row r="201" s="14" customFormat="1">
      <c r="A201" s="14"/>
      <c r="B201" s="242"/>
      <c r="C201" s="243"/>
      <c r="D201" s="227" t="s">
        <v>134</v>
      </c>
      <c r="E201" s="243"/>
      <c r="F201" s="245" t="s">
        <v>213</v>
      </c>
      <c r="G201" s="243"/>
      <c r="H201" s="246">
        <v>268.76999999999998</v>
      </c>
      <c r="I201" s="247"/>
      <c r="J201" s="243"/>
      <c r="K201" s="243"/>
      <c r="L201" s="248"/>
      <c r="M201" s="249"/>
      <c r="N201" s="250"/>
      <c r="O201" s="250"/>
      <c r="P201" s="250"/>
      <c r="Q201" s="250"/>
      <c r="R201" s="250"/>
      <c r="S201" s="250"/>
      <c r="T201" s="251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2" t="s">
        <v>134</v>
      </c>
      <c r="AU201" s="252" t="s">
        <v>88</v>
      </c>
      <c r="AV201" s="14" t="s">
        <v>88</v>
      </c>
      <c r="AW201" s="14" t="s">
        <v>4</v>
      </c>
      <c r="AX201" s="14" t="s">
        <v>86</v>
      </c>
      <c r="AY201" s="252" t="s">
        <v>123</v>
      </c>
    </row>
    <row r="202" s="12" customFormat="1" ht="22.8" customHeight="1">
      <c r="A202" s="12"/>
      <c r="B202" s="198"/>
      <c r="C202" s="199"/>
      <c r="D202" s="200" t="s">
        <v>77</v>
      </c>
      <c r="E202" s="212" t="s">
        <v>178</v>
      </c>
      <c r="F202" s="212" t="s">
        <v>214</v>
      </c>
      <c r="G202" s="199"/>
      <c r="H202" s="199"/>
      <c r="I202" s="202"/>
      <c r="J202" s="213">
        <f>BK202</f>
        <v>0</v>
      </c>
      <c r="K202" s="199"/>
      <c r="L202" s="204"/>
      <c r="M202" s="205"/>
      <c r="N202" s="206"/>
      <c r="O202" s="206"/>
      <c r="P202" s="207">
        <f>SUM(P203:P208)</f>
        <v>0</v>
      </c>
      <c r="Q202" s="206"/>
      <c r="R202" s="207">
        <f>SUM(R203:R208)</f>
        <v>10.963839999999999</v>
      </c>
      <c r="S202" s="206"/>
      <c r="T202" s="208">
        <f>SUM(T203:T208)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09" t="s">
        <v>86</v>
      </c>
      <c r="AT202" s="210" t="s">
        <v>77</v>
      </c>
      <c r="AU202" s="210" t="s">
        <v>86</v>
      </c>
      <c r="AY202" s="209" t="s">
        <v>123</v>
      </c>
      <c r="BK202" s="211">
        <f>SUM(BK203:BK208)</f>
        <v>0</v>
      </c>
    </row>
    <row r="203" s="2" customFormat="1" ht="16.5" customHeight="1">
      <c r="A203" s="38"/>
      <c r="B203" s="39"/>
      <c r="C203" s="214" t="s">
        <v>215</v>
      </c>
      <c r="D203" s="214" t="s">
        <v>125</v>
      </c>
      <c r="E203" s="215" t="s">
        <v>216</v>
      </c>
      <c r="F203" s="216" t="s">
        <v>217</v>
      </c>
      <c r="G203" s="217" t="s">
        <v>218</v>
      </c>
      <c r="H203" s="218">
        <v>8</v>
      </c>
      <c r="I203" s="219"/>
      <c r="J203" s="220">
        <f>ROUND(I203*H203,2)</f>
        <v>0</v>
      </c>
      <c r="K203" s="216" t="s">
        <v>219</v>
      </c>
      <c r="L203" s="44"/>
      <c r="M203" s="221" t="s">
        <v>1</v>
      </c>
      <c r="N203" s="222" t="s">
        <v>43</v>
      </c>
      <c r="O203" s="91"/>
      <c r="P203" s="223">
        <f>O203*H203</f>
        <v>0</v>
      </c>
      <c r="Q203" s="223">
        <v>0.42368</v>
      </c>
      <c r="R203" s="223">
        <f>Q203*H203</f>
        <v>3.38944</v>
      </c>
      <c r="S203" s="223">
        <v>0</v>
      </c>
      <c r="T203" s="224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25" t="s">
        <v>130</v>
      </c>
      <c r="AT203" s="225" t="s">
        <v>125</v>
      </c>
      <c r="AU203" s="225" t="s">
        <v>88</v>
      </c>
      <c r="AY203" s="17" t="s">
        <v>123</v>
      </c>
      <c r="BE203" s="226">
        <f>IF(N203="základní",J203,0)</f>
        <v>0</v>
      </c>
      <c r="BF203" s="226">
        <f>IF(N203="snížená",J203,0)</f>
        <v>0</v>
      </c>
      <c r="BG203" s="226">
        <f>IF(N203="zákl. přenesená",J203,0)</f>
        <v>0</v>
      </c>
      <c r="BH203" s="226">
        <f>IF(N203="sníž. přenesená",J203,0)</f>
        <v>0</v>
      </c>
      <c r="BI203" s="226">
        <f>IF(N203="nulová",J203,0)</f>
        <v>0</v>
      </c>
      <c r="BJ203" s="17" t="s">
        <v>86</v>
      </c>
      <c r="BK203" s="226">
        <f>ROUND(I203*H203,2)</f>
        <v>0</v>
      </c>
      <c r="BL203" s="17" t="s">
        <v>130</v>
      </c>
      <c r="BM203" s="225" t="s">
        <v>220</v>
      </c>
    </row>
    <row r="204" s="2" customFormat="1">
      <c r="A204" s="38"/>
      <c r="B204" s="39"/>
      <c r="C204" s="40"/>
      <c r="D204" s="227" t="s">
        <v>132</v>
      </c>
      <c r="E204" s="40"/>
      <c r="F204" s="228" t="s">
        <v>217</v>
      </c>
      <c r="G204" s="40"/>
      <c r="H204" s="40"/>
      <c r="I204" s="229"/>
      <c r="J204" s="40"/>
      <c r="K204" s="40"/>
      <c r="L204" s="44"/>
      <c r="M204" s="230"/>
      <c r="N204" s="231"/>
      <c r="O204" s="91"/>
      <c r="P204" s="91"/>
      <c r="Q204" s="91"/>
      <c r="R204" s="91"/>
      <c r="S204" s="91"/>
      <c r="T204" s="92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132</v>
      </c>
      <c r="AU204" s="17" t="s">
        <v>88</v>
      </c>
    </row>
    <row r="205" s="14" customFormat="1">
      <c r="A205" s="14"/>
      <c r="B205" s="242"/>
      <c r="C205" s="243"/>
      <c r="D205" s="227" t="s">
        <v>134</v>
      </c>
      <c r="E205" s="244" t="s">
        <v>1</v>
      </c>
      <c r="F205" s="245" t="s">
        <v>178</v>
      </c>
      <c r="G205" s="243"/>
      <c r="H205" s="246">
        <v>8</v>
      </c>
      <c r="I205" s="247"/>
      <c r="J205" s="243"/>
      <c r="K205" s="243"/>
      <c r="L205" s="248"/>
      <c r="M205" s="249"/>
      <c r="N205" s="250"/>
      <c r="O205" s="250"/>
      <c r="P205" s="250"/>
      <c r="Q205" s="250"/>
      <c r="R205" s="250"/>
      <c r="S205" s="250"/>
      <c r="T205" s="251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2" t="s">
        <v>134</v>
      </c>
      <c r="AU205" s="252" t="s">
        <v>88</v>
      </c>
      <c r="AV205" s="14" t="s">
        <v>88</v>
      </c>
      <c r="AW205" s="14" t="s">
        <v>35</v>
      </c>
      <c r="AX205" s="14" t="s">
        <v>86</v>
      </c>
      <c r="AY205" s="252" t="s">
        <v>123</v>
      </c>
    </row>
    <row r="206" s="2" customFormat="1" ht="16.5" customHeight="1">
      <c r="A206" s="38"/>
      <c r="B206" s="39"/>
      <c r="C206" s="214" t="s">
        <v>221</v>
      </c>
      <c r="D206" s="214" t="s">
        <v>125</v>
      </c>
      <c r="E206" s="215" t="s">
        <v>222</v>
      </c>
      <c r="F206" s="216" t="s">
        <v>223</v>
      </c>
      <c r="G206" s="217" t="s">
        <v>218</v>
      </c>
      <c r="H206" s="218">
        <v>18</v>
      </c>
      <c r="I206" s="219"/>
      <c r="J206" s="220">
        <f>ROUND(I206*H206,2)</f>
        <v>0</v>
      </c>
      <c r="K206" s="216" t="s">
        <v>219</v>
      </c>
      <c r="L206" s="44"/>
      <c r="M206" s="221" t="s">
        <v>1</v>
      </c>
      <c r="N206" s="222" t="s">
        <v>43</v>
      </c>
      <c r="O206" s="91"/>
      <c r="P206" s="223">
        <f>O206*H206</f>
        <v>0</v>
      </c>
      <c r="Q206" s="223">
        <v>0.42080000000000001</v>
      </c>
      <c r="R206" s="223">
        <f>Q206*H206</f>
        <v>7.5743999999999998</v>
      </c>
      <c r="S206" s="223">
        <v>0</v>
      </c>
      <c r="T206" s="224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25" t="s">
        <v>130</v>
      </c>
      <c r="AT206" s="225" t="s">
        <v>125</v>
      </c>
      <c r="AU206" s="225" t="s">
        <v>88</v>
      </c>
      <c r="AY206" s="17" t="s">
        <v>123</v>
      </c>
      <c r="BE206" s="226">
        <f>IF(N206="základní",J206,0)</f>
        <v>0</v>
      </c>
      <c r="BF206" s="226">
        <f>IF(N206="snížená",J206,0)</f>
        <v>0</v>
      </c>
      <c r="BG206" s="226">
        <f>IF(N206="zákl. přenesená",J206,0)</f>
        <v>0</v>
      </c>
      <c r="BH206" s="226">
        <f>IF(N206="sníž. přenesená",J206,0)</f>
        <v>0</v>
      </c>
      <c r="BI206" s="226">
        <f>IF(N206="nulová",J206,0)</f>
        <v>0</v>
      </c>
      <c r="BJ206" s="17" t="s">
        <v>86</v>
      </c>
      <c r="BK206" s="226">
        <f>ROUND(I206*H206,2)</f>
        <v>0</v>
      </c>
      <c r="BL206" s="17" t="s">
        <v>130</v>
      </c>
      <c r="BM206" s="225" t="s">
        <v>224</v>
      </c>
    </row>
    <row r="207" s="2" customFormat="1">
      <c r="A207" s="38"/>
      <c r="B207" s="39"/>
      <c r="C207" s="40"/>
      <c r="D207" s="227" t="s">
        <v>132</v>
      </c>
      <c r="E207" s="40"/>
      <c r="F207" s="228" t="s">
        <v>223</v>
      </c>
      <c r="G207" s="40"/>
      <c r="H207" s="40"/>
      <c r="I207" s="229"/>
      <c r="J207" s="40"/>
      <c r="K207" s="40"/>
      <c r="L207" s="44"/>
      <c r="M207" s="230"/>
      <c r="N207" s="231"/>
      <c r="O207" s="91"/>
      <c r="P207" s="91"/>
      <c r="Q207" s="91"/>
      <c r="R207" s="91"/>
      <c r="S207" s="91"/>
      <c r="T207" s="92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132</v>
      </c>
      <c r="AU207" s="17" t="s">
        <v>88</v>
      </c>
    </row>
    <row r="208" s="14" customFormat="1">
      <c r="A208" s="14"/>
      <c r="B208" s="242"/>
      <c r="C208" s="243"/>
      <c r="D208" s="227" t="s">
        <v>134</v>
      </c>
      <c r="E208" s="244" t="s">
        <v>1</v>
      </c>
      <c r="F208" s="245" t="s">
        <v>225</v>
      </c>
      <c r="G208" s="243"/>
      <c r="H208" s="246">
        <v>18</v>
      </c>
      <c r="I208" s="247"/>
      <c r="J208" s="243"/>
      <c r="K208" s="243"/>
      <c r="L208" s="248"/>
      <c r="M208" s="249"/>
      <c r="N208" s="250"/>
      <c r="O208" s="250"/>
      <c r="P208" s="250"/>
      <c r="Q208" s="250"/>
      <c r="R208" s="250"/>
      <c r="S208" s="250"/>
      <c r="T208" s="251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2" t="s">
        <v>134</v>
      </c>
      <c r="AU208" s="252" t="s">
        <v>88</v>
      </c>
      <c r="AV208" s="14" t="s">
        <v>88</v>
      </c>
      <c r="AW208" s="14" t="s">
        <v>35</v>
      </c>
      <c r="AX208" s="14" t="s">
        <v>86</v>
      </c>
      <c r="AY208" s="252" t="s">
        <v>123</v>
      </c>
    </row>
    <row r="209" s="12" customFormat="1" ht="22.8" customHeight="1">
      <c r="A209" s="12"/>
      <c r="B209" s="198"/>
      <c r="C209" s="199"/>
      <c r="D209" s="200" t="s">
        <v>77</v>
      </c>
      <c r="E209" s="212" t="s">
        <v>184</v>
      </c>
      <c r="F209" s="212" t="s">
        <v>226</v>
      </c>
      <c r="G209" s="199"/>
      <c r="H209" s="199"/>
      <c r="I209" s="202"/>
      <c r="J209" s="213">
        <f>BK209</f>
        <v>0</v>
      </c>
      <c r="K209" s="199"/>
      <c r="L209" s="204"/>
      <c r="M209" s="205"/>
      <c r="N209" s="206"/>
      <c r="O209" s="206"/>
      <c r="P209" s="207">
        <f>SUM(P210:P310)</f>
        <v>0</v>
      </c>
      <c r="Q209" s="206"/>
      <c r="R209" s="207">
        <f>SUM(R210:R310)</f>
        <v>49.172806999999999</v>
      </c>
      <c r="S209" s="206"/>
      <c r="T209" s="208">
        <f>SUM(T210:T310)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09" t="s">
        <v>86</v>
      </c>
      <c r="AT209" s="210" t="s">
        <v>77</v>
      </c>
      <c r="AU209" s="210" t="s">
        <v>86</v>
      </c>
      <c r="AY209" s="209" t="s">
        <v>123</v>
      </c>
      <c r="BK209" s="211">
        <f>SUM(BK210:BK310)</f>
        <v>0</v>
      </c>
    </row>
    <row r="210" s="2" customFormat="1" ht="16.5" customHeight="1">
      <c r="A210" s="38"/>
      <c r="B210" s="39"/>
      <c r="C210" s="214" t="s">
        <v>137</v>
      </c>
      <c r="D210" s="214" t="s">
        <v>125</v>
      </c>
      <c r="E210" s="215" t="s">
        <v>227</v>
      </c>
      <c r="F210" s="216" t="s">
        <v>228</v>
      </c>
      <c r="G210" s="217" t="s">
        <v>160</v>
      </c>
      <c r="H210" s="218">
        <v>30</v>
      </c>
      <c r="I210" s="219"/>
      <c r="J210" s="220">
        <f>ROUND(I210*H210,2)</f>
        <v>0</v>
      </c>
      <c r="K210" s="216" t="s">
        <v>129</v>
      </c>
      <c r="L210" s="44"/>
      <c r="M210" s="221" t="s">
        <v>1</v>
      </c>
      <c r="N210" s="222" t="s">
        <v>43</v>
      </c>
      <c r="O210" s="91"/>
      <c r="P210" s="223">
        <f>O210*H210</f>
        <v>0</v>
      </c>
      <c r="Q210" s="223">
        <v>0.00010000000000000001</v>
      </c>
      <c r="R210" s="223">
        <f>Q210*H210</f>
        <v>0.0030000000000000001</v>
      </c>
      <c r="S210" s="223">
        <v>0</v>
      </c>
      <c r="T210" s="224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25" t="s">
        <v>130</v>
      </c>
      <c r="AT210" s="225" t="s">
        <v>125</v>
      </c>
      <c r="AU210" s="225" t="s">
        <v>88</v>
      </c>
      <c r="AY210" s="17" t="s">
        <v>123</v>
      </c>
      <c r="BE210" s="226">
        <f>IF(N210="základní",J210,0)</f>
        <v>0</v>
      </c>
      <c r="BF210" s="226">
        <f>IF(N210="snížená",J210,0)</f>
        <v>0</v>
      </c>
      <c r="BG210" s="226">
        <f>IF(N210="zákl. přenesená",J210,0)</f>
        <v>0</v>
      </c>
      <c r="BH210" s="226">
        <f>IF(N210="sníž. přenesená",J210,0)</f>
        <v>0</v>
      </c>
      <c r="BI210" s="226">
        <f>IF(N210="nulová",J210,0)</f>
        <v>0</v>
      </c>
      <c r="BJ210" s="17" t="s">
        <v>86</v>
      </c>
      <c r="BK210" s="226">
        <f>ROUND(I210*H210,2)</f>
        <v>0</v>
      </c>
      <c r="BL210" s="17" t="s">
        <v>130</v>
      </c>
      <c r="BM210" s="225" t="s">
        <v>229</v>
      </c>
    </row>
    <row r="211" s="2" customFormat="1">
      <c r="A211" s="38"/>
      <c r="B211" s="39"/>
      <c r="C211" s="40"/>
      <c r="D211" s="227" t="s">
        <v>132</v>
      </c>
      <c r="E211" s="40"/>
      <c r="F211" s="228" t="s">
        <v>230</v>
      </c>
      <c r="G211" s="40"/>
      <c r="H211" s="40"/>
      <c r="I211" s="229"/>
      <c r="J211" s="40"/>
      <c r="K211" s="40"/>
      <c r="L211" s="44"/>
      <c r="M211" s="230"/>
      <c r="N211" s="231"/>
      <c r="O211" s="91"/>
      <c r="P211" s="91"/>
      <c r="Q211" s="91"/>
      <c r="R211" s="91"/>
      <c r="S211" s="91"/>
      <c r="T211" s="92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132</v>
      </c>
      <c r="AU211" s="17" t="s">
        <v>88</v>
      </c>
    </row>
    <row r="212" s="13" customFormat="1">
      <c r="A212" s="13"/>
      <c r="B212" s="232"/>
      <c r="C212" s="233"/>
      <c r="D212" s="227" t="s">
        <v>134</v>
      </c>
      <c r="E212" s="234" t="s">
        <v>1</v>
      </c>
      <c r="F212" s="235" t="s">
        <v>183</v>
      </c>
      <c r="G212" s="233"/>
      <c r="H212" s="234" t="s">
        <v>1</v>
      </c>
      <c r="I212" s="236"/>
      <c r="J212" s="233"/>
      <c r="K212" s="233"/>
      <c r="L212" s="237"/>
      <c r="M212" s="238"/>
      <c r="N212" s="239"/>
      <c r="O212" s="239"/>
      <c r="P212" s="239"/>
      <c r="Q212" s="239"/>
      <c r="R212" s="239"/>
      <c r="S212" s="239"/>
      <c r="T212" s="240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1" t="s">
        <v>134</v>
      </c>
      <c r="AU212" s="241" t="s">
        <v>88</v>
      </c>
      <c r="AV212" s="13" t="s">
        <v>86</v>
      </c>
      <c r="AW212" s="13" t="s">
        <v>35</v>
      </c>
      <c r="AX212" s="13" t="s">
        <v>78</v>
      </c>
      <c r="AY212" s="241" t="s">
        <v>123</v>
      </c>
    </row>
    <row r="213" s="14" customFormat="1">
      <c r="A213" s="14"/>
      <c r="B213" s="242"/>
      <c r="C213" s="243"/>
      <c r="D213" s="227" t="s">
        <v>134</v>
      </c>
      <c r="E213" s="244" t="s">
        <v>1</v>
      </c>
      <c r="F213" s="245" t="s">
        <v>231</v>
      </c>
      <c r="G213" s="243"/>
      <c r="H213" s="246">
        <v>30</v>
      </c>
      <c r="I213" s="247"/>
      <c r="J213" s="243"/>
      <c r="K213" s="243"/>
      <c r="L213" s="248"/>
      <c r="M213" s="249"/>
      <c r="N213" s="250"/>
      <c r="O213" s="250"/>
      <c r="P213" s="250"/>
      <c r="Q213" s="250"/>
      <c r="R213" s="250"/>
      <c r="S213" s="250"/>
      <c r="T213" s="251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2" t="s">
        <v>134</v>
      </c>
      <c r="AU213" s="252" t="s">
        <v>88</v>
      </c>
      <c r="AV213" s="14" t="s">
        <v>88</v>
      </c>
      <c r="AW213" s="14" t="s">
        <v>35</v>
      </c>
      <c r="AX213" s="14" t="s">
        <v>78</v>
      </c>
      <c r="AY213" s="252" t="s">
        <v>123</v>
      </c>
    </row>
    <row r="214" s="15" customFormat="1">
      <c r="A214" s="15"/>
      <c r="B214" s="253"/>
      <c r="C214" s="254"/>
      <c r="D214" s="227" t="s">
        <v>134</v>
      </c>
      <c r="E214" s="255" t="s">
        <v>1</v>
      </c>
      <c r="F214" s="256" t="s">
        <v>138</v>
      </c>
      <c r="G214" s="254"/>
      <c r="H214" s="257">
        <v>30</v>
      </c>
      <c r="I214" s="258"/>
      <c r="J214" s="254"/>
      <c r="K214" s="254"/>
      <c r="L214" s="259"/>
      <c r="M214" s="260"/>
      <c r="N214" s="261"/>
      <c r="O214" s="261"/>
      <c r="P214" s="261"/>
      <c r="Q214" s="261"/>
      <c r="R214" s="261"/>
      <c r="S214" s="261"/>
      <c r="T214" s="262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T214" s="263" t="s">
        <v>134</v>
      </c>
      <c r="AU214" s="263" t="s">
        <v>88</v>
      </c>
      <c r="AV214" s="15" t="s">
        <v>130</v>
      </c>
      <c r="AW214" s="15" t="s">
        <v>35</v>
      </c>
      <c r="AX214" s="15" t="s">
        <v>86</v>
      </c>
      <c r="AY214" s="263" t="s">
        <v>123</v>
      </c>
    </row>
    <row r="215" s="2" customFormat="1" ht="16.5" customHeight="1">
      <c r="A215" s="38"/>
      <c r="B215" s="39"/>
      <c r="C215" s="214" t="s">
        <v>232</v>
      </c>
      <c r="D215" s="214" t="s">
        <v>125</v>
      </c>
      <c r="E215" s="215" t="s">
        <v>233</v>
      </c>
      <c r="F215" s="216" t="s">
        <v>234</v>
      </c>
      <c r="G215" s="217" t="s">
        <v>128</v>
      </c>
      <c r="H215" s="218">
        <v>12</v>
      </c>
      <c r="I215" s="219"/>
      <c r="J215" s="220">
        <f>ROUND(I215*H215,2)</f>
        <v>0</v>
      </c>
      <c r="K215" s="216" t="s">
        <v>129</v>
      </c>
      <c r="L215" s="44"/>
      <c r="M215" s="221" t="s">
        <v>1</v>
      </c>
      <c r="N215" s="222" t="s">
        <v>43</v>
      </c>
      <c r="O215" s="91"/>
      <c r="P215" s="223">
        <f>O215*H215</f>
        <v>0</v>
      </c>
      <c r="Q215" s="223">
        <v>0.0011999999999999999</v>
      </c>
      <c r="R215" s="223">
        <f>Q215*H215</f>
        <v>0.0144</v>
      </c>
      <c r="S215" s="223">
        <v>0</v>
      </c>
      <c r="T215" s="224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25" t="s">
        <v>130</v>
      </c>
      <c r="AT215" s="225" t="s">
        <v>125</v>
      </c>
      <c r="AU215" s="225" t="s">
        <v>88</v>
      </c>
      <c r="AY215" s="17" t="s">
        <v>123</v>
      </c>
      <c r="BE215" s="226">
        <f>IF(N215="základní",J215,0)</f>
        <v>0</v>
      </c>
      <c r="BF215" s="226">
        <f>IF(N215="snížená",J215,0)</f>
        <v>0</v>
      </c>
      <c r="BG215" s="226">
        <f>IF(N215="zákl. přenesená",J215,0)</f>
        <v>0</v>
      </c>
      <c r="BH215" s="226">
        <f>IF(N215="sníž. přenesená",J215,0)</f>
        <v>0</v>
      </c>
      <c r="BI215" s="226">
        <f>IF(N215="nulová",J215,0)</f>
        <v>0</v>
      </c>
      <c r="BJ215" s="17" t="s">
        <v>86</v>
      </c>
      <c r="BK215" s="226">
        <f>ROUND(I215*H215,2)</f>
        <v>0</v>
      </c>
      <c r="BL215" s="17" t="s">
        <v>130</v>
      </c>
      <c r="BM215" s="225" t="s">
        <v>235</v>
      </c>
    </row>
    <row r="216" s="2" customFormat="1">
      <c r="A216" s="38"/>
      <c r="B216" s="39"/>
      <c r="C216" s="40"/>
      <c r="D216" s="227" t="s">
        <v>132</v>
      </c>
      <c r="E216" s="40"/>
      <c r="F216" s="228" t="s">
        <v>236</v>
      </c>
      <c r="G216" s="40"/>
      <c r="H216" s="40"/>
      <c r="I216" s="229"/>
      <c r="J216" s="40"/>
      <c r="K216" s="40"/>
      <c r="L216" s="44"/>
      <c r="M216" s="230"/>
      <c r="N216" s="231"/>
      <c r="O216" s="91"/>
      <c r="P216" s="91"/>
      <c r="Q216" s="91"/>
      <c r="R216" s="91"/>
      <c r="S216" s="91"/>
      <c r="T216" s="92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7" t="s">
        <v>132</v>
      </c>
      <c r="AU216" s="17" t="s">
        <v>88</v>
      </c>
    </row>
    <row r="217" s="13" customFormat="1">
      <c r="A217" s="13"/>
      <c r="B217" s="232"/>
      <c r="C217" s="233"/>
      <c r="D217" s="227" t="s">
        <v>134</v>
      </c>
      <c r="E217" s="234" t="s">
        <v>1</v>
      </c>
      <c r="F217" s="235" t="s">
        <v>183</v>
      </c>
      <c r="G217" s="233"/>
      <c r="H217" s="234" t="s">
        <v>1</v>
      </c>
      <c r="I217" s="236"/>
      <c r="J217" s="233"/>
      <c r="K217" s="233"/>
      <c r="L217" s="237"/>
      <c r="M217" s="238"/>
      <c r="N217" s="239"/>
      <c r="O217" s="239"/>
      <c r="P217" s="239"/>
      <c r="Q217" s="239"/>
      <c r="R217" s="239"/>
      <c r="S217" s="239"/>
      <c r="T217" s="240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1" t="s">
        <v>134</v>
      </c>
      <c r="AU217" s="241" t="s">
        <v>88</v>
      </c>
      <c r="AV217" s="13" t="s">
        <v>86</v>
      </c>
      <c r="AW217" s="13" t="s">
        <v>35</v>
      </c>
      <c r="AX217" s="13" t="s">
        <v>78</v>
      </c>
      <c r="AY217" s="241" t="s">
        <v>123</v>
      </c>
    </row>
    <row r="218" s="14" customFormat="1">
      <c r="A218" s="14"/>
      <c r="B218" s="242"/>
      <c r="C218" s="243"/>
      <c r="D218" s="227" t="s">
        <v>134</v>
      </c>
      <c r="E218" s="244" t="s">
        <v>1</v>
      </c>
      <c r="F218" s="245" t="s">
        <v>237</v>
      </c>
      <c r="G218" s="243"/>
      <c r="H218" s="246">
        <v>12</v>
      </c>
      <c r="I218" s="247"/>
      <c r="J218" s="243"/>
      <c r="K218" s="243"/>
      <c r="L218" s="248"/>
      <c r="M218" s="249"/>
      <c r="N218" s="250"/>
      <c r="O218" s="250"/>
      <c r="P218" s="250"/>
      <c r="Q218" s="250"/>
      <c r="R218" s="250"/>
      <c r="S218" s="250"/>
      <c r="T218" s="251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2" t="s">
        <v>134</v>
      </c>
      <c r="AU218" s="252" t="s">
        <v>88</v>
      </c>
      <c r="AV218" s="14" t="s">
        <v>88</v>
      </c>
      <c r="AW218" s="14" t="s">
        <v>35</v>
      </c>
      <c r="AX218" s="14" t="s">
        <v>78</v>
      </c>
      <c r="AY218" s="252" t="s">
        <v>123</v>
      </c>
    </row>
    <row r="219" s="15" customFormat="1">
      <c r="A219" s="15"/>
      <c r="B219" s="253"/>
      <c r="C219" s="254"/>
      <c r="D219" s="227" t="s">
        <v>134</v>
      </c>
      <c r="E219" s="255" t="s">
        <v>1</v>
      </c>
      <c r="F219" s="256" t="s">
        <v>138</v>
      </c>
      <c r="G219" s="254"/>
      <c r="H219" s="257">
        <v>12</v>
      </c>
      <c r="I219" s="258"/>
      <c r="J219" s="254"/>
      <c r="K219" s="254"/>
      <c r="L219" s="259"/>
      <c r="M219" s="260"/>
      <c r="N219" s="261"/>
      <c r="O219" s="261"/>
      <c r="P219" s="261"/>
      <c r="Q219" s="261"/>
      <c r="R219" s="261"/>
      <c r="S219" s="261"/>
      <c r="T219" s="262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63" t="s">
        <v>134</v>
      </c>
      <c r="AU219" s="263" t="s">
        <v>88</v>
      </c>
      <c r="AV219" s="15" t="s">
        <v>130</v>
      </c>
      <c r="AW219" s="15" t="s">
        <v>35</v>
      </c>
      <c r="AX219" s="15" t="s">
        <v>86</v>
      </c>
      <c r="AY219" s="263" t="s">
        <v>123</v>
      </c>
    </row>
    <row r="220" s="2" customFormat="1" ht="16.5" customHeight="1">
      <c r="A220" s="38"/>
      <c r="B220" s="39"/>
      <c r="C220" s="214" t="s">
        <v>225</v>
      </c>
      <c r="D220" s="214" t="s">
        <v>125</v>
      </c>
      <c r="E220" s="215" t="s">
        <v>238</v>
      </c>
      <c r="F220" s="216" t="s">
        <v>239</v>
      </c>
      <c r="G220" s="217" t="s">
        <v>160</v>
      </c>
      <c r="H220" s="218">
        <v>30</v>
      </c>
      <c r="I220" s="219"/>
      <c r="J220" s="220">
        <f>ROUND(I220*H220,2)</f>
        <v>0</v>
      </c>
      <c r="K220" s="216" t="s">
        <v>129</v>
      </c>
      <c r="L220" s="44"/>
      <c r="M220" s="221" t="s">
        <v>1</v>
      </c>
      <c r="N220" s="222" t="s">
        <v>43</v>
      </c>
      <c r="O220" s="91"/>
      <c r="P220" s="223">
        <f>O220*H220</f>
        <v>0</v>
      </c>
      <c r="Q220" s="223">
        <v>0.00020000000000000001</v>
      </c>
      <c r="R220" s="223">
        <f>Q220*H220</f>
        <v>0.0060000000000000001</v>
      </c>
      <c r="S220" s="223">
        <v>0</v>
      </c>
      <c r="T220" s="224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25" t="s">
        <v>130</v>
      </c>
      <c r="AT220" s="225" t="s">
        <v>125</v>
      </c>
      <c r="AU220" s="225" t="s">
        <v>88</v>
      </c>
      <c r="AY220" s="17" t="s">
        <v>123</v>
      </c>
      <c r="BE220" s="226">
        <f>IF(N220="základní",J220,0)</f>
        <v>0</v>
      </c>
      <c r="BF220" s="226">
        <f>IF(N220="snížená",J220,0)</f>
        <v>0</v>
      </c>
      <c r="BG220" s="226">
        <f>IF(N220="zákl. přenesená",J220,0)</f>
        <v>0</v>
      </c>
      <c r="BH220" s="226">
        <f>IF(N220="sníž. přenesená",J220,0)</f>
        <v>0</v>
      </c>
      <c r="BI220" s="226">
        <f>IF(N220="nulová",J220,0)</f>
        <v>0</v>
      </c>
      <c r="BJ220" s="17" t="s">
        <v>86</v>
      </c>
      <c r="BK220" s="226">
        <f>ROUND(I220*H220,2)</f>
        <v>0</v>
      </c>
      <c r="BL220" s="17" t="s">
        <v>130</v>
      </c>
      <c r="BM220" s="225" t="s">
        <v>240</v>
      </c>
    </row>
    <row r="221" s="2" customFormat="1">
      <c r="A221" s="38"/>
      <c r="B221" s="39"/>
      <c r="C221" s="40"/>
      <c r="D221" s="227" t="s">
        <v>132</v>
      </c>
      <c r="E221" s="40"/>
      <c r="F221" s="228" t="s">
        <v>241</v>
      </c>
      <c r="G221" s="40"/>
      <c r="H221" s="40"/>
      <c r="I221" s="229"/>
      <c r="J221" s="40"/>
      <c r="K221" s="40"/>
      <c r="L221" s="44"/>
      <c r="M221" s="230"/>
      <c r="N221" s="231"/>
      <c r="O221" s="91"/>
      <c r="P221" s="91"/>
      <c r="Q221" s="91"/>
      <c r="R221" s="91"/>
      <c r="S221" s="91"/>
      <c r="T221" s="92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T221" s="17" t="s">
        <v>132</v>
      </c>
      <c r="AU221" s="17" t="s">
        <v>88</v>
      </c>
    </row>
    <row r="222" s="13" customFormat="1">
      <c r="A222" s="13"/>
      <c r="B222" s="232"/>
      <c r="C222" s="233"/>
      <c r="D222" s="227" t="s">
        <v>134</v>
      </c>
      <c r="E222" s="234" t="s">
        <v>1</v>
      </c>
      <c r="F222" s="235" t="s">
        <v>183</v>
      </c>
      <c r="G222" s="233"/>
      <c r="H222" s="234" t="s">
        <v>1</v>
      </c>
      <c r="I222" s="236"/>
      <c r="J222" s="233"/>
      <c r="K222" s="233"/>
      <c r="L222" s="237"/>
      <c r="M222" s="238"/>
      <c r="N222" s="239"/>
      <c r="O222" s="239"/>
      <c r="P222" s="239"/>
      <c r="Q222" s="239"/>
      <c r="R222" s="239"/>
      <c r="S222" s="239"/>
      <c r="T222" s="240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1" t="s">
        <v>134</v>
      </c>
      <c r="AU222" s="241" t="s">
        <v>88</v>
      </c>
      <c r="AV222" s="13" t="s">
        <v>86</v>
      </c>
      <c r="AW222" s="13" t="s">
        <v>35</v>
      </c>
      <c r="AX222" s="13" t="s">
        <v>78</v>
      </c>
      <c r="AY222" s="241" t="s">
        <v>123</v>
      </c>
    </row>
    <row r="223" s="14" customFormat="1">
      <c r="A223" s="14"/>
      <c r="B223" s="242"/>
      <c r="C223" s="243"/>
      <c r="D223" s="227" t="s">
        <v>134</v>
      </c>
      <c r="E223" s="244" t="s">
        <v>1</v>
      </c>
      <c r="F223" s="245" t="s">
        <v>231</v>
      </c>
      <c r="G223" s="243"/>
      <c r="H223" s="246">
        <v>30</v>
      </c>
      <c r="I223" s="247"/>
      <c r="J223" s="243"/>
      <c r="K223" s="243"/>
      <c r="L223" s="248"/>
      <c r="M223" s="249"/>
      <c r="N223" s="250"/>
      <c r="O223" s="250"/>
      <c r="P223" s="250"/>
      <c r="Q223" s="250"/>
      <c r="R223" s="250"/>
      <c r="S223" s="250"/>
      <c r="T223" s="251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2" t="s">
        <v>134</v>
      </c>
      <c r="AU223" s="252" t="s">
        <v>88</v>
      </c>
      <c r="AV223" s="14" t="s">
        <v>88</v>
      </c>
      <c r="AW223" s="14" t="s">
        <v>35</v>
      </c>
      <c r="AX223" s="14" t="s">
        <v>78</v>
      </c>
      <c r="AY223" s="252" t="s">
        <v>123</v>
      </c>
    </row>
    <row r="224" s="15" customFormat="1">
      <c r="A224" s="15"/>
      <c r="B224" s="253"/>
      <c r="C224" s="254"/>
      <c r="D224" s="227" t="s">
        <v>134</v>
      </c>
      <c r="E224" s="255" t="s">
        <v>1</v>
      </c>
      <c r="F224" s="256" t="s">
        <v>138</v>
      </c>
      <c r="G224" s="254"/>
      <c r="H224" s="257">
        <v>30</v>
      </c>
      <c r="I224" s="258"/>
      <c r="J224" s="254"/>
      <c r="K224" s="254"/>
      <c r="L224" s="259"/>
      <c r="M224" s="260"/>
      <c r="N224" s="261"/>
      <c r="O224" s="261"/>
      <c r="P224" s="261"/>
      <c r="Q224" s="261"/>
      <c r="R224" s="261"/>
      <c r="S224" s="261"/>
      <c r="T224" s="262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T224" s="263" t="s">
        <v>134</v>
      </c>
      <c r="AU224" s="263" t="s">
        <v>88</v>
      </c>
      <c r="AV224" s="15" t="s">
        <v>130</v>
      </c>
      <c r="AW224" s="15" t="s">
        <v>35</v>
      </c>
      <c r="AX224" s="15" t="s">
        <v>86</v>
      </c>
      <c r="AY224" s="263" t="s">
        <v>123</v>
      </c>
    </row>
    <row r="225" s="2" customFormat="1" ht="16.5" customHeight="1">
      <c r="A225" s="38"/>
      <c r="B225" s="39"/>
      <c r="C225" s="214" t="s">
        <v>242</v>
      </c>
      <c r="D225" s="214" t="s">
        <v>125</v>
      </c>
      <c r="E225" s="215" t="s">
        <v>243</v>
      </c>
      <c r="F225" s="216" t="s">
        <v>244</v>
      </c>
      <c r="G225" s="217" t="s">
        <v>128</v>
      </c>
      <c r="H225" s="218">
        <v>12</v>
      </c>
      <c r="I225" s="219"/>
      <c r="J225" s="220">
        <f>ROUND(I225*H225,2)</f>
        <v>0</v>
      </c>
      <c r="K225" s="216" t="s">
        <v>129</v>
      </c>
      <c r="L225" s="44"/>
      <c r="M225" s="221" t="s">
        <v>1</v>
      </c>
      <c r="N225" s="222" t="s">
        <v>43</v>
      </c>
      <c r="O225" s="91"/>
      <c r="P225" s="223">
        <f>O225*H225</f>
        <v>0</v>
      </c>
      <c r="Q225" s="223">
        <v>0.0016000000000000001</v>
      </c>
      <c r="R225" s="223">
        <f>Q225*H225</f>
        <v>0.019200000000000002</v>
      </c>
      <c r="S225" s="223">
        <v>0</v>
      </c>
      <c r="T225" s="224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25" t="s">
        <v>130</v>
      </c>
      <c r="AT225" s="225" t="s">
        <v>125</v>
      </c>
      <c r="AU225" s="225" t="s">
        <v>88</v>
      </c>
      <c r="AY225" s="17" t="s">
        <v>123</v>
      </c>
      <c r="BE225" s="226">
        <f>IF(N225="základní",J225,0)</f>
        <v>0</v>
      </c>
      <c r="BF225" s="226">
        <f>IF(N225="snížená",J225,0)</f>
        <v>0</v>
      </c>
      <c r="BG225" s="226">
        <f>IF(N225="zákl. přenesená",J225,0)</f>
        <v>0</v>
      </c>
      <c r="BH225" s="226">
        <f>IF(N225="sníž. přenesená",J225,0)</f>
        <v>0</v>
      </c>
      <c r="BI225" s="226">
        <f>IF(N225="nulová",J225,0)</f>
        <v>0</v>
      </c>
      <c r="BJ225" s="17" t="s">
        <v>86</v>
      </c>
      <c r="BK225" s="226">
        <f>ROUND(I225*H225,2)</f>
        <v>0</v>
      </c>
      <c r="BL225" s="17" t="s">
        <v>130</v>
      </c>
      <c r="BM225" s="225" t="s">
        <v>245</v>
      </c>
    </row>
    <row r="226" s="2" customFormat="1">
      <c r="A226" s="38"/>
      <c r="B226" s="39"/>
      <c r="C226" s="40"/>
      <c r="D226" s="227" t="s">
        <v>132</v>
      </c>
      <c r="E226" s="40"/>
      <c r="F226" s="228" t="s">
        <v>246</v>
      </c>
      <c r="G226" s="40"/>
      <c r="H226" s="40"/>
      <c r="I226" s="229"/>
      <c r="J226" s="40"/>
      <c r="K226" s="40"/>
      <c r="L226" s="44"/>
      <c r="M226" s="230"/>
      <c r="N226" s="231"/>
      <c r="O226" s="91"/>
      <c r="P226" s="91"/>
      <c r="Q226" s="91"/>
      <c r="R226" s="91"/>
      <c r="S226" s="91"/>
      <c r="T226" s="92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T226" s="17" t="s">
        <v>132</v>
      </c>
      <c r="AU226" s="17" t="s">
        <v>88</v>
      </c>
    </row>
    <row r="227" s="13" customFormat="1">
      <c r="A227" s="13"/>
      <c r="B227" s="232"/>
      <c r="C227" s="233"/>
      <c r="D227" s="227" t="s">
        <v>134</v>
      </c>
      <c r="E227" s="234" t="s">
        <v>1</v>
      </c>
      <c r="F227" s="235" t="s">
        <v>183</v>
      </c>
      <c r="G227" s="233"/>
      <c r="H227" s="234" t="s">
        <v>1</v>
      </c>
      <c r="I227" s="236"/>
      <c r="J227" s="233"/>
      <c r="K227" s="233"/>
      <c r="L227" s="237"/>
      <c r="M227" s="238"/>
      <c r="N227" s="239"/>
      <c r="O227" s="239"/>
      <c r="P227" s="239"/>
      <c r="Q227" s="239"/>
      <c r="R227" s="239"/>
      <c r="S227" s="239"/>
      <c r="T227" s="240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1" t="s">
        <v>134</v>
      </c>
      <c r="AU227" s="241" t="s">
        <v>88</v>
      </c>
      <c r="AV227" s="13" t="s">
        <v>86</v>
      </c>
      <c r="AW227" s="13" t="s">
        <v>35</v>
      </c>
      <c r="AX227" s="13" t="s">
        <v>78</v>
      </c>
      <c r="AY227" s="241" t="s">
        <v>123</v>
      </c>
    </row>
    <row r="228" s="14" customFormat="1">
      <c r="A228" s="14"/>
      <c r="B228" s="242"/>
      <c r="C228" s="243"/>
      <c r="D228" s="227" t="s">
        <v>134</v>
      </c>
      <c r="E228" s="244" t="s">
        <v>1</v>
      </c>
      <c r="F228" s="245" t="s">
        <v>237</v>
      </c>
      <c r="G228" s="243"/>
      <c r="H228" s="246">
        <v>12</v>
      </c>
      <c r="I228" s="247"/>
      <c r="J228" s="243"/>
      <c r="K228" s="243"/>
      <c r="L228" s="248"/>
      <c r="M228" s="249"/>
      <c r="N228" s="250"/>
      <c r="O228" s="250"/>
      <c r="P228" s="250"/>
      <c r="Q228" s="250"/>
      <c r="R228" s="250"/>
      <c r="S228" s="250"/>
      <c r="T228" s="251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2" t="s">
        <v>134</v>
      </c>
      <c r="AU228" s="252" t="s">
        <v>88</v>
      </c>
      <c r="AV228" s="14" t="s">
        <v>88</v>
      </c>
      <c r="AW228" s="14" t="s">
        <v>35</v>
      </c>
      <c r="AX228" s="14" t="s">
        <v>78</v>
      </c>
      <c r="AY228" s="252" t="s">
        <v>123</v>
      </c>
    </row>
    <row r="229" s="15" customFormat="1">
      <c r="A229" s="15"/>
      <c r="B229" s="253"/>
      <c r="C229" s="254"/>
      <c r="D229" s="227" t="s">
        <v>134</v>
      </c>
      <c r="E229" s="255" t="s">
        <v>1</v>
      </c>
      <c r="F229" s="256" t="s">
        <v>138</v>
      </c>
      <c r="G229" s="254"/>
      <c r="H229" s="257">
        <v>12</v>
      </c>
      <c r="I229" s="258"/>
      <c r="J229" s="254"/>
      <c r="K229" s="254"/>
      <c r="L229" s="259"/>
      <c r="M229" s="260"/>
      <c r="N229" s="261"/>
      <c r="O229" s="261"/>
      <c r="P229" s="261"/>
      <c r="Q229" s="261"/>
      <c r="R229" s="261"/>
      <c r="S229" s="261"/>
      <c r="T229" s="262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63" t="s">
        <v>134</v>
      </c>
      <c r="AU229" s="263" t="s">
        <v>88</v>
      </c>
      <c r="AV229" s="15" t="s">
        <v>130</v>
      </c>
      <c r="AW229" s="15" t="s">
        <v>35</v>
      </c>
      <c r="AX229" s="15" t="s">
        <v>86</v>
      </c>
      <c r="AY229" s="263" t="s">
        <v>123</v>
      </c>
    </row>
    <row r="230" s="2" customFormat="1" ht="16.5" customHeight="1">
      <c r="A230" s="38"/>
      <c r="B230" s="39"/>
      <c r="C230" s="214" t="s">
        <v>247</v>
      </c>
      <c r="D230" s="214" t="s">
        <v>125</v>
      </c>
      <c r="E230" s="215" t="s">
        <v>248</v>
      </c>
      <c r="F230" s="216" t="s">
        <v>249</v>
      </c>
      <c r="G230" s="217" t="s">
        <v>160</v>
      </c>
      <c r="H230" s="218">
        <v>30</v>
      </c>
      <c r="I230" s="219"/>
      <c r="J230" s="220">
        <f>ROUND(I230*H230,2)</f>
        <v>0</v>
      </c>
      <c r="K230" s="216" t="s">
        <v>129</v>
      </c>
      <c r="L230" s="44"/>
      <c r="M230" s="221" t="s">
        <v>1</v>
      </c>
      <c r="N230" s="222" t="s">
        <v>43</v>
      </c>
      <c r="O230" s="91"/>
      <c r="P230" s="223">
        <f>O230*H230</f>
        <v>0</v>
      </c>
      <c r="Q230" s="223">
        <v>0</v>
      </c>
      <c r="R230" s="223">
        <f>Q230*H230</f>
        <v>0</v>
      </c>
      <c r="S230" s="223">
        <v>0</v>
      </c>
      <c r="T230" s="224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25" t="s">
        <v>130</v>
      </c>
      <c r="AT230" s="225" t="s">
        <v>125</v>
      </c>
      <c r="AU230" s="225" t="s">
        <v>88</v>
      </c>
      <c r="AY230" s="17" t="s">
        <v>123</v>
      </c>
      <c r="BE230" s="226">
        <f>IF(N230="základní",J230,0)</f>
        <v>0</v>
      </c>
      <c r="BF230" s="226">
        <f>IF(N230="snížená",J230,0)</f>
        <v>0</v>
      </c>
      <c r="BG230" s="226">
        <f>IF(N230="zákl. přenesená",J230,0)</f>
        <v>0</v>
      </c>
      <c r="BH230" s="226">
        <f>IF(N230="sníž. přenesená",J230,0)</f>
        <v>0</v>
      </c>
      <c r="BI230" s="226">
        <f>IF(N230="nulová",J230,0)</f>
        <v>0</v>
      </c>
      <c r="BJ230" s="17" t="s">
        <v>86</v>
      </c>
      <c r="BK230" s="226">
        <f>ROUND(I230*H230,2)</f>
        <v>0</v>
      </c>
      <c r="BL230" s="17" t="s">
        <v>130</v>
      </c>
      <c r="BM230" s="225" t="s">
        <v>250</v>
      </c>
    </row>
    <row r="231" s="2" customFormat="1">
      <c r="A231" s="38"/>
      <c r="B231" s="39"/>
      <c r="C231" s="40"/>
      <c r="D231" s="227" t="s">
        <v>132</v>
      </c>
      <c r="E231" s="40"/>
      <c r="F231" s="228" t="s">
        <v>251</v>
      </c>
      <c r="G231" s="40"/>
      <c r="H231" s="40"/>
      <c r="I231" s="229"/>
      <c r="J231" s="40"/>
      <c r="K231" s="40"/>
      <c r="L231" s="44"/>
      <c r="M231" s="230"/>
      <c r="N231" s="231"/>
      <c r="O231" s="91"/>
      <c r="P231" s="91"/>
      <c r="Q231" s="91"/>
      <c r="R231" s="91"/>
      <c r="S231" s="91"/>
      <c r="T231" s="92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132</v>
      </c>
      <c r="AU231" s="17" t="s">
        <v>88</v>
      </c>
    </row>
    <row r="232" s="13" customFormat="1">
      <c r="A232" s="13"/>
      <c r="B232" s="232"/>
      <c r="C232" s="233"/>
      <c r="D232" s="227" t="s">
        <v>134</v>
      </c>
      <c r="E232" s="234" t="s">
        <v>1</v>
      </c>
      <c r="F232" s="235" t="s">
        <v>183</v>
      </c>
      <c r="G232" s="233"/>
      <c r="H232" s="234" t="s">
        <v>1</v>
      </c>
      <c r="I232" s="236"/>
      <c r="J232" s="233"/>
      <c r="K232" s="233"/>
      <c r="L232" s="237"/>
      <c r="M232" s="238"/>
      <c r="N232" s="239"/>
      <c r="O232" s="239"/>
      <c r="P232" s="239"/>
      <c r="Q232" s="239"/>
      <c r="R232" s="239"/>
      <c r="S232" s="239"/>
      <c r="T232" s="240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1" t="s">
        <v>134</v>
      </c>
      <c r="AU232" s="241" t="s">
        <v>88</v>
      </c>
      <c r="AV232" s="13" t="s">
        <v>86</v>
      </c>
      <c r="AW232" s="13" t="s">
        <v>35</v>
      </c>
      <c r="AX232" s="13" t="s">
        <v>78</v>
      </c>
      <c r="AY232" s="241" t="s">
        <v>123</v>
      </c>
    </row>
    <row r="233" s="14" customFormat="1">
      <c r="A233" s="14"/>
      <c r="B233" s="242"/>
      <c r="C233" s="243"/>
      <c r="D233" s="227" t="s">
        <v>134</v>
      </c>
      <c r="E233" s="244" t="s">
        <v>1</v>
      </c>
      <c r="F233" s="245" t="s">
        <v>231</v>
      </c>
      <c r="G233" s="243"/>
      <c r="H233" s="246">
        <v>30</v>
      </c>
      <c r="I233" s="247"/>
      <c r="J233" s="243"/>
      <c r="K233" s="243"/>
      <c r="L233" s="248"/>
      <c r="M233" s="249"/>
      <c r="N233" s="250"/>
      <c r="O233" s="250"/>
      <c r="P233" s="250"/>
      <c r="Q233" s="250"/>
      <c r="R233" s="250"/>
      <c r="S233" s="250"/>
      <c r="T233" s="251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2" t="s">
        <v>134</v>
      </c>
      <c r="AU233" s="252" t="s">
        <v>88</v>
      </c>
      <c r="AV233" s="14" t="s">
        <v>88</v>
      </c>
      <c r="AW233" s="14" t="s">
        <v>35</v>
      </c>
      <c r="AX233" s="14" t="s">
        <v>78</v>
      </c>
      <c r="AY233" s="252" t="s">
        <v>123</v>
      </c>
    </row>
    <row r="234" s="15" customFormat="1">
      <c r="A234" s="15"/>
      <c r="B234" s="253"/>
      <c r="C234" s="254"/>
      <c r="D234" s="227" t="s">
        <v>134</v>
      </c>
      <c r="E234" s="255" t="s">
        <v>1</v>
      </c>
      <c r="F234" s="256" t="s">
        <v>138</v>
      </c>
      <c r="G234" s="254"/>
      <c r="H234" s="257">
        <v>30</v>
      </c>
      <c r="I234" s="258"/>
      <c r="J234" s="254"/>
      <c r="K234" s="254"/>
      <c r="L234" s="259"/>
      <c r="M234" s="260"/>
      <c r="N234" s="261"/>
      <c r="O234" s="261"/>
      <c r="P234" s="261"/>
      <c r="Q234" s="261"/>
      <c r="R234" s="261"/>
      <c r="S234" s="261"/>
      <c r="T234" s="262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T234" s="263" t="s">
        <v>134</v>
      </c>
      <c r="AU234" s="263" t="s">
        <v>88</v>
      </c>
      <c r="AV234" s="15" t="s">
        <v>130</v>
      </c>
      <c r="AW234" s="15" t="s">
        <v>35</v>
      </c>
      <c r="AX234" s="15" t="s">
        <v>86</v>
      </c>
      <c r="AY234" s="263" t="s">
        <v>123</v>
      </c>
    </row>
    <row r="235" s="2" customFormat="1" ht="16.5" customHeight="1">
      <c r="A235" s="38"/>
      <c r="B235" s="39"/>
      <c r="C235" s="214" t="s">
        <v>7</v>
      </c>
      <c r="D235" s="214" t="s">
        <v>125</v>
      </c>
      <c r="E235" s="215" t="s">
        <v>252</v>
      </c>
      <c r="F235" s="216" t="s">
        <v>253</v>
      </c>
      <c r="G235" s="217" t="s">
        <v>128</v>
      </c>
      <c r="H235" s="218">
        <v>12</v>
      </c>
      <c r="I235" s="219"/>
      <c r="J235" s="220">
        <f>ROUND(I235*H235,2)</f>
        <v>0</v>
      </c>
      <c r="K235" s="216" t="s">
        <v>129</v>
      </c>
      <c r="L235" s="44"/>
      <c r="M235" s="221" t="s">
        <v>1</v>
      </c>
      <c r="N235" s="222" t="s">
        <v>43</v>
      </c>
      <c r="O235" s="91"/>
      <c r="P235" s="223">
        <f>O235*H235</f>
        <v>0</v>
      </c>
      <c r="Q235" s="223">
        <v>1.0000000000000001E-05</v>
      </c>
      <c r="R235" s="223">
        <f>Q235*H235</f>
        <v>0.00012000000000000002</v>
      </c>
      <c r="S235" s="223">
        <v>0</v>
      </c>
      <c r="T235" s="224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25" t="s">
        <v>130</v>
      </c>
      <c r="AT235" s="225" t="s">
        <v>125</v>
      </c>
      <c r="AU235" s="225" t="s">
        <v>88</v>
      </c>
      <c r="AY235" s="17" t="s">
        <v>123</v>
      </c>
      <c r="BE235" s="226">
        <f>IF(N235="základní",J235,0)</f>
        <v>0</v>
      </c>
      <c r="BF235" s="226">
        <f>IF(N235="snížená",J235,0)</f>
        <v>0</v>
      </c>
      <c r="BG235" s="226">
        <f>IF(N235="zákl. přenesená",J235,0)</f>
        <v>0</v>
      </c>
      <c r="BH235" s="226">
        <f>IF(N235="sníž. přenesená",J235,0)</f>
        <v>0</v>
      </c>
      <c r="BI235" s="226">
        <f>IF(N235="nulová",J235,0)</f>
        <v>0</v>
      </c>
      <c r="BJ235" s="17" t="s">
        <v>86</v>
      </c>
      <c r="BK235" s="226">
        <f>ROUND(I235*H235,2)</f>
        <v>0</v>
      </c>
      <c r="BL235" s="17" t="s">
        <v>130</v>
      </c>
      <c r="BM235" s="225" t="s">
        <v>254</v>
      </c>
    </row>
    <row r="236" s="2" customFormat="1">
      <c r="A236" s="38"/>
      <c r="B236" s="39"/>
      <c r="C236" s="40"/>
      <c r="D236" s="227" t="s">
        <v>132</v>
      </c>
      <c r="E236" s="40"/>
      <c r="F236" s="228" t="s">
        <v>255</v>
      </c>
      <c r="G236" s="40"/>
      <c r="H236" s="40"/>
      <c r="I236" s="229"/>
      <c r="J236" s="40"/>
      <c r="K236" s="40"/>
      <c r="L236" s="44"/>
      <c r="M236" s="230"/>
      <c r="N236" s="231"/>
      <c r="O236" s="91"/>
      <c r="P236" s="91"/>
      <c r="Q236" s="91"/>
      <c r="R236" s="91"/>
      <c r="S236" s="91"/>
      <c r="T236" s="92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T236" s="17" t="s">
        <v>132</v>
      </c>
      <c r="AU236" s="17" t="s">
        <v>88</v>
      </c>
    </row>
    <row r="237" s="13" customFormat="1">
      <c r="A237" s="13"/>
      <c r="B237" s="232"/>
      <c r="C237" s="233"/>
      <c r="D237" s="227" t="s">
        <v>134</v>
      </c>
      <c r="E237" s="234" t="s">
        <v>1</v>
      </c>
      <c r="F237" s="235" t="s">
        <v>183</v>
      </c>
      <c r="G237" s="233"/>
      <c r="H237" s="234" t="s">
        <v>1</v>
      </c>
      <c r="I237" s="236"/>
      <c r="J237" s="233"/>
      <c r="K237" s="233"/>
      <c r="L237" s="237"/>
      <c r="M237" s="238"/>
      <c r="N237" s="239"/>
      <c r="O237" s="239"/>
      <c r="P237" s="239"/>
      <c r="Q237" s="239"/>
      <c r="R237" s="239"/>
      <c r="S237" s="239"/>
      <c r="T237" s="240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1" t="s">
        <v>134</v>
      </c>
      <c r="AU237" s="241" t="s">
        <v>88</v>
      </c>
      <c r="AV237" s="13" t="s">
        <v>86</v>
      </c>
      <c r="AW237" s="13" t="s">
        <v>35</v>
      </c>
      <c r="AX237" s="13" t="s">
        <v>78</v>
      </c>
      <c r="AY237" s="241" t="s">
        <v>123</v>
      </c>
    </row>
    <row r="238" s="14" customFormat="1">
      <c r="A238" s="14"/>
      <c r="B238" s="242"/>
      <c r="C238" s="243"/>
      <c r="D238" s="227" t="s">
        <v>134</v>
      </c>
      <c r="E238" s="244" t="s">
        <v>1</v>
      </c>
      <c r="F238" s="245" t="s">
        <v>237</v>
      </c>
      <c r="G238" s="243"/>
      <c r="H238" s="246">
        <v>12</v>
      </c>
      <c r="I238" s="247"/>
      <c r="J238" s="243"/>
      <c r="K238" s="243"/>
      <c r="L238" s="248"/>
      <c r="M238" s="249"/>
      <c r="N238" s="250"/>
      <c r="O238" s="250"/>
      <c r="P238" s="250"/>
      <c r="Q238" s="250"/>
      <c r="R238" s="250"/>
      <c r="S238" s="250"/>
      <c r="T238" s="251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2" t="s">
        <v>134</v>
      </c>
      <c r="AU238" s="252" t="s">
        <v>88</v>
      </c>
      <c r="AV238" s="14" t="s">
        <v>88</v>
      </c>
      <c r="AW238" s="14" t="s">
        <v>35</v>
      </c>
      <c r="AX238" s="14" t="s">
        <v>78</v>
      </c>
      <c r="AY238" s="252" t="s">
        <v>123</v>
      </c>
    </row>
    <row r="239" s="15" customFormat="1">
      <c r="A239" s="15"/>
      <c r="B239" s="253"/>
      <c r="C239" s="254"/>
      <c r="D239" s="227" t="s">
        <v>134</v>
      </c>
      <c r="E239" s="255" t="s">
        <v>1</v>
      </c>
      <c r="F239" s="256" t="s">
        <v>138</v>
      </c>
      <c r="G239" s="254"/>
      <c r="H239" s="257">
        <v>12</v>
      </c>
      <c r="I239" s="258"/>
      <c r="J239" s="254"/>
      <c r="K239" s="254"/>
      <c r="L239" s="259"/>
      <c r="M239" s="260"/>
      <c r="N239" s="261"/>
      <c r="O239" s="261"/>
      <c r="P239" s="261"/>
      <c r="Q239" s="261"/>
      <c r="R239" s="261"/>
      <c r="S239" s="261"/>
      <c r="T239" s="262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63" t="s">
        <v>134</v>
      </c>
      <c r="AU239" s="263" t="s">
        <v>88</v>
      </c>
      <c r="AV239" s="15" t="s">
        <v>130</v>
      </c>
      <c r="AW239" s="15" t="s">
        <v>35</v>
      </c>
      <c r="AX239" s="15" t="s">
        <v>86</v>
      </c>
      <c r="AY239" s="263" t="s">
        <v>123</v>
      </c>
    </row>
    <row r="240" s="2" customFormat="1" ht="16.5" customHeight="1">
      <c r="A240" s="38"/>
      <c r="B240" s="39"/>
      <c r="C240" s="214" t="s">
        <v>256</v>
      </c>
      <c r="D240" s="214" t="s">
        <v>125</v>
      </c>
      <c r="E240" s="215" t="s">
        <v>257</v>
      </c>
      <c r="F240" s="216" t="s">
        <v>258</v>
      </c>
      <c r="G240" s="217" t="s">
        <v>160</v>
      </c>
      <c r="H240" s="218">
        <v>160</v>
      </c>
      <c r="I240" s="219"/>
      <c r="J240" s="220">
        <f>ROUND(I240*H240,2)</f>
        <v>0</v>
      </c>
      <c r="K240" s="216" t="s">
        <v>129</v>
      </c>
      <c r="L240" s="44"/>
      <c r="M240" s="221" t="s">
        <v>1</v>
      </c>
      <c r="N240" s="222" t="s">
        <v>43</v>
      </c>
      <c r="O240" s="91"/>
      <c r="P240" s="223">
        <f>O240*H240</f>
        <v>0</v>
      </c>
      <c r="Q240" s="223">
        <v>0.16850000000000001</v>
      </c>
      <c r="R240" s="223">
        <f>Q240*H240</f>
        <v>26.960000000000001</v>
      </c>
      <c r="S240" s="223">
        <v>0</v>
      </c>
      <c r="T240" s="224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25" t="s">
        <v>130</v>
      </c>
      <c r="AT240" s="225" t="s">
        <v>125</v>
      </c>
      <c r="AU240" s="225" t="s">
        <v>88</v>
      </c>
      <c r="AY240" s="17" t="s">
        <v>123</v>
      </c>
      <c r="BE240" s="226">
        <f>IF(N240="základní",J240,0)</f>
        <v>0</v>
      </c>
      <c r="BF240" s="226">
        <f>IF(N240="snížená",J240,0)</f>
        <v>0</v>
      </c>
      <c r="BG240" s="226">
        <f>IF(N240="zákl. přenesená",J240,0)</f>
        <v>0</v>
      </c>
      <c r="BH240" s="226">
        <f>IF(N240="sníž. přenesená",J240,0)</f>
        <v>0</v>
      </c>
      <c r="BI240" s="226">
        <f>IF(N240="nulová",J240,0)</f>
        <v>0</v>
      </c>
      <c r="BJ240" s="17" t="s">
        <v>86</v>
      </c>
      <c r="BK240" s="226">
        <f>ROUND(I240*H240,2)</f>
        <v>0</v>
      </c>
      <c r="BL240" s="17" t="s">
        <v>130</v>
      </c>
      <c r="BM240" s="225" t="s">
        <v>259</v>
      </c>
    </row>
    <row r="241" s="2" customFormat="1">
      <c r="A241" s="38"/>
      <c r="B241" s="39"/>
      <c r="C241" s="40"/>
      <c r="D241" s="227" t="s">
        <v>132</v>
      </c>
      <c r="E241" s="40"/>
      <c r="F241" s="228" t="s">
        <v>260</v>
      </c>
      <c r="G241" s="40"/>
      <c r="H241" s="40"/>
      <c r="I241" s="229"/>
      <c r="J241" s="40"/>
      <c r="K241" s="40"/>
      <c r="L241" s="44"/>
      <c r="M241" s="230"/>
      <c r="N241" s="231"/>
      <c r="O241" s="91"/>
      <c r="P241" s="91"/>
      <c r="Q241" s="91"/>
      <c r="R241" s="91"/>
      <c r="S241" s="91"/>
      <c r="T241" s="92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T241" s="17" t="s">
        <v>132</v>
      </c>
      <c r="AU241" s="17" t="s">
        <v>88</v>
      </c>
    </row>
    <row r="242" s="13" customFormat="1">
      <c r="A242" s="13"/>
      <c r="B242" s="232"/>
      <c r="C242" s="233"/>
      <c r="D242" s="227" t="s">
        <v>134</v>
      </c>
      <c r="E242" s="234" t="s">
        <v>1</v>
      </c>
      <c r="F242" s="235" t="s">
        <v>183</v>
      </c>
      <c r="G242" s="233"/>
      <c r="H242" s="234" t="s">
        <v>1</v>
      </c>
      <c r="I242" s="236"/>
      <c r="J242" s="233"/>
      <c r="K242" s="233"/>
      <c r="L242" s="237"/>
      <c r="M242" s="238"/>
      <c r="N242" s="239"/>
      <c r="O242" s="239"/>
      <c r="P242" s="239"/>
      <c r="Q242" s="239"/>
      <c r="R242" s="239"/>
      <c r="S242" s="239"/>
      <c r="T242" s="240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1" t="s">
        <v>134</v>
      </c>
      <c r="AU242" s="241" t="s">
        <v>88</v>
      </c>
      <c r="AV242" s="13" t="s">
        <v>86</v>
      </c>
      <c r="AW242" s="13" t="s">
        <v>35</v>
      </c>
      <c r="AX242" s="13" t="s">
        <v>78</v>
      </c>
      <c r="AY242" s="241" t="s">
        <v>123</v>
      </c>
    </row>
    <row r="243" s="14" customFormat="1">
      <c r="A243" s="14"/>
      <c r="B243" s="242"/>
      <c r="C243" s="243"/>
      <c r="D243" s="227" t="s">
        <v>134</v>
      </c>
      <c r="E243" s="244" t="s">
        <v>1</v>
      </c>
      <c r="F243" s="245" t="s">
        <v>261</v>
      </c>
      <c r="G243" s="243"/>
      <c r="H243" s="246">
        <v>160</v>
      </c>
      <c r="I243" s="247"/>
      <c r="J243" s="243"/>
      <c r="K243" s="243"/>
      <c r="L243" s="248"/>
      <c r="M243" s="249"/>
      <c r="N243" s="250"/>
      <c r="O243" s="250"/>
      <c r="P243" s="250"/>
      <c r="Q243" s="250"/>
      <c r="R243" s="250"/>
      <c r="S243" s="250"/>
      <c r="T243" s="251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2" t="s">
        <v>134</v>
      </c>
      <c r="AU243" s="252" t="s">
        <v>88</v>
      </c>
      <c r="AV243" s="14" t="s">
        <v>88</v>
      </c>
      <c r="AW243" s="14" t="s">
        <v>35</v>
      </c>
      <c r="AX243" s="14" t="s">
        <v>78</v>
      </c>
      <c r="AY243" s="252" t="s">
        <v>123</v>
      </c>
    </row>
    <row r="244" s="15" customFormat="1">
      <c r="A244" s="15"/>
      <c r="B244" s="253"/>
      <c r="C244" s="254"/>
      <c r="D244" s="227" t="s">
        <v>134</v>
      </c>
      <c r="E244" s="255" t="s">
        <v>1</v>
      </c>
      <c r="F244" s="256" t="s">
        <v>138</v>
      </c>
      <c r="G244" s="254"/>
      <c r="H244" s="257">
        <v>160</v>
      </c>
      <c r="I244" s="258"/>
      <c r="J244" s="254"/>
      <c r="K244" s="254"/>
      <c r="L244" s="259"/>
      <c r="M244" s="260"/>
      <c r="N244" s="261"/>
      <c r="O244" s="261"/>
      <c r="P244" s="261"/>
      <c r="Q244" s="261"/>
      <c r="R244" s="261"/>
      <c r="S244" s="261"/>
      <c r="T244" s="262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T244" s="263" t="s">
        <v>134</v>
      </c>
      <c r="AU244" s="263" t="s">
        <v>88</v>
      </c>
      <c r="AV244" s="15" t="s">
        <v>130</v>
      </c>
      <c r="AW244" s="15" t="s">
        <v>35</v>
      </c>
      <c r="AX244" s="15" t="s">
        <v>86</v>
      </c>
      <c r="AY244" s="263" t="s">
        <v>123</v>
      </c>
    </row>
    <row r="245" s="2" customFormat="1" ht="16.5" customHeight="1">
      <c r="A245" s="38"/>
      <c r="B245" s="39"/>
      <c r="C245" s="264" t="s">
        <v>262</v>
      </c>
      <c r="D245" s="264" t="s">
        <v>209</v>
      </c>
      <c r="E245" s="265" t="s">
        <v>263</v>
      </c>
      <c r="F245" s="266" t="s">
        <v>264</v>
      </c>
      <c r="G245" s="267" t="s">
        <v>160</v>
      </c>
      <c r="H245" s="268">
        <v>118.31999999999999</v>
      </c>
      <c r="I245" s="269"/>
      <c r="J245" s="270">
        <f>ROUND(I245*H245,2)</f>
        <v>0</v>
      </c>
      <c r="K245" s="266" t="s">
        <v>129</v>
      </c>
      <c r="L245" s="271"/>
      <c r="M245" s="272" t="s">
        <v>1</v>
      </c>
      <c r="N245" s="273" t="s">
        <v>43</v>
      </c>
      <c r="O245" s="91"/>
      <c r="P245" s="223">
        <f>O245*H245</f>
        <v>0</v>
      </c>
      <c r="Q245" s="223">
        <v>0.080000000000000002</v>
      </c>
      <c r="R245" s="223">
        <f>Q245*H245</f>
        <v>9.4656000000000002</v>
      </c>
      <c r="S245" s="223">
        <v>0</v>
      </c>
      <c r="T245" s="224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25" t="s">
        <v>178</v>
      </c>
      <c r="AT245" s="225" t="s">
        <v>209</v>
      </c>
      <c r="AU245" s="225" t="s">
        <v>88</v>
      </c>
      <c r="AY245" s="17" t="s">
        <v>123</v>
      </c>
      <c r="BE245" s="226">
        <f>IF(N245="základní",J245,0)</f>
        <v>0</v>
      </c>
      <c r="BF245" s="226">
        <f>IF(N245="snížená",J245,0)</f>
        <v>0</v>
      </c>
      <c r="BG245" s="226">
        <f>IF(N245="zákl. přenesená",J245,0)</f>
        <v>0</v>
      </c>
      <c r="BH245" s="226">
        <f>IF(N245="sníž. přenesená",J245,0)</f>
        <v>0</v>
      </c>
      <c r="BI245" s="226">
        <f>IF(N245="nulová",J245,0)</f>
        <v>0</v>
      </c>
      <c r="BJ245" s="17" t="s">
        <v>86</v>
      </c>
      <c r="BK245" s="226">
        <f>ROUND(I245*H245,2)</f>
        <v>0</v>
      </c>
      <c r="BL245" s="17" t="s">
        <v>130</v>
      </c>
      <c r="BM245" s="225" t="s">
        <v>265</v>
      </c>
    </row>
    <row r="246" s="2" customFormat="1">
      <c r="A246" s="38"/>
      <c r="B246" s="39"/>
      <c r="C246" s="40"/>
      <c r="D246" s="227" t="s">
        <v>132</v>
      </c>
      <c r="E246" s="40"/>
      <c r="F246" s="228" t="s">
        <v>264</v>
      </c>
      <c r="G246" s="40"/>
      <c r="H246" s="40"/>
      <c r="I246" s="229"/>
      <c r="J246" s="40"/>
      <c r="K246" s="40"/>
      <c r="L246" s="44"/>
      <c r="M246" s="230"/>
      <c r="N246" s="231"/>
      <c r="O246" s="91"/>
      <c r="P246" s="91"/>
      <c r="Q246" s="91"/>
      <c r="R246" s="91"/>
      <c r="S246" s="91"/>
      <c r="T246" s="92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T246" s="17" t="s">
        <v>132</v>
      </c>
      <c r="AU246" s="17" t="s">
        <v>88</v>
      </c>
    </row>
    <row r="247" s="13" customFormat="1">
      <c r="A247" s="13"/>
      <c r="B247" s="232"/>
      <c r="C247" s="233"/>
      <c r="D247" s="227" t="s">
        <v>134</v>
      </c>
      <c r="E247" s="234" t="s">
        <v>1</v>
      </c>
      <c r="F247" s="235" t="s">
        <v>183</v>
      </c>
      <c r="G247" s="233"/>
      <c r="H247" s="234" t="s">
        <v>1</v>
      </c>
      <c r="I247" s="236"/>
      <c r="J247" s="233"/>
      <c r="K247" s="233"/>
      <c r="L247" s="237"/>
      <c r="M247" s="238"/>
      <c r="N247" s="239"/>
      <c r="O247" s="239"/>
      <c r="P247" s="239"/>
      <c r="Q247" s="239"/>
      <c r="R247" s="239"/>
      <c r="S247" s="239"/>
      <c r="T247" s="240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1" t="s">
        <v>134</v>
      </c>
      <c r="AU247" s="241" t="s">
        <v>88</v>
      </c>
      <c r="AV247" s="13" t="s">
        <v>86</v>
      </c>
      <c r="AW247" s="13" t="s">
        <v>35</v>
      </c>
      <c r="AX247" s="13" t="s">
        <v>78</v>
      </c>
      <c r="AY247" s="241" t="s">
        <v>123</v>
      </c>
    </row>
    <row r="248" s="13" customFormat="1">
      <c r="A248" s="13"/>
      <c r="B248" s="232"/>
      <c r="C248" s="233"/>
      <c r="D248" s="227" t="s">
        <v>134</v>
      </c>
      <c r="E248" s="234" t="s">
        <v>1</v>
      </c>
      <c r="F248" s="235" t="s">
        <v>266</v>
      </c>
      <c r="G248" s="233"/>
      <c r="H248" s="234" t="s">
        <v>1</v>
      </c>
      <c r="I248" s="236"/>
      <c r="J248" s="233"/>
      <c r="K248" s="233"/>
      <c r="L248" s="237"/>
      <c r="M248" s="238"/>
      <c r="N248" s="239"/>
      <c r="O248" s="239"/>
      <c r="P248" s="239"/>
      <c r="Q248" s="239"/>
      <c r="R248" s="239"/>
      <c r="S248" s="239"/>
      <c r="T248" s="240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1" t="s">
        <v>134</v>
      </c>
      <c r="AU248" s="241" t="s">
        <v>88</v>
      </c>
      <c r="AV248" s="13" t="s">
        <v>86</v>
      </c>
      <c r="AW248" s="13" t="s">
        <v>35</v>
      </c>
      <c r="AX248" s="13" t="s">
        <v>78</v>
      </c>
      <c r="AY248" s="241" t="s">
        <v>123</v>
      </c>
    </row>
    <row r="249" s="14" customFormat="1">
      <c r="A249" s="14"/>
      <c r="B249" s="242"/>
      <c r="C249" s="243"/>
      <c r="D249" s="227" t="s">
        <v>134</v>
      </c>
      <c r="E249" s="244" t="s">
        <v>1</v>
      </c>
      <c r="F249" s="245" t="s">
        <v>267</v>
      </c>
      <c r="G249" s="243"/>
      <c r="H249" s="246">
        <v>116</v>
      </c>
      <c r="I249" s="247"/>
      <c r="J249" s="243"/>
      <c r="K249" s="243"/>
      <c r="L249" s="248"/>
      <c r="M249" s="249"/>
      <c r="N249" s="250"/>
      <c r="O249" s="250"/>
      <c r="P249" s="250"/>
      <c r="Q249" s="250"/>
      <c r="R249" s="250"/>
      <c r="S249" s="250"/>
      <c r="T249" s="251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2" t="s">
        <v>134</v>
      </c>
      <c r="AU249" s="252" t="s">
        <v>88</v>
      </c>
      <c r="AV249" s="14" t="s">
        <v>88</v>
      </c>
      <c r="AW249" s="14" t="s">
        <v>35</v>
      </c>
      <c r="AX249" s="14" t="s">
        <v>78</v>
      </c>
      <c r="AY249" s="252" t="s">
        <v>123</v>
      </c>
    </row>
    <row r="250" s="15" customFormat="1">
      <c r="A250" s="15"/>
      <c r="B250" s="253"/>
      <c r="C250" s="254"/>
      <c r="D250" s="227" t="s">
        <v>134</v>
      </c>
      <c r="E250" s="255" t="s">
        <v>1</v>
      </c>
      <c r="F250" s="256" t="s">
        <v>138</v>
      </c>
      <c r="G250" s="254"/>
      <c r="H250" s="257">
        <v>116</v>
      </c>
      <c r="I250" s="258"/>
      <c r="J250" s="254"/>
      <c r="K250" s="254"/>
      <c r="L250" s="259"/>
      <c r="M250" s="260"/>
      <c r="N250" s="261"/>
      <c r="O250" s="261"/>
      <c r="P250" s="261"/>
      <c r="Q250" s="261"/>
      <c r="R250" s="261"/>
      <c r="S250" s="261"/>
      <c r="T250" s="262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T250" s="263" t="s">
        <v>134</v>
      </c>
      <c r="AU250" s="263" t="s">
        <v>88</v>
      </c>
      <c r="AV250" s="15" t="s">
        <v>130</v>
      </c>
      <c r="AW250" s="15" t="s">
        <v>35</v>
      </c>
      <c r="AX250" s="15" t="s">
        <v>86</v>
      </c>
      <c r="AY250" s="263" t="s">
        <v>123</v>
      </c>
    </row>
    <row r="251" s="14" customFormat="1">
      <c r="A251" s="14"/>
      <c r="B251" s="242"/>
      <c r="C251" s="243"/>
      <c r="D251" s="227" t="s">
        <v>134</v>
      </c>
      <c r="E251" s="243"/>
      <c r="F251" s="245" t="s">
        <v>268</v>
      </c>
      <c r="G251" s="243"/>
      <c r="H251" s="246">
        <v>118.31999999999999</v>
      </c>
      <c r="I251" s="247"/>
      <c r="J251" s="243"/>
      <c r="K251" s="243"/>
      <c r="L251" s="248"/>
      <c r="M251" s="249"/>
      <c r="N251" s="250"/>
      <c r="O251" s="250"/>
      <c r="P251" s="250"/>
      <c r="Q251" s="250"/>
      <c r="R251" s="250"/>
      <c r="S251" s="250"/>
      <c r="T251" s="251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2" t="s">
        <v>134</v>
      </c>
      <c r="AU251" s="252" t="s">
        <v>88</v>
      </c>
      <c r="AV251" s="14" t="s">
        <v>88</v>
      </c>
      <c r="AW251" s="14" t="s">
        <v>4</v>
      </c>
      <c r="AX251" s="14" t="s">
        <v>86</v>
      </c>
      <c r="AY251" s="252" t="s">
        <v>123</v>
      </c>
    </row>
    <row r="252" s="2" customFormat="1" ht="16.5" customHeight="1">
      <c r="A252" s="38"/>
      <c r="B252" s="39"/>
      <c r="C252" s="264" t="s">
        <v>269</v>
      </c>
      <c r="D252" s="264" t="s">
        <v>209</v>
      </c>
      <c r="E252" s="265" t="s">
        <v>270</v>
      </c>
      <c r="F252" s="266" t="s">
        <v>271</v>
      </c>
      <c r="G252" s="267" t="s">
        <v>160</v>
      </c>
      <c r="H252" s="268">
        <v>18.359999999999999</v>
      </c>
      <c r="I252" s="269"/>
      <c r="J252" s="270">
        <f>ROUND(I252*H252,2)</f>
        <v>0</v>
      </c>
      <c r="K252" s="266" t="s">
        <v>129</v>
      </c>
      <c r="L252" s="271"/>
      <c r="M252" s="272" t="s">
        <v>1</v>
      </c>
      <c r="N252" s="273" t="s">
        <v>43</v>
      </c>
      <c r="O252" s="91"/>
      <c r="P252" s="223">
        <f>O252*H252</f>
        <v>0</v>
      </c>
      <c r="Q252" s="223">
        <v>0.10199999999999999</v>
      </c>
      <c r="R252" s="223">
        <f>Q252*H252</f>
        <v>1.8727199999999997</v>
      </c>
      <c r="S252" s="223">
        <v>0</v>
      </c>
      <c r="T252" s="224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25" t="s">
        <v>178</v>
      </c>
      <c r="AT252" s="225" t="s">
        <v>209</v>
      </c>
      <c r="AU252" s="225" t="s">
        <v>88</v>
      </c>
      <c r="AY252" s="17" t="s">
        <v>123</v>
      </c>
      <c r="BE252" s="226">
        <f>IF(N252="základní",J252,0)</f>
        <v>0</v>
      </c>
      <c r="BF252" s="226">
        <f>IF(N252="snížená",J252,0)</f>
        <v>0</v>
      </c>
      <c r="BG252" s="226">
        <f>IF(N252="zákl. přenesená",J252,0)</f>
        <v>0</v>
      </c>
      <c r="BH252" s="226">
        <f>IF(N252="sníž. přenesená",J252,0)</f>
        <v>0</v>
      </c>
      <c r="BI252" s="226">
        <f>IF(N252="nulová",J252,0)</f>
        <v>0</v>
      </c>
      <c r="BJ252" s="17" t="s">
        <v>86</v>
      </c>
      <c r="BK252" s="226">
        <f>ROUND(I252*H252,2)</f>
        <v>0</v>
      </c>
      <c r="BL252" s="17" t="s">
        <v>130</v>
      </c>
      <c r="BM252" s="225" t="s">
        <v>272</v>
      </c>
    </row>
    <row r="253" s="2" customFormat="1">
      <c r="A253" s="38"/>
      <c r="B253" s="39"/>
      <c r="C253" s="40"/>
      <c r="D253" s="227" t="s">
        <v>132</v>
      </c>
      <c r="E253" s="40"/>
      <c r="F253" s="228" t="s">
        <v>271</v>
      </c>
      <c r="G253" s="40"/>
      <c r="H253" s="40"/>
      <c r="I253" s="229"/>
      <c r="J253" s="40"/>
      <c r="K253" s="40"/>
      <c r="L253" s="44"/>
      <c r="M253" s="230"/>
      <c r="N253" s="231"/>
      <c r="O253" s="91"/>
      <c r="P253" s="91"/>
      <c r="Q253" s="91"/>
      <c r="R253" s="91"/>
      <c r="S253" s="91"/>
      <c r="T253" s="92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T253" s="17" t="s">
        <v>132</v>
      </c>
      <c r="AU253" s="17" t="s">
        <v>88</v>
      </c>
    </row>
    <row r="254" s="13" customFormat="1">
      <c r="A254" s="13"/>
      <c r="B254" s="232"/>
      <c r="C254" s="233"/>
      <c r="D254" s="227" t="s">
        <v>134</v>
      </c>
      <c r="E254" s="234" t="s">
        <v>1</v>
      </c>
      <c r="F254" s="235" t="s">
        <v>183</v>
      </c>
      <c r="G254" s="233"/>
      <c r="H254" s="234" t="s">
        <v>1</v>
      </c>
      <c r="I254" s="236"/>
      <c r="J254" s="233"/>
      <c r="K254" s="233"/>
      <c r="L254" s="237"/>
      <c r="M254" s="238"/>
      <c r="N254" s="239"/>
      <c r="O254" s="239"/>
      <c r="P254" s="239"/>
      <c r="Q254" s="239"/>
      <c r="R254" s="239"/>
      <c r="S254" s="239"/>
      <c r="T254" s="240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1" t="s">
        <v>134</v>
      </c>
      <c r="AU254" s="241" t="s">
        <v>88</v>
      </c>
      <c r="AV254" s="13" t="s">
        <v>86</v>
      </c>
      <c r="AW254" s="13" t="s">
        <v>35</v>
      </c>
      <c r="AX254" s="13" t="s">
        <v>78</v>
      </c>
      <c r="AY254" s="241" t="s">
        <v>123</v>
      </c>
    </row>
    <row r="255" s="13" customFormat="1">
      <c r="A255" s="13"/>
      <c r="B255" s="232"/>
      <c r="C255" s="233"/>
      <c r="D255" s="227" t="s">
        <v>134</v>
      </c>
      <c r="E255" s="234" t="s">
        <v>1</v>
      </c>
      <c r="F255" s="235" t="s">
        <v>273</v>
      </c>
      <c r="G255" s="233"/>
      <c r="H255" s="234" t="s">
        <v>1</v>
      </c>
      <c r="I255" s="236"/>
      <c r="J255" s="233"/>
      <c r="K255" s="233"/>
      <c r="L255" s="237"/>
      <c r="M255" s="238"/>
      <c r="N255" s="239"/>
      <c r="O255" s="239"/>
      <c r="P255" s="239"/>
      <c r="Q255" s="239"/>
      <c r="R255" s="239"/>
      <c r="S255" s="239"/>
      <c r="T255" s="240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1" t="s">
        <v>134</v>
      </c>
      <c r="AU255" s="241" t="s">
        <v>88</v>
      </c>
      <c r="AV255" s="13" t="s">
        <v>86</v>
      </c>
      <c r="AW255" s="13" t="s">
        <v>35</v>
      </c>
      <c r="AX255" s="13" t="s">
        <v>78</v>
      </c>
      <c r="AY255" s="241" t="s">
        <v>123</v>
      </c>
    </row>
    <row r="256" s="14" customFormat="1">
      <c r="A256" s="14"/>
      <c r="B256" s="242"/>
      <c r="C256" s="243"/>
      <c r="D256" s="227" t="s">
        <v>134</v>
      </c>
      <c r="E256" s="244" t="s">
        <v>1</v>
      </c>
      <c r="F256" s="245" t="s">
        <v>225</v>
      </c>
      <c r="G256" s="243"/>
      <c r="H256" s="246">
        <v>18</v>
      </c>
      <c r="I256" s="247"/>
      <c r="J256" s="243"/>
      <c r="K256" s="243"/>
      <c r="L256" s="248"/>
      <c r="M256" s="249"/>
      <c r="N256" s="250"/>
      <c r="O256" s="250"/>
      <c r="P256" s="250"/>
      <c r="Q256" s="250"/>
      <c r="R256" s="250"/>
      <c r="S256" s="250"/>
      <c r="T256" s="251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52" t="s">
        <v>134</v>
      </c>
      <c r="AU256" s="252" t="s">
        <v>88</v>
      </c>
      <c r="AV256" s="14" t="s">
        <v>88</v>
      </c>
      <c r="AW256" s="14" t="s">
        <v>35</v>
      </c>
      <c r="AX256" s="14" t="s">
        <v>78</v>
      </c>
      <c r="AY256" s="252" t="s">
        <v>123</v>
      </c>
    </row>
    <row r="257" s="15" customFormat="1">
      <c r="A257" s="15"/>
      <c r="B257" s="253"/>
      <c r="C257" s="254"/>
      <c r="D257" s="227" t="s">
        <v>134</v>
      </c>
      <c r="E257" s="255" t="s">
        <v>1</v>
      </c>
      <c r="F257" s="256" t="s">
        <v>138</v>
      </c>
      <c r="G257" s="254"/>
      <c r="H257" s="257">
        <v>18</v>
      </c>
      <c r="I257" s="258"/>
      <c r="J257" s="254"/>
      <c r="K257" s="254"/>
      <c r="L257" s="259"/>
      <c r="M257" s="260"/>
      <c r="N257" s="261"/>
      <c r="O257" s="261"/>
      <c r="P257" s="261"/>
      <c r="Q257" s="261"/>
      <c r="R257" s="261"/>
      <c r="S257" s="261"/>
      <c r="T257" s="262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T257" s="263" t="s">
        <v>134</v>
      </c>
      <c r="AU257" s="263" t="s">
        <v>88</v>
      </c>
      <c r="AV257" s="15" t="s">
        <v>130</v>
      </c>
      <c r="AW257" s="15" t="s">
        <v>35</v>
      </c>
      <c r="AX257" s="15" t="s">
        <v>86</v>
      </c>
      <c r="AY257" s="263" t="s">
        <v>123</v>
      </c>
    </row>
    <row r="258" s="14" customFormat="1">
      <c r="A258" s="14"/>
      <c r="B258" s="242"/>
      <c r="C258" s="243"/>
      <c r="D258" s="227" t="s">
        <v>134</v>
      </c>
      <c r="E258" s="243"/>
      <c r="F258" s="245" t="s">
        <v>274</v>
      </c>
      <c r="G258" s="243"/>
      <c r="H258" s="246">
        <v>18.359999999999999</v>
      </c>
      <c r="I258" s="247"/>
      <c r="J258" s="243"/>
      <c r="K258" s="243"/>
      <c r="L258" s="248"/>
      <c r="M258" s="249"/>
      <c r="N258" s="250"/>
      <c r="O258" s="250"/>
      <c r="P258" s="250"/>
      <c r="Q258" s="250"/>
      <c r="R258" s="250"/>
      <c r="S258" s="250"/>
      <c r="T258" s="251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2" t="s">
        <v>134</v>
      </c>
      <c r="AU258" s="252" t="s">
        <v>88</v>
      </c>
      <c r="AV258" s="14" t="s">
        <v>88</v>
      </c>
      <c r="AW258" s="14" t="s">
        <v>4</v>
      </c>
      <c r="AX258" s="14" t="s">
        <v>86</v>
      </c>
      <c r="AY258" s="252" t="s">
        <v>123</v>
      </c>
    </row>
    <row r="259" s="2" customFormat="1" ht="16.5" customHeight="1">
      <c r="A259" s="38"/>
      <c r="B259" s="39"/>
      <c r="C259" s="264" t="s">
        <v>275</v>
      </c>
      <c r="D259" s="264" t="s">
        <v>209</v>
      </c>
      <c r="E259" s="265" t="s">
        <v>276</v>
      </c>
      <c r="F259" s="266" t="s">
        <v>277</v>
      </c>
      <c r="G259" s="267" t="s">
        <v>160</v>
      </c>
      <c r="H259" s="268">
        <v>21.420000000000002</v>
      </c>
      <c r="I259" s="269"/>
      <c r="J259" s="270">
        <f>ROUND(I259*H259,2)</f>
        <v>0</v>
      </c>
      <c r="K259" s="266" t="s">
        <v>129</v>
      </c>
      <c r="L259" s="271"/>
      <c r="M259" s="272" t="s">
        <v>1</v>
      </c>
      <c r="N259" s="273" t="s">
        <v>43</v>
      </c>
      <c r="O259" s="91"/>
      <c r="P259" s="223">
        <f>O259*H259</f>
        <v>0</v>
      </c>
      <c r="Q259" s="223">
        <v>0.048300000000000003</v>
      </c>
      <c r="R259" s="223">
        <f>Q259*H259</f>
        <v>1.0345860000000002</v>
      </c>
      <c r="S259" s="223">
        <v>0</v>
      </c>
      <c r="T259" s="224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25" t="s">
        <v>178</v>
      </c>
      <c r="AT259" s="225" t="s">
        <v>209</v>
      </c>
      <c r="AU259" s="225" t="s">
        <v>88</v>
      </c>
      <c r="AY259" s="17" t="s">
        <v>123</v>
      </c>
      <c r="BE259" s="226">
        <f>IF(N259="základní",J259,0)</f>
        <v>0</v>
      </c>
      <c r="BF259" s="226">
        <f>IF(N259="snížená",J259,0)</f>
        <v>0</v>
      </c>
      <c r="BG259" s="226">
        <f>IF(N259="zákl. přenesená",J259,0)</f>
        <v>0</v>
      </c>
      <c r="BH259" s="226">
        <f>IF(N259="sníž. přenesená",J259,0)</f>
        <v>0</v>
      </c>
      <c r="BI259" s="226">
        <f>IF(N259="nulová",J259,0)</f>
        <v>0</v>
      </c>
      <c r="BJ259" s="17" t="s">
        <v>86</v>
      </c>
      <c r="BK259" s="226">
        <f>ROUND(I259*H259,2)</f>
        <v>0</v>
      </c>
      <c r="BL259" s="17" t="s">
        <v>130</v>
      </c>
      <c r="BM259" s="225" t="s">
        <v>278</v>
      </c>
    </row>
    <row r="260" s="2" customFormat="1">
      <c r="A260" s="38"/>
      <c r="B260" s="39"/>
      <c r="C260" s="40"/>
      <c r="D260" s="227" t="s">
        <v>132</v>
      </c>
      <c r="E260" s="40"/>
      <c r="F260" s="228" t="s">
        <v>277</v>
      </c>
      <c r="G260" s="40"/>
      <c r="H260" s="40"/>
      <c r="I260" s="229"/>
      <c r="J260" s="40"/>
      <c r="K260" s="40"/>
      <c r="L260" s="44"/>
      <c r="M260" s="230"/>
      <c r="N260" s="231"/>
      <c r="O260" s="91"/>
      <c r="P260" s="91"/>
      <c r="Q260" s="91"/>
      <c r="R260" s="91"/>
      <c r="S260" s="91"/>
      <c r="T260" s="92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T260" s="17" t="s">
        <v>132</v>
      </c>
      <c r="AU260" s="17" t="s">
        <v>88</v>
      </c>
    </row>
    <row r="261" s="13" customFormat="1">
      <c r="A261" s="13"/>
      <c r="B261" s="232"/>
      <c r="C261" s="233"/>
      <c r="D261" s="227" t="s">
        <v>134</v>
      </c>
      <c r="E261" s="234" t="s">
        <v>1</v>
      </c>
      <c r="F261" s="235" t="s">
        <v>183</v>
      </c>
      <c r="G261" s="233"/>
      <c r="H261" s="234" t="s">
        <v>1</v>
      </c>
      <c r="I261" s="236"/>
      <c r="J261" s="233"/>
      <c r="K261" s="233"/>
      <c r="L261" s="237"/>
      <c r="M261" s="238"/>
      <c r="N261" s="239"/>
      <c r="O261" s="239"/>
      <c r="P261" s="239"/>
      <c r="Q261" s="239"/>
      <c r="R261" s="239"/>
      <c r="S261" s="239"/>
      <c r="T261" s="240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1" t="s">
        <v>134</v>
      </c>
      <c r="AU261" s="241" t="s">
        <v>88</v>
      </c>
      <c r="AV261" s="13" t="s">
        <v>86</v>
      </c>
      <c r="AW261" s="13" t="s">
        <v>35</v>
      </c>
      <c r="AX261" s="13" t="s">
        <v>78</v>
      </c>
      <c r="AY261" s="241" t="s">
        <v>123</v>
      </c>
    </row>
    <row r="262" s="14" customFormat="1">
      <c r="A262" s="14"/>
      <c r="B262" s="242"/>
      <c r="C262" s="243"/>
      <c r="D262" s="227" t="s">
        <v>134</v>
      </c>
      <c r="E262" s="244" t="s">
        <v>1</v>
      </c>
      <c r="F262" s="245" t="s">
        <v>279</v>
      </c>
      <c r="G262" s="243"/>
      <c r="H262" s="246">
        <v>21</v>
      </c>
      <c r="I262" s="247"/>
      <c r="J262" s="243"/>
      <c r="K262" s="243"/>
      <c r="L262" s="248"/>
      <c r="M262" s="249"/>
      <c r="N262" s="250"/>
      <c r="O262" s="250"/>
      <c r="P262" s="250"/>
      <c r="Q262" s="250"/>
      <c r="R262" s="250"/>
      <c r="S262" s="250"/>
      <c r="T262" s="251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2" t="s">
        <v>134</v>
      </c>
      <c r="AU262" s="252" t="s">
        <v>88</v>
      </c>
      <c r="AV262" s="14" t="s">
        <v>88</v>
      </c>
      <c r="AW262" s="14" t="s">
        <v>35</v>
      </c>
      <c r="AX262" s="14" t="s">
        <v>78</v>
      </c>
      <c r="AY262" s="252" t="s">
        <v>123</v>
      </c>
    </row>
    <row r="263" s="15" customFormat="1">
      <c r="A263" s="15"/>
      <c r="B263" s="253"/>
      <c r="C263" s="254"/>
      <c r="D263" s="227" t="s">
        <v>134</v>
      </c>
      <c r="E263" s="255" t="s">
        <v>1</v>
      </c>
      <c r="F263" s="256" t="s">
        <v>138</v>
      </c>
      <c r="G263" s="254"/>
      <c r="H263" s="257">
        <v>21</v>
      </c>
      <c r="I263" s="258"/>
      <c r="J263" s="254"/>
      <c r="K263" s="254"/>
      <c r="L263" s="259"/>
      <c r="M263" s="260"/>
      <c r="N263" s="261"/>
      <c r="O263" s="261"/>
      <c r="P263" s="261"/>
      <c r="Q263" s="261"/>
      <c r="R263" s="261"/>
      <c r="S263" s="261"/>
      <c r="T263" s="262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63" t="s">
        <v>134</v>
      </c>
      <c r="AU263" s="263" t="s">
        <v>88</v>
      </c>
      <c r="AV263" s="15" t="s">
        <v>130</v>
      </c>
      <c r="AW263" s="15" t="s">
        <v>35</v>
      </c>
      <c r="AX263" s="15" t="s">
        <v>86</v>
      </c>
      <c r="AY263" s="263" t="s">
        <v>123</v>
      </c>
    </row>
    <row r="264" s="14" customFormat="1">
      <c r="A264" s="14"/>
      <c r="B264" s="242"/>
      <c r="C264" s="243"/>
      <c r="D264" s="227" t="s">
        <v>134</v>
      </c>
      <c r="E264" s="243"/>
      <c r="F264" s="245" t="s">
        <v>280</v>
      </c>
      <c r="G264" s="243"/>
      <c r="H264" s="246">
        <v>21.420000000000002</v>
      </c>
      <c r="I264" s="247"/>
      <c r="J264" s="243"/>
      <c r="K264" s="243"/>
      <c r="L264" s="248"/>
      <c r="M264" s="249"/>
      <c r="N264" s="250"/>
      <c r="O264" s="250"/>
      <c r="P264" s="250"/>
      <c r="Q264" s="250"/>
      <c r="R264" s="250"/>
      <c r="S264" s="250"/>
      <c r="T264" s="251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52" t="s">
        <v>134</v>
      </c>
      <c r="AU264" s="252" t="s">
        <v>88</v>
      </c>
      <c r="AV264" s="14" t="s">
        <v>88</v>
      </c>
      <c r="AW264" s="14" t="s">
        <v>4</v>
      </c>
      <c r="AX264" s="14" t="s">
        <v>86</v>
      </c>
      <c r="AY264" s="252" t="s">
        <v>123</v>
      </c>
    </row>
    <row r="265" s="2" customFormat="1" ht="16.5" customHeight="1">
      <c r="A265" s="38"/>
      <c r="B265" s="39"/>
      <c r="C265" s="264" t="s">
        <v>281</v>
      </c>
      <c r="D265" s="264" t="s">
        <v>209</v>
      </c>
      <c r="E265" s="265" t="s">
        <v>282</v>
      </c>
      <c r="F265" s="266" t="s">
        <v>283</v>
      </c>
      <c r="G265" s="267" t="s">
        <v>160</v>
      </c>
      <c r="H265" s="268">
        <v>5.0999999999999996</v>
      </c>
      <c r="I265" s="269"/>
      <c r="J265" s="270">
        <f>ROUND(I265*H265,2)</f>
        <v>0</v>
      </c>
      <c r="K265" s="266" t="s">
        <v>129</v>
      </c>
      <c r="L265" s="271"/>
      <c r="M265" s="272" t="s">
        <v>1</v>
      </c>
      <c r="N265" s="273" t="s">
        <v>43</v>
      </c>
      <c r="O265" s="91"/>
      <c r="P265" s="223">
        <f>O265*H265</f>
        <v>0</v>
      </c>
      <c r="Q265" s="223">
        <v>0.065670000000000006</v>
      </c>
      <c r="R265" s="223">
        <f>Q265*H265</f>
        <v>0.33491700000000002</v>
      </c>
      <c r="S265" s="223">
        <v>0</v>
      </c>
      <c r="T265" s="224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25" t="s">
        <v>178</v>
      </c>
      <c r="AT265" s="225" t="s">
        <v>209</v>
      </c>
      <c r="AU265" s="225" t="s">
        <v>88</v>
      </c>
      <c r="AY265" s="17" t="s">
        <v>123</v>
      </c>
      <c r="BE265" s="226">
        <f>IF(N265="základní",J265,0)</f>
        <v>0</v>
      </c>
      <c r="BF265" s="226">
        <f>IF(N265="snížená",J265,0)</f>
        <v>0</v>
      </c>
      <c r="BG265" s="226">
        <f>IF(N265="zákl. přenesená",J265,0)</f>
        <v>0</v>
      </c>
      <c r="BH265" s="226">
        <f>IF(N265="sníž. přenesená",J265,0)</f>
        <v>0</v>
      </c>
      <c r="BI265" s="226">
        <f>IF(N265="nulová",J265,0)</f>
        <v>0</v>
      </c>
      <c r="BJ265" s="17" t="s">
        <v>86</v>
      </c>
      <c r="BK265" s="226">
        <f>ROUND(I265*H265,2)</f>
        <v>0</v>
      </c>
      <c r="BL265" s="17" t="s">
        <v>130</v>
      </c>
      <c r="BM265" s="225" t="s">
        <v>284</v>
      </c>
    </row>
    <row r="266" s="2" customFormat="1">
      <c r="A266" s="38"/>
      <c r="B266" s="39"/>
      <c r="C266" s="40"/>
      <c r="D266" s="227" t="s">
        <v>132</v>
      </c>
      <c r="E266" s="40"/>
      <c r="F266" s="228" t="s">
        <v>283</v>
      </c>
      <c r="G266" s="40"/>
      <c r="H266" s="40"/>
      <c r="I266" s="229"/>
      <c r="J266" s="40"/>
      <c r="K266" s="40"/>
      <c r="L266" s="44"/>
      <c r="M266" s="230"/>
      <c r="N266" s="231"/>
      <c r="O266" s="91"/>
      <c r="P266" s="91"/>
      <c r="Q266" s="91"/>
      <c r="R266" s="91"/>
      <c r="S266" s="91"/>
      <c r="T266" s="92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T266" s="17" t="s">
        <v>132</v>
      </c>
      <c r="AU266" s="17" t="s">
        <v>88</v>
      </c>
    </row>
    <row r="267" s="13" customFormat="1">
      <c r="A267" s="13"/>
      <c r="B267" s="232"/>
      <c r="C267" s="233"/>
      <c r="D267" s="227" t="s">
        <v>134</v>
      </c>
      <c r="E267" s="234" t="s">
        <v>1</v>
      </c>
      <c r="F267" s="235" t="s">
        <v>183</v>
      </c>
      <c r="G267" s="233"/>
      <c r="H267" s="234" t="s">
        <v>1</v>
      </c>
      <c r="I267" s="236"/>
      <c r="J267" s="233"/>
      <c r="K267" s="233"/>
      <c r="L267" s="237"/>
      <c r="M267" s="238"/>
      <c r="N267" s="239"/>
      <c r="O267" s="239"/>
      <c r="P267" s="239"/>
      <c r="Q267" s="239"/>
      <c r="R267" s="239"/>
      <c r="S267" s="239"/>
      <c r="T267" s="240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1" t="s">
        <v>134</v>
      </c>
      <c r="AU267" s="241" t="s">
        <v>88</v>
      </c>
      <c r="AV267" s="13" t="s">
        <v>86</v>
      </c>
      <c r="AW267" s="13" t="s">
        <v>35</v>
      </c>
      <c r="AX267" s="13" t="s">
        <v>78</v>
      </c>
      <c r="AY267" s="241" t="s">
        <v>123</v>
      </c>
    </row>
    <row r="268" s="14" customFormat="1">
      <c r="A268" s="14"/>
      <c r="B268" s="242"/>
      <c r="C268" s="243"/>
      <c r="D268" s="227" t="s">
        <v>134</v>
      </c>
      <c r="E268" s="244" t="s">
        <v>1</v>
      </c>
      <c r="F268" s="245" t="s">
        <v>285</v>
      </c>
      <c r="G268" s="243"/>
      <c r="H268" s="246">
        <v>5</v>
      </c>
      <c r="I268" s="247"/>
      <c r="J268" s="243"/>
      <c r="K268" s="243"/>
      <c r="L268" s="248"/>
      <c r="M268" s="249"/>
      <c r="N268" s="250"/>
      <c r="O268" s="250"/>
      <c r="P268" s="250"/>
      <c r="Q268" s="250"/>
      <c r="R268" s="250"/>
      <c r="S268" s="250"/>
      <c r="T268" s="251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2" t="s">
        <v>134</v>
      </c>
      <c r="AU268" s="252" t="s">
        <v>88</v>
      </c>
      <c r="AV268" s="14" t="s">
        <v>88</v>
      </c>
      <c r="AW268" s="14" t="s">
        <v>35</v>
      </c>
      <c r="AX268" s="14" t="s">
        <v>78</v>
      </c>
      <c r="AY268" s="252" t="s">
        <v>123</v>
      </c>
    </row>
    <row r="269" s="15" customFormat="1">
      <c r="A269" s="15"/>
      <c r="B269" s="253"/>
      <c r="C269" s="254"/>
      <c r="D269" s="227" t="s">
        <v>134</v>
      </c>
      <c r="E269" s="255" t="s">
        <v>1</v>
      </c>
      <c r="F269" s="256" t="s">
        <v>138</v>
      </c>
      <c r="G269" s="254"/>
      <c r="H269" s="257">
        <v>5</v>
      </c>
      <c r="I269" s="258"/>
      <c r="J269" s="254"/>
      <c r="K269" s="254"/>
      <c r="L269" s="259"/>
      <c r="M269" s="260"/>
      <c r="N269" s="261"/>
      <c r="O269" s="261"/>
      <c r="P269" s="261"/>
      <c r="Q269" s="261"/>
      <c r="R269" s="261"/>
      <c r="S269" s="261"/>
      <c r="T269" s="262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63" t="s">
        <v>134</v>
      </c>
      <c r="AU269" s="263" t="s">
        <v>88</v>
      </c>
      <c r="AV269" s="15" t="s">
        <v>130</v>
      </c>
      <c r="AW269" s="15" t="s">
        <v>35</v>
      </c>
      <c r="AX269" s="15" t="s">
        <v>86</v>
      </c>
      <c r="AY269" s="263" t="s">
        <v>123</v>
      </c>
    </row>
    <row r="270" s="14" customFormat="1">
      <c r="A270" s="14"/>
      <c r="B270" s="242"/>
      <c r="C270" s="243"/>
      <c r="D270" s="227" t="s">
        <v>134</v>
      </c>
      <c r="E270" s="243"/>
      <c r="F270" s="245" t="s">
        <v>286</v>
      </c>
      <c r="G270" s="243"/>
      <c r="H270" s="246">
        <v>5.0999999999999996</v>
      </c>
      <c r="I270" s="247"/>
      <c r="J270" s="243"/>
      <c r="K270" s="243"/>
      <c r="L270" s="248"/>
      <c r="M270" s="249"/>
      <c r="N270" s="250"/>
      <c r="O270" s="250"/>
      <c r="P270" s="250"/>
      <c r="Q270" s="250"/>
      <c r="R270" s="250"/>
      <c r="S270" s="250"/>
      <c r="T270" s="251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52" t="s">
        <v>134</v>
      </c>
      <c r="AU270" s="252" t="s">
        <v>88</v>
      </c>
      <c r="AV270" s="14" t="s">
        <v>88</v>
      </c>
      <c r="AW270" s="14" t="s">
        <v>4</v>
      </c>
      <c r="AX270" s="14" t="s">
        <v>86</v>
      </c>
      <c r="AY270" s="252" t="s">
        <v>123</v>
      </c>
    </row>
    <row r="271" s="2" customFormat="1" ht="16.5" customHeight="1">
      <c r="A271" s="38"/>
      <c r="B271" s="39"/>
      <c r="C271" s="214" t="s">
        <v>287</v>
      </c>
      <c r="D271" s="214" t="s">
        <v>125</v>
      </c>
      <c r="E271" s="215" t="s">
        <v>288</v>
      </c>
      <c r="F271" s="216" t="s">
        <v>289</v>
      </c>
      <c r="G271" s="217" t="s">
        <v>160</v>
      </c>
      <c r="H271" s="218">
        <v>31</v>
      </c>
      <c r="I271" s="219"/>
      <c r="J271" s="220">
        <f>ROUND(I271*H271,2)</f>
        <v>0</v>
      </c>
      <c r="K271" s="216" t="s">
        <v>129</v>
      </c>
      <c r="L271" s="44"/>
      <c r="M271" s="221" t="s">
        <v>1</v>
      </c>
      <c r="N271" s="222" t="s">
        <v>43</v>
      </c>
      <c r="O271" s="91"/>
      <c r="P271" s="223">
        <f>O271*H271</f>
        <v>0</v>
      </c>
      <c r="Q271" s="223">
        <v>0.14041999999999999</v>
      </c>
      <c r="R271" s="223">
        <f>Q271*H271</f>
        <v>4.3530199999999999</v>
      </c>
      <c r="S271" s="223">
        <v>0</v>
      </c>
      <c r="T271" s="224">
        <f>S271*H271</f>
        <v>0</v>
      </c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R271" s="225" t="s">
        <v>130</v>
      </c>
      <c r="AT271" s="225" t="s">
        <v>125</v>
      </c>
      <c r="AU271" s="225" t="s">
        <v>88</v>
      </c>
      <c r="AY271" s="17" t="s">
        <v>123</v>
      </c>
      <c r="BE271" s="226">
        <f>IF(N271="základní",J271,0)</f>
        <v>0</v>
      </c>
      <c r="BF271" s="226">
        <f>IF(N271="snížená",J271,0)</f>
        <v>0</v>
      </c>
      <c r="BG271" s="226">
        <f>IF(N271="zákl. přenesená",J271,0)</f>
        <v>0</v>
      </c>
      <c r="BH271" s="226">
        <f>IF(N271="sníž. přenesená",J271,0)</f>
        <v>0</v>
      </c>
      <c r="BI271" s="226">
        <f>IF(N271="nulová",J271,0)</f>
        <v>0</v>
      </c>
      <c r="BJ271" s="17" t="s">
        <v>86</v>
      </c>
      <c r="BK271" s="226">
        <f>ROUND(I271*H271,2)</f>
        <v>0</v>
      </c>
      <c r="BL271" s="17" t="s">
        <v>130</v>
      </c>
      <c r="BM271" s="225" t="s">
        <v>290</v>
      </c>
    </row>
    <row r="272" s="2" customFormat="1">
      <c r="A272" s="38"/>
      <c r="B272" s="39"/>
      <c r="C272" s="40"/>
      <c r="D272" s="227" t="s">
        <v>132</v>
      </c>
      <c r="E272" s="40"/>
      <c r="F272" s="228" t="s">
        <v>291</v>
      </c>
      <c r="G272" s="40"/>
      <c r="H272" s="40"/>
      <c r="I272" s="229"/>
      <c r="J272" s="40"/>
      <c r="K272" s="40"/>
      <c r="L272" s="44"/>
      <c r="M272" s="230"/>
      <c r="N272" s="231"/>
      <c r="O272" s="91"/>
      <c r="P272" s="91"/>
      <c r="Q272" s="91"/>
      <c r="R272" s="91"/>
      <c r="S272" s="91"/>
      <c r="T272" s="92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T272" s="17" t="s">
        <v>132</v>
      </c>
      <c r="AU272" s="17" t="s">
        <v>88</v>
      </c>
    </row>
    <row r="273" s="13" customFormat="1">
      <c r="A273" s="13"/>
      <c r="B273" s="232"/>
      <c r="C273" s="233"/>
      <c r="D273" s="227" t="s">
        <v>134</v>
      </c>
      <c r="E273" s="234" t="s">
        <v>1</v>
      </c>
      <c r="F273" s="235" t="s">
        <v>183</v>
      </c>
      <c r="G273" s="233"/>
      <c r="H273" s="234" t="s">
        <v>1</v>
      </c>
      <c r="I273" s="236"/>
      <c r="J273" s="233"/>
      <c r="K273" s="233"/>
      <c r="L273" s="237"/>
      <c r="M273" s="238"/>
      <c r="N273" s="239"/>
      <c r="O273" s="239"/>
      <c r="P273" s="239"/>
      <c r="Q273" s="239"/>
      <c r="R273" s="239"/>
      <c r="S273" s="239"/>
      <c r="T273" s="240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41" t="s">
        <v>134</v>
      </c>
      <c r="AU273" s="241" t="s">
        <v>88</v>
      </c>
      <c r="AV273" s="13" t="s">
        <v>86</v>
      </c>
      <c r="AW273" s="13" t="s">
        <v>35</v>
      </c>
      <c r="AX273" s="13" t="s">
        <v>78</v>
      </c>
      <c r="AY273" s="241" t="s">
        <v>123</v>
      </c>
    </row>
    <row r="274" s="14" customFormat="1">
      <c r="A274" s="14"/>
      <c r="B274" s="242"/>
      <c r="C274" s="243"/>
      <c r="D274" s="227" t="s">
        <v>134</v>
      </c>
      <c r="E274" s="244" t="s">
        <v>1</v>
      </c>
      <c r="F274" s="245" t="s">
        <v>169</v>
      </c>
      <c r="G274" s="243"/>
      <c r="H274" s="246">
        <v>31</v>
      </c>
      <c r="I274" s="247"/>
      <c r="J274" s="243"/>
      <c r="K274" s="243"/>
      <c r="L274" s="248"/>
      <c r="M274" s="249"/>
      <c r="N274" s="250"/>
      <c r="O274" s="250"/>
      <c r="P274" s="250"/>
      <c r="Q274" s="250"/>
      <c r="R274" s="250"/>
      <c r="S274" s="250"/>
      <c r="T274" s="251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52" t="s">
        <v>134</v>
      </c>
      <c r="AU274" s="252" t="s">
        <v>88</v>
      </c>
      <c r="AV274" s="14" t="s">
        <v>88</v>
      </c>
      <c r="AW274" s="14" t="s">
        <v>35</v>
      </c>
      <c r="AX274" s="14" t="s">
        <v>78</v>
      </c>
      <c r="AY274" s="252" t="s">
        <v>123</v>
      </c>
    </row>
    <row r="275" s="15" customFormat="1">
      <c r="A275" s="15"/>
      <c r="B275" s="253"/>
      <c r="C275" s="254"/>
      <c r="D275" s="227" t="s">
        <v>134</v>
      </c>
      <c r="E275" s="255" t="s">
        <v>1</v>
      </c>
      <c r="F275" s="256" t="s">
        <v>138</v>
      </c>
      <c r="G275" s="254"/>
      <c r="H275" s="257">
        <v>31</v>
      </c>
      <c r="I275" s="258"/>
      <c r="J275" s="254"/>
      <c r="K275" s="254"/>
      <c r="L275" s="259"/>
      <c r="M275" s="260"/>
      <c r="N275" s="261"/>
      <c r="O275" s="261"/>
      <c r="P275" s="261"/>
      <c r="Q275" s="261"/>
      <c r="R275" s="261"/>
      <c r="S275" s="261"/>
      <c r="T275" s="262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T275" s="263" t="s">
        <v>134</v>
      </c>
      <c r="AU275" s="263" t="s">
        <v>88</v>
      </c>
      <c r="AV275" s="15" t="s">
        <v>130</v>
      </c>
      <c r="AW275" s="15" t="s">
        <v>35</v>
      </c>
      <c r="AX275" s="15" t="s">
        <v>86</v>
      </c>
      <c r="AY275" s="263" t="s">
        <v>123</v>
      </c>
    </row>
    <row r="276" s="2" customFormat="1" ht="16.5" customHeight="1">
      <c r="A276" s="38"/>
      <c r="B276" s="39"/>
      <c r="C276" s="264" t="s">
        <v>292</v>
      </c>
      <c r="D276" s="264" t="s">
        <v>209</v>
      </c>
      <c r="E276" s="265" t="s">
        <v>293</v>
      </c>
      <c r="F276" s="266" t="s">
        <v>294</v>
      </c>
      <c r="G276" s="267" t="s">
        <v>160</v>
      </c>
      <c r="H276" s="268">
        <v>31.620000000000001</v>
      </c>
      <c r="I276" s="269"/>
      <c r="J276" s="270">
        <f>ROUND(I276*H276,2)</f>
        <v>0</v>
      </c>
      <c r="K276" s="266" t="s">
        <v>129</v>
      </c>
      <c r="L276" s="271"/>
      <c r="M276" s="272" t="s">
        <v>1</v>
      </c>
      <c r="N276" s="273" t="s">
        <v>43</v>
      </c>
      <c r="O276" s="91"/>
      <c r="P276" s="223">
        <f>O276*H276</f>
        <v>0</v>
      </c>
      <c r="Q276" s="223">
        <v>0.044999999999999998</v>
      </c>
      <c r="R276" s="223">
        <f>Q276*H276</f>
        <v>1.4229000000000001</v>
      </c>
      <c r="S276" s="223">
        <v>0</v>
      </c>
      <c r="T276" s="224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25" t="s">
        <v>178</v>
      </c>
      <c r="AT276" s="225" t="s">
        <v>209</v>
      </c>
      <c r="AU276" s="225" t="s">
        <v>88</v>
      </c>
      <c r="AY276" s="17" t="s">
        <v>123</v>
      </c>
      <c r="BE276" s="226">
        <f>IF(N276="základní",J276,0)</f>
        <v>0</v>
      </c>
      <c r="BF276" s="226">
        <f>IF(N276="snížená",J276,0)</f>
        <v>0</v>
      </c>
      <c r="BG276" s="226">
        <f>IF(N276="zákl. přenesená",J276,0)</f>
        <v>0</v>
      </c>
      <c r="BH276" s="226">
        <f>IF(N276="sníž. přenesená",J276,0)</f>
        <v>0</v>
      </c>
      <c r="BI276" s="226">
        <f>IF(N276="nulová",J276,0)</f>
        <v>0</v>
      </c>
      <c r="BJ276" s="17" t="s">
        <v>86</v>
      </c>
      <c r="BK276" s="226">
        <f>ROUND(I276*H276,2)</f>
        <v>0</v>
      </c>
      <c r="BL276" s="17" t="s">
        <v>130</v>
      </c>
      <c r="BM276" s="225" t="s">
        <v>295</v>
      </c>
    </row>
    <row r="277" s="2" customFormat="1">
      <c r="A277" s="38"/>
      <c r="B277" s="39"/>
      <c r="C277" s="40"/>
      <c r="D277" s="227" t="s">
        <v>132</v>
      </c>
      <c r="E277" s="40"/>
      <c r="F277" s="228" t="s">
        <v>294</v>
      </c>
      <c r="G277" s="40"/>
      <c r="H277" s="40"/>
      <c r="I277" s="229"/>
      <c r="J277" s="40"/>
      <c r="K277" s="40"/>
      <c r="L277" s="44"/>
      <c r="M277" s="230"/>
      <c r="N277" s="231"/>
      <c r="O277" s="91"/>
      <c r="P277" s="91"/>
      <c r="Q277" s="91"/>
      <c r="R277" s="91"/>
      <c r="S277" s="91"/>
      <c r="T277" s="92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T277" s="17" t="s">
        <v>132</v>
      </c>
      <c r="AU277" s="17" t="s">
        <v>88</v>
      </c>
    </row>
    <row r="278" s="14" customFormat="1">
      <c r="A278" s="14"/>
      <c r="B278" s="242"/>
      <c r="C278" s="243"/>
      <c r="D278" s="227" t="s">
        <v>134</v>
      </c>
      <c r="E278" s="243"/>
      <c r="F278" s="245" t="s">
        <v>296</v>
      </c>
      <c r="G278" s="243"/>
      <c r="H278" s="246">
        <v>31.620000000000001</v>
      </c>
      <c r="I278" s="247"/>
      <c r="J278" s="243"/>
      <c r="K278" s="243"/>
      <c r="L278" s="248"/>
      <c r="M278" s="249"/>
      <c r="N278" s="250"/>
      <c r="O278" s="250"/>
      <c r="P278" s="250"/>
      <c r="Q278" s="250"/>
      <c r="R278" s="250"/>
      <c r="S278" s="250"/>
      <c r="T278" s="251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2" t="s">
        <v>134</v>
      </c>
      <c r="AU278" s="252" t="s">
        <v>88</v>
      </c>
      <c r="AV278" s="14" t="s">
        <v>88</v>
      </c>
      <c r="AW278" s="14" t="s">
        <v>4</v>
      </c>
      <c r="AX278" s="14" t="s">
        <v>86</v>
      </c>
      <c r="AY278" s="252" t="s">
        <v>123</v>
      </c>
    </row>
    <row r="279" s="2" customFormat="1" ht="16.5" customHeight="1">
      <c r="A279" s="38"/>
      <c r="B279" s="39"/>
      <c r="C279" s="214" t="s">
        <v>297</v>
      </c>
      <c r="D279" s="214" t="s">
        <v>125</v>
      </c>
      <c r="E279" s="215" t="s">
        <v>298</v>
      </c>
      <c r="F279" s="216" t="s">
        <v>299</v>
      </c>
      <c r="G279" s="217" t="s">
        <v>300</v>
      </c>
      <c r="H279" s="218">
        <v>1.6000000000000001</v>
      </c>
      <c r="I279" s="219"/>
      <c r="J279" s="220">
        <f>ROUND(I279*H279,2)</f>
        <v>0</v>
      </c>
      <c r="K279" s="216" t="s">
        <v>129</v>
      </c>
      <c r="L279" s="44"/>
      <c r="M279" s="221" t="s">
        <v>1</v>
      </c>
      <c r="N279" s="222" t="s">
        <v>43</v>
      </c>
      <c r="O279" s="91"/>
      <c r="P279" s="223">
        <f>O279*H279</f>
        <v>0</v>
      </c>
      <c r="Q279" s="223">
        <v>2.2563399999999998</v>
      </c>
      <c r="R279" s="223">
        <f>Q279*H279</f>
        <v>3.610144</v>
      </c>
      <c r="S279" s="223">
        <v>0</v>
      </c>
      <c r="T279" s="224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25" t="s">
        <v>130</v>
      </c>
      <c r="AT279" s="225" t="s">
        <v>125</v>
      </c>
      <c r="AU279" s="225" t="s">
        <v>88</v>
      </c>
      <c r="AY279" s="17" t="s">
        <v>123</v>
      </c>
      <c r="BE279" s="226">
        <f>IF(N279="základní",J279,0)</f>
        <v>0</v>
      </c>
      <c r="BF279" s="226">
        <f>IF(N279="snížená",J279,0)</f>
        <v>0</v>
      </c>
      <c r="BG279" s="226">
        <f>IF(N279="zákl. přenesená",J279,0)</f>
        <v>0</v>
      </c>
      <c r="BH279" s="226">
        <f>IF(N279="sníž. přenesená",J279,0)</f>
        <v>0</v>
      </c>
      <c r="BI279" s="226">
        <f>IF(N279="nulová",J279,0)</f>
        <v>0</v>
      </c>
      <c r="BJ279" s="17" t="s">
        <v>86</v>
      </c>
      <c r="BK279" s="226">
        <f>ROUND(I279*H279,2)</f>
        <v>0</v>
      </c>
      <c r="BL279" s="17" t="s">
        <v>130</v>
      </c>
      <c r="BM279" s="225" t="s">
        <v>301</v>
      </c>
    </row>
    <row r="280" s="2" customFormat="1">
      <c r="A280" s="38"/>
      <c r="B280" s="39"/>
      <c r="C280" s="40"/>
      <c r="D280" s="227" t="s">
        <v>132</v>
      </c>
      <c r="E280" s="40"/>
      <c r="F280" s="228" t="s">
        <v>299</v>
      </c>
      <c r="G280" s="40"/>
      <c r="H280" s="40"/>
      <c r="I280" s="229"/>
      <c r="J280" s="40"/>
      <c r="K280" s="40"/>
      <c r="L280" s="44"/>
      <c r="M280" s="230"/>
      <c r="N280" s="231"/>
      <c r="O280" s="91"/>
      <c r="P280" s="91"/>
      <c r="Q280" s="91"/>
      <c r="R280" s="91"/>
      <c r="S280" s="91"/>
      <c r="T280" s="92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T280" s="17" t="s">
        <v>132</v>
      </c>
      <c r="AU280" s="17" t="s">
        <v>88</v>
      </c>
    </row>
    <row r="281" s="13" customFormat="1">
      <c r="A281" s="13"/>
      <c r="B281" s="232"/>
      <c r="C281" s="233"/>
      <c r="D281" s="227" t="s">
        <v>134</v>
      </c>
      <c r="E281" s="234" t="s">
        <v>1</v>
      </c>
      <c r="F281" s="235" t="s">
        <v>302</v>
      </c>
      <c r="G281" s="233"/>
      <c r="H281" s="234" t="s">
        <v>1</v>
      </c>
      <c r="I281" s="236"/>
      <c r="J281" s="233"/>
      <c r="K281" s="233"/>
      <c r="L281" s="237"/>
      <c r="M281" s="238"/>
      <c r="N281" s="239"/>
      <c r="O281" s="239"/>
      <c r="P281" s="239"/>
      <c r="Q281" s="239"/>
      <c r="R281" s="239"/>
      <c r="S281" s="239"/>
      <c r="T281" s="240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1" t="s">
        <v>134</v>
      </c>
      <c r="AU281" s="241" t="s">
        <v>88</v>
      </c>
      <c r="AV281" s="13" t="s">
        <v>86</v>
      </c>
      <c r="AW281" s="13" t="s">
        <v>35</v>
      </c>
      <c r="AX281" s="13" t="s">
        <v>78</v>
      </c>
      <c r="AY281" s="241" t="s">
        <v>123</v>
      </c>
    </row>
    <row r="282" s="14" customFormat="1">
      <c r="A282" s="14"/>
      <c r="B282" s="242"/>
      <c r="C282" s="243"/>
      <c r="D282" s="227" t="s">
        <v>134</v>
      </c>
      <c r="E282" s="244" t="s">
        <v>1</v>
      </c>
      <c r="F282" s="245" t="s">
        <v>303</v>
      </c>
      <c r="G282" s="243"/>
      <c r="H282" s="246">
        <v>1.6000000000000001</v>
      </c>
      <c r="I282" s="247"/>
      <c r="J282" s="243"/>
      <c r="K282" s="243"/>
      <c r="L282" s="248"/>
      <c r="M282" s="249"/>
      <c r="N282" s="250"/>
      <c r="O282" s="250"/>
      <c r="P282" s="250"/>
      <c r="Q282" s="250"/>
      <c r="R282" s="250"/>
      <c r="S282" s="250"/>
      <c r="T282" s="251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52" t="s">
        <v>134</v>
      </c>
      <c r="AU282" s="252" t="s">
        <v>88</v>
      </c>
      <c r="AV282" s="14" t="s">
        <v>88</v>
      </c>
      <c r="AW282" s="14" t="s">
        <v>35</v>
      </c>
      <c r="AX282" s="14" t="s">
        <v>78</v>
      </c>
      <c r="AY282" s="252" t="s">
        <v>123</v>
      </c>
    </row>
    <row r="283" s="15" customFormat="1">
      <c r="A283" s="15"/>
      <c r="B283" s="253"/>
      <c r="C283" s="254"/>
      <c r="D283" s="227" t="s">
        <v>134</v>
      </c>
      <c r="E283" s="255" t="s">
        <v>1</v>
      </c>
      <c r="F283" s="256" t="s">
        <v>138</v>
      </c>
      <c r="G283" s="254"/>
      <c r="H283" s="257">
        <v>1.6000000000000001</v>
      </c>
      <c r="I283" s="258"/>
      <c r="J283" s="254"/>
      <c r="K283" s="254"/>
      <c r="L283" s="259"/>
      <c r="M283" s="260"/>
      <c r="N283" s="261"/>
      <c r="O283" s="261"/>
      <c r="P283" s="261"/>
      <c r="Q283" s="261"/>
      <c r="R283" s="261"/>
      <c r="S283" s="261"/>
      <c r="T283" s="262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63" t="s">
        <v>134</v>
      </c>
      <c r="AU283" s="263" t="s">
        <v>88</v>
      </c>
      <c r="AV283" s="15" t="s">
        <v>130</v>
      </c>
      <c r="AW283" s="15" t="s">
        <v>35</v>
      </c>
      <c r="AX283" s="15" t="s">
        <v>86</v>
      </c>
      <c r="AY283" s="263" t="s">
        <v>123</v>
      </c>
    </row>
    <row r="284" s="2" customFormat="1" ht="16.5" customHeight="1">
      <c r="A284" s="38"/>
      <c r="B284" s="39"/>
      <c r="C284" s="214" t="s">
        <v>304</v>
      </c>
      <c r="D284" s="214" t="s">
        <v>125</v>
      </c>
      <c r="E284" s="215" t="s">
        <v>305</v>
      </c>
      <c r="F284" s="216" t="s">
        <v>306</v>
      </c>
      <c r="G284" s="217" t="s">
        <v>160</v>
      </c>
      <c r="H284" s="218">
        <v>127</v>
      </c>
      <c r="I284" s="219"/>
      <c r="J284" s="220">
        <f>ROUND(I284*H284,2)</f>
        <v>0</v>
      </c>
      <c r="K284" s="216" t="s">
        <v>129</v>
      </c>
      <c r="L284" s="44"/>
      <c r="M284" s="221" t="s">
        <v>1</v>
      </c>
      <c r="N284" s="222" t="s">
        <v>43</v>
      </c>
      <c r="O284" s="91"/>
      <c r="P284" s="223">
        <f>O284*H284</f>
        <v>0</v>
      </c>
      <c r="Q284" s="223">
        <v>0</v>
      </c>
      <c r="R284" s="223">
        <f>Q284*H284</f>
        <v>0</v>
      </c>
      <c r="S284" s="223">
        <v>0</v>
      </c>
      <c r="T284" s="224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25" t="s">
        <v>130</v>
      </c>
      <c r="AT284" s="225" t="s">
        <v>125</v>
      </c>
      <c r="AU284" s="225" t="s">
        <v>88</v>
      </c>
      <c r="AY284" s="17" t="s">
        <v>123</v>
      </c>
      <c r="BE284" s="226">
        <f>IF(N284="základní",J284,0)</f>
        <v>0</v>
      </c>
      <c r="BF284" s="226">
        <f>IF(N284="snížená",J284,0)</f>
        <v>0</v>
      </c>
      <c r="BG284" s="226">
        <f>IF(N284="zákl. přenesená",J284,0)</f>
        <v>0</v>
      </c>
      <c r="BH284" s="226">
        <f>IF(N284="sníž. přenesená",J284,0)</f>
        <v>0</v>
      </c>
      <c r="BI284" s="226">
        <f>IF(N284="nulová",J284,0)</f>
        <v>0</v>
      </c>
      <c r="BJ284" s="17" t="s">
        <v>86</v>
      </c>
      <c r="BK284" s="226">
        <f>ROUND(I284*H284,2)</f>
        <v>0</v>
      </c>
      <c r="BL284" s="17" t="s">
        <v>130</v>
      </c>
      <c r="BM284" s="225" t="s">
        <v>307</v>
      </c>
    </row>
    <row r="285" s="2" customFormat="1">
      <c r="A285" s="38"/>
      <c r="B285" s="39"/>
      <c r="C285" s="40"/>
      <c r="D285" s="227" t="s">
        <v>132</v>
      </c>
      <c r="E285" s="40"/>
      <c r="F285" s="228" t="s">
        <v>308</v>
      </c>
      <c r="G285" s="40"/>
      <c r="H285" s="40"/>
      <c r="I285" s="229"/>
      <c r="J285" s="40"/>
      <c r="K285" s="40"/>
      <c r="L285" s="44"/>
      <c r="M285" s="230"/>
      <c r="N285" s="231"/>
      <c r="O285" s="91"/>
      <c r="P285" s="91"/>
      <c r="Q285" s="91"/>
      <c r="R285" s="91"/>
      <c r="S285" s="91"/>
      <c r="T285" s="92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T285" s="17" t="s">
        <v>132</v>
      </c>
      <c r="AU285" s="17" t="s">
        <v>88</v>
      </c>
    </row>
    <row r="286" s="13" customFormat="1">
      <c r="A286" s="13"/>
      <c r="B286" s="232"/>
      <c r="C286" s="233"/>
      <c r="D286" s="227" t="s">
        <v>134</v>
      </c>
      <c r="E286" s="234" t="s">
        <v>1</v>
      </c>
      <c r="F286" s="235" t="s">
        <v>135</v>
      </c>
      <c r="G286" s="233"/>
      <c r="H286" s="234" t="s">
        <v>1</v>
      </c>
      <c r="I286" s="236"/>
      <c r="J286" s="233"/>
      <c r="K286" s="233"/>
      <c r="L286" s="237"/>
      <c r="M286" s="238"/>
      <c r="N286" s="239"/>
      <c r="O286" s="239"/>
      <c r="P286" s="239"/>
      <c r="Q286" s="239"/>
      <c r="R286" s="239"/>
      <c r="S286" s="239"/>
      <c r="T286" s="240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1" t="s">
        <v>134</v>
      </c>
      <c r="AU286" s="241" t="s">
        <v>88</v>
      </c>
      <c r="AV286" s="13" t="s">
        <v>86</v>
      </c>
      <c r="AW286" s="13" t="s">
        <v>35</v>
      </c>
      <c r="AX286" s="13" t="s">
        <v>78</v>
      </c>
      <c r="AY286" s="241" t="s">
        <v>123</v>
      </c>
    </row>
    <row r="287" s="14" customFormat="1">
      <c r="A287" s="14"/>
      <c r="B287" s="242"/>
      <c r="C287" s="243"/>
      <c r="D287" s="227" t="s">
        <v>134</v>
      </c>
      <c r="E287" s="244" t="s">
        <v>1</v>
      </c>
      <c r="F287" s="245" t="s">
        <v>309</v>
      </c>
      <c r="G287" s="243"/>
      <c r="H287" s="246">
        <v>127</v>
      </c>
      <c r="I287" s="247"/>
      <c r="J287" s="243"/>
      <c r="K287" s="243"/>
      <c r="L287" s="248"/>
      <c r="M287" s="249"/>
      <c r="N287" s="250"/>
      <c r="O287" s="250"/>
      <c r="P287" s="250"/>
      <c r="Q287" s="250"/>
      <c r="R287" s="250"/>
      <c r="S287" s="250"/>
      <c r="T287" s="251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52" t="s">
        <v>134</v>
      </c>
      <c r="AU287" s="252" t="s">
        <v>88</v>
      </c>
      <c r="AV287" s="14" t="s">
        <v>88</v>
      </c>
      <c r="AW287" s="14" t="s">
        <v>35</v>
      </c>
      <c r="AX287" s="14" t="s">
        <v>78</v>
      </c>
      <c r="AY287" s="252" t="s">
        <v>123</v>
      </c>
    </row>
    <row r="288" s="15" customFormat="1">
      <c r="A288" s="15"/>
      <c r="B288" s="253"/>
      <c r="C288" s="254"/>
      <c r="D288" s="227" t="s">
        <v>134</v>
      </c>
      <c r="E288" s="255" t="s">
        <v>1</v>
      </c>
      <c r="F288" s="256" t="s">
        <v>138</v>
      </c>
      <c r="G288" s="254"/>
      <c r="H288" s="257">
        <v>127</v>
      </c>
      <c r="I288" s="258"/>
      <c r="J288" s="254"/>
      <c r="K288" s="254"/>
      <c r="L288" s="259"/>
      <c r="M288" s="260"/>
      <c r="N288" s="261"/>
      <c r="O288" s="261"/>
      <c r="P288" s="261"/>
      <c r="Q288" s="261"/>
      <c r="R288" s="261"/>
      <c r="S288" s="261"/>
      <c r="T288" s="262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T288" s="263" t="s">
        <v>134</v>
      </c>
      <c r="AU288" s="263" t="s">
        <v>88</v>
      </c>
      <c r="AV288" s="15" t="s">
        <v>130</v>
      </c>
      <c r="AW288" s="15" t="s">
        <v>35</v>
      </c>
      <c r="AX288" s="15" t="s">
        <v>86</v>
      </c>
      <c r="AY288" s="263" t="s">
        <v>123</v>
      </c>
    </row>
    <row r="289" s="2" customFormat="1" ht="16.5" customHeight="1">
      <c r="A289" s="38"/>
      <c r="B289" s="39"/>
      <c r="C289" s="214" t="s">
        <v>310</v>
      </c>
      <c r="D289" s="214" t="s">
        <v>125</v>
      </c>
      <c r="E289" s="215" t="s">
        <v>311</v>
      </c>
      <c r="F289" s="216" t="s">
        <v>312</v>
      </c>
      <c r="G289" s="217" t="s">
        <v>160</v>
      </c>
      <c r="H289" s="218">
        <v>145.5</v>
      </c>
      <c r="I289" s="219"/>
      <c r="J289" s="220">
        <f>ROUND(I289*H289,2)</f>
        <v>0</v>
      </c>
      <c r="K289" s="216" t="s">
        <v>129</v>
      </c>
      <c r="L289" s="44"/>
      <c r="M289" s="221" t="s">
        <v>1</v>
      </c>
      <c r="N289" s="222" t="s">
        <v>43</v>
      </c>
      <c r="O289" s="91"/>
      <c r="P289" s="223">
        <f>O289*H289</f>
        <v>0</v>
      </c>
      <c r="Q289" s="223">
        <v>0</v>
      </c>
      <c r="R289" s="223">
        <f>Q289*H289</f>
        <v>0</v>
      </c>
      <c r="S289" s="223">
        <v>0</v>
      </c>
      <c r="T289" s="224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25" t="s">
        <v>130</v>
      </c>
      <c r="AT289" s="225" t="s">
        <v>125</v>
      </c>
      <c r="AU289" s="225" t="s">
        <v>88</v>
      </c>
      <c r="AY289" s="17" t="s">
        <v>123</v>
      </c>
      <c r="BE289" s="226">
        <f>IF(N289="základní",J289,0)</f>
        <v>0</v>
      </c>
      <c r="BF289" s="226">
        <f>IF(N289="snížená",J289,0)</f>
        <v>0</v>
      </c>
      <c r="BG289" s="226">
        <f>IF(N289="zákl. přenesená",J289,0)</f>
        <v>0</v>
      </c>
      <c r="BH289" s="226">
        <f>IF(N289="sníž. přenesená",J289,0)</f>
        <v>0</v>
      </c>
      <c r="BI289" s="226">
        <f>IF(N289="nulová",J289,0)</f>
        <v>0</v>
      </c>
      <c r="BJ289" s="17" t="s">
        <v>86</v>
      </c>
      <c r="BK289" s="226">
        <f>ROUND(I289*H289,2)</f>
        <v>0</v>
      </c>
      <c r="BL289" s="17" t="s">
        <v>130</v>
      </c>
      <c r="BM289" s="225" t="s">
        <v>313</v>
      </c>
    </row>
    <row r="290" s="2" customFormat="1">
      <c r="A290" s="38"/>
      <c r="B290" s="39"/>
      <c r="C290" s="40"/>
      <c r="D290" s="227" t="s">
        <v>132</v>
      </c>
      <c r="E290" s="40"/>
      <c r="F290" s="228" t="s">
        <v>314</v>
      </c>
      <c r="G290" s="40"/>
      <c r="H290" s="40"/>
      <c r="I290" s="229"/>
      <c r="J290" s="40"/>
      <c r="K290" s="40"/>
      <c r="L290" s="44"/>
      <c r="M290" s="230"/>
      <c r="N290" s="231"/>
      <c r="O290" s="91"/>
      <c r="P290" s="91"/>
      <c r="Q290" s="91"/>
      <c r="R290" s="91"/>
      <c r="S290" s="91"/>
      <c r="T290" s="92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T290" s="17" t="s">
        <v>132</v>
      </c>
      <c r="AU290" s="17" t="s">
        <v>88</v>
      </c>
    </row>
    <row r="291" s="13" customFormat="1">
      <c r="A291" s="13"/>
      <c r="B291" s="232"/>
      <c r="C291" s="233"/>
      <c r="D291" s="227" t="s">
        <v>134</v>
      </c>
      <c r="E291" s="234" t="s">
        <v>1</v>
      </c>
      <c r="F291" s="235" t="s">
        <v>135</v>
      </c>
      <c r="G291" s="233"/>
      <c r="H291" s="234" t="s">
        <v>1</v>
      </c>
      <c r="I291" s="236"/>
      <c r="J291" s="233"/>
      <c r="K291" s="233"/>
      <c r="L291" s="237"/>
      <c r="M291" s="238"/>
      <c r="N291" s="239"/>
      <c r="O291" s="239"/>
      <c r="P291" s="239"/>
      <c r="Q291" s="239"/>
      <c r="R291" s="239"/>
      <c r="S291" s="239"/>
      <c r="T291" s="240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1" t="s">
        <v>134</v>
      </c>
      <c r="AU291" s="241" t="s">
        <v>88</v>
      </c>
      <c r="AV291" s="13" t="s">
        <v>86</v>
      </c>
      <c r="AW291" s="13" t="s">
        <v>35</v>
      </c>
      <c r="AX291" s="13" t="s">
        <v>78</v>
      </c>
      <c r="AY291" s="241" t="s">
        <v>123</v>
      </c>
    </row>
    <row r="292" s="13" customFormat="1">
      <c r="A292" s="13"/>
      <c r="B292" s="232"/>
      <c r="C292" s="233"/>
      <c r="D292" s="227" t="s">
        <v>134</v>
      </c>
      <c r="E292" s="234" t="s">
        <v>1</v>
      </c>
      <c r="F292" s="235" t="s">
        <v>315</v>
      </c>
      <c r="G292" s="233"/>
      <c r="H292" s="234" t="s">
        <v>1</v>
      </c>
      <c r="I292" s="236"/>
      <c r="J292" s="233"/>
      <c r="K292" s="233"/>
      <c r="L292" s="237"/>
      <c r="M292" s="238"/>
      <c r="N292" s="239"/>
      <c r="O292" s="239"/>
      <c r="P292" s="239"/>
      <c r="Q292" s="239"/>
      <c r="R292" s="239"/>
      <c r="S292" s="239"/>
      <c r="T292" s="240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1" t="s">
        <v>134</v>
      </c>
      <c r="AU292" s="241" t="s">
        <v>88</v>
      </c>
      <c r="AV292" s="13" t="s">
        <v>86</v>
      </c>
      <c r="AW292" s="13" t="s">
        <v>35</v>
      </c>
      <c r="AX292" s="13" t="s">
        <v>78</v>
      </c>
      <c r="AY292" s="241" t="s">
        <v>123</v>
      </c>
    </row>
    <row r="293" s="14" customFormat="1">
      <c r="A293" s="14"/>
      <c r="B293" s="242"/>
      <c r="C293" s="243"/>
      <c r="D293" s="227" t="s">
        <v>134</v>
      </c>
      <c r="E293" s="244" t="s">
        <v>1</v>
      </c>
      <c r="F293" s="245" t="s">
        <v>316</v>
      </c>
      <c r="G293" s="243"/>
      <c r="H293" s="246">
        <v>145.5</v>
      </c>
      <c r="I293" s="247"/>
      <c r="J293" s="243"/>
      <c r="K293" s="243"/>
      <c r="L293" s="248"/>
      <c r="M293" s="249"/>
      <c r="N293" s="250"/>
      <c r="O293" s="250"/>
      <c r="P293" s="250"/>
      <c r="Q293" s="250"/>
      <c r="R293" s="250"/>
      <c r="S293" s="250"/>
      <c r="T293" s="251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2" t="s">
        <v>134</v>
      </c>
      <c r="AU293" s="252" t="s">
        <v>88</v>
      </c>
      <c r="AV293" s="14" t="s">
        <v>88</v>
      </c>
      <c r="AW293" s="14" t="s">
        <v>35</v>
      </c>
      <c r="AX293" s="14" t="s">
        <v>78</v>
      </c>
      <c r="AY293" s="252" t="s">
        <v>123</v>
      </c>
    </row>
    <row r="294" s="15" customFormat="1">
      <c r="A294" s="15"/>
      <c r="B294" s="253"/>
      <c r="C294" s="254"/>
      <c r="D294" s="227" t="s">
        <v>134</v>
      </c>
      <c r="E294" s="255" t="s">
        <v>1</v>
      </c>
      <c r="F294" s="256" t="s">
        <v>138</v>
      </c>
      <c r="G294" s="254"/>
      <c r="H294" s="257">
        <v>145.5</v>
      </c>
      <c r="I294" s="258"/>
      <c r="J294" s="254"/>
      <c r="K294" s="254"/>
      <c r="L294" s="259"/>
      <c r="M294" s="260"/>
      <c r="N294" s="261"/>
      <c r="O294" s="261"/>
      <c r="P294" s="261"/>
      <c r="Q294" s="261"/>
      <c r="R294" s="261"/>
      <c r="S294" s="261"/>
      <c r="T294" s="262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T294" s="263" t="s">
        <v>134</v>
      </c>
      <c r="AU294" s="263" t="s">
        <v>88</v>
      </c>
      <c r="AV294" s="15" t="s">
        <v>130</v>
      </c>
      <c r="AW294" s="15" t="s">
        <v>35</v>
      </c>
      <c r="AX294" s="15" t="s">
        <v>86</v>
      </c>
      <c r="AY294" s="263" t="s">
        <v>123</v>
      </c>
    </row>
    <row r="295" s="2" customFormat="1" ht="21.75" customHeight="1">
      <c r="A295" s="38"/>
      <c r="B295" s="39"/>
      <c r="C295" s="214" t="s">
        <v>317</v>
      </c>
      <c r="D295" s="214" t="s">
        <v>125</v>
      </c>
      <c r="E295" s="215" t="s">
        <v>318</v>
      </c>
      <c r="F295" s="216" t="s">
        <v>319</v>
      </c>
      <c r="G295" s="217" t="s">
        <v>160</v>
      </c>
      <c r="H295" s="218">
        <v>127</v>
      </c>
      <c r="I295" s="219"/>
      <c r="J295" s="220">
        <f>ROUND(I295*H295,2)</f>
        <v>0</v>
      </c>
      <c r="K295" s="216" t="s">
        <v>129</v>
      </c>
      <c r="L295" s="44"/>
      <c r="M295" s="221" t="s">
        <v>1</v>
      </c>
      <c r="N295" s="222" t="s">
        <v>43</v>
      </c>
      <c r="O295" s="91"/>
      <c r="P295" s="223">
        <f>O295*H295</f>
        <v>0</v>
      </c>
      <c r="Q295" s="223">
        <v>0.00059999999999999995</v>
      </c>
      <c r="R295" s="223">
        <f>Q295*H295</f>
        <v>0.07619999999999999</v>
      </c>
      <c r="S295" s="223">
        <v>0</v>
      </c>
      <c r="T295" s="224">
        <f>S295*H295</f>
        <v>0</v>
      </c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R295" s="225" t="s">
        <v>130</v>
      </c>
      <c r="AT295" s="225" t="s">
        <v>125</v>
      </c>
      <c r="AU295" s="225" t="s">
        <v>88</v>
      </c>
      <c r="AY295" s="17" t="s">
        <v>123</v>
      </c>
      <c r="BE295" s="226">
        <f>IF(N295="základní",J295,0)</f>
        <v>0</v>
      </c>
      <c r="BF295" s="226">
        <f>IF(N295="snížená",J295,0)</f>
        <v>0</v>
      </c>
      <c r="BG295" s="226">
        <f>IF(N295="zákl. přenesená",J295,0)</f>
        <v>0</v>
      </c>
      <c r="BH295" s="226">
        <f>IF(N295="sníž. přenesená",J295,0)</f>
        <v>0</v>
      </c>
      <c r="BI295" s="226">
        <f>IF(N295="nulová",J295,0)</f>
        <v>0</v>
      </c>
      <c r="BJ295" s="17" t="s">
        <v>86</v>
      </c>
      <c r="BK295" s="226">
        <f>ROUND(I295*H295,2)</f>
        <v>0</v>
      </c>
      <c r="BL295" s="17" t="s">
        <v>130</v>
      </c>
      <c r="BM295" s="225" t="s">
        <v>320</v>
      </c>
    </row>
    <row r="296" s="2" customFormat="1">
      <c r="A296" s="38"/>
      <c r="B296" s="39"/>
      <c r="C296" s="40"/>
      <c r="D296" s="227" t="s">
        <v>132</v>
      </c>
      <c r="E296" s="40"/>
      <c r="F296" s="228" t="s">
        <v>321</v>
      </c>
      <c r="G296" s="40"/>
      <c r="H296" s="40"/>
      <c r="I296" s="229"/>
      <c r="J296" s="40"/>
      <c r="K296" s="40"/>
      <c r="L296" s="44"/>
      <c r="M296" s="230"/>
      <c r="N296" s="231"/>
      <c r="O296" s="91"/>
      <c r="P296" s="91"/>
      <c r="Q296" s="91"/>
      <c r="R296" s="91"/>
      <c r="S296" s="91"/>
      <c r="T296" s="92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T296" s="17" t="s">
        <v>132</v>
      </c>
      <c r="AU296" s="17" t="s">
        <v>88</v>
      </c>
    </row>
    <row r="297" s="13" customFormat="1">
      <c r="A297" s="13"/>
      <c r="B297" s="232"/>
      <c r="C297" s="233"/>
      <c r="D297" s="227" t="s">
        <v>134</v>
      </c>
      <c r="E297" s="234" t="s">
        <v>1</v>
      </c>
      <c r="F297" s="235" t="s">
        <v>135</v>
      </c>
      <c r="G297" s="233"/>
      <c r="H297" s="234" t="s">
        <v>1</v>
      </c>
      <c r="I297" s="236"/>
      <c r="J297" s="233"/>
      <c r="K297" s="233"/>
      <c r="L297" s="237"/>
      <c r="M297" s="238"/>
      <c r="N297" s="239"/>
      <c r="O297" s="239"/>
      <c r="P297" s="239"/>
      <c r="Q297" s="239"/>
      <c r="R297" s="239"/>
      <c r="S297" s="239"/>
      <c r="T297" s="240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1" t="s">
        <v>134</v>
      </c>
      <c r="AU297" s="241" t="s">
        <v>88</v>
      </c>
      <c r="AV297" s="13" t="s">
        <v>86</v>
      </c>
      <c r="AW297" s="13" t="s">
        <v>35</v>
      </c>
      <c r="AX297" s="13" t="s">
        <v>78</v>
      </c>
      <c r="AY297" s="241" t="s">
        <v>123</v>
      </c>
    </row>
    <row r="298" s="14" customFormat="1">
      <c r="A298" s="14"/>
      <c r="B298" s="242"/>
      <c r="C298" s="243"/>
      <c r="D298" s="227" t="s">
        <v>134</v>
      </c>
      <c r="E298" s="244" t="s">
        <v>1</v>
      </c>
      <c r="F298" s="245" t="s">
        <v>309</v>
      </c>
      <c r="G298" s="243"/>
      <c r="H298" s="246">
        <v>127</v>
      </c>
      <c r="I298" s="247"/>
      <c r="J298" s="243"/>
      <c r="K298" s="243"/>
      <c r="L298" s="248"/>
      <c r="M298" s="249"/>
      <c r="N298" s="250"/>
      <c r="O298" s="250"/>
      <c r="P298" s="250"/>
      <c r="Q298" s="250"/>
      <c r="R298" s="250"/>
      <c r="S298" s="250"/>
      <c r="T298" s="251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2" t="s">
        <v>134</v>
      </c>
      <c r="AU298" s="252" t="s">
        <v>88</v>
      </c>
      <c r="AV298" s="14" t="s">
        <v>88</v>
      </c>
      <c r="AW298" s="14" t="s">
        <v>35</v>
      </c>
      <c r="AX298" s="14" t="s">
        <v>78</v>
      </c>
      <c r="AY298" s="252" t="s">
        <v>123</v>
      </c>
    </row>
    <row r="299" s="15" customFormat="1">
      <c r="A299" s="15"/>
      <c r="B299" s="253"/>
      <c r="C299" s="254"/>
      <c r="D299" s="227" t="s">
        <v>134</v>
      </c>
      <c r="E299" s="255" t="s">
        <v>1</v>
      </c>
      <c r="F299" s="256" t="s">
        <v>138</v>
      </c>
      <c r="G299" s="254"/>
      <c r="H299" s="257">
        <v>127</v>
      </c>
      <c r="I299" s="258"/>
      <c r="J299" s="254"/>
      <c r="K299" s="254"/>
      <c r="L299" s="259"/>
      <c r="M299" s="260"/>
      <c r="N299" s="261"/>
      <c r="O299" s="261"/>
      <c r="P299" s="261"/>
      <c r="Q299" s="261"/>
      <c r="R299" s="261"/>
      <c r="S299" s="261"/>
      <c r="T299" s="262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63" t="s">
        <v>134</v>
      </c>
      <c r="AU299" s="263" t="s">
        <v>88</v>
      </c>
      <c r="AV299" s="15" t="s">
        <v>130</v>
      </c>
      <c r="AW299" s="15" t="s">
        <v>35</v>
      </c>
      <c r="AX299" s="15" t="s">
        <v>86</v>
      </c>
      <c r="AY299" s="263" t="s">
        <v>123</v>
      </c>
    </row>
    <row r="300" s="2" customFormat="1" ht="16.5" customHeight="1">
      <c r="A300" s="38"/>
      <c r="B300" s="39"/>
      <c r="C300" s="214" t="s">
        <v>322</v>
      </c>
      <c r="D300" s="214" t="s">
        <v>125</v>
      </c>
      <c r="E300" s="215" t="s">
        <v>323</v>
      </c>
      <c r="F300" s="216" t="s">
        <v>324</v>
      </c>
      <c r="G300" s="217" t="s">
        <v>160</v>
      </c>
      <c r="H300" s="218">
        <v>127</v>
      </c>
      <c r="I300" s="219"/>
      <c r="J300" s="220">
        <f>ROUND(I300*H300,2)</f>
        <v>0</v>
      </c>
      <c r="K300" s="216" t="s">
        <v>129</v>
      </c>
      <c r="L300" s="44"/>
      <c r="M300" s="221" t="s">
        <v>1</v>
      </c>
      <c r="N300" s="222" t="s">
        <v>43</v>
      </c>
      <c r="O300" s="91"/>
      <c r="P300" s="223">
        <f>O300*H300</f>
        <v>0</v>
      </c>
      <c r="Q300" s="223">
        <v>0</v>
      </c>
      <c r="R300" s="223">
        <f>Q300*H300</f>
        <v>0</v>
      </c>
      <c r="S300" s="223">
        <v>0</v>
      </c>
      <c r="T300" s="224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25" t="s">
        <v>130</v>
      </c>
      <c r="AT300" s="225" t="s">
        <v>125</v>
      </c>
      <c r="AU300" s="225" t="s">
        <v>88</v>
      </c>
      <c r="AY300" s="17" t="s">
        <v>123</v>
      </c>
      <c r="BE300" s="226">
        <f>IF(N300="základní",J300,0)</f>
        <v>0</v>
      </c>
      <c r="BF300" s="226">
        <f>IF(N300="snížená",J300,0)</f>
        <v>0</v>
      </c>
      <c r="BG300" s="226">
        <f>IF(N300="zákl. přenesená",J300,0)</f>
        <v>0</v>
      </c>
      <c r="BH300" s="226">
        <f>IF(N300="sníž. přenesená",J300,0)</f>
        <v>0</v>
      </c>
      <c r="BI300" s="226">
        <f>IF(N300="nulová",J300,0)</f>
        <v>0</v>
      </c>
      <c r="BJ300" s="17" t="s">
        <v>86</v>
      </c>
      <c r="BK300" s="226">
        <f>ROUND(I300*H300,2)</f>
        <v>0</v>
      </c>
      <c r="BL300" s="17" t="s">
        <v>130</v>
      </c>
      <c r="BM300" s="225" t="s">
        <v>325</v>
      </c>
    </row>
    <row r="301" s="2" customFormat="1">
      <c r="A301" s="38"/>
      <c r="B301" s="39"/>
      <c r="C301" s="40"/>
      <c r="D301" s="227" t="s">
        <v>132</v>
      </c>
      <c r="E301" s="40"/>
      <c r="F301" s="228" t="s">
        <v>326</v>
      </c>
      <c r="G301" s="40"/>
      <c r="H301" s="40"/>
      <c r="I301" s="229"/>
      <c r="J301" s="40"/>
      <c r="K301" s="40"/>
      <c r="L301" s="44"/>
      <c r="M301" s="230"/>
      <c r="N301" s="231"/>
      <c r="O301" s="91"/>
      <c r="P301" s="91"/>
      <c r="Q301" s="91"/>
      <c r="R301" s="91"/>
      <c r="S301" s="91"/>
      <c r="T301" s="92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T301" s="17" t="s">
        <v>132</v>
      </c>
      <c r="AU301" s="17" t="s">
        <v>88</v>
      </c>
    </row>
    <row r="302" s="13" customFormat="1">
      <c r="A302" s="13"/>
      <c r="B302" s="232"/>
      <c r="C302" s="233"/>
      <c r="D302" s="227" t="s">
        <v>134</v>
      </c>
      <c r="E302" s="234" t="s">
        <v>1</v>
      </c>
      <c r="F302" s="235" t="s">
        <v>135</v>
      </c>
      <c r="G302" s="233"/>
      <c r="H302" s="234" t="s">
        <v>1</v>
      </c>
      <c r="I302" s="236"/>
      <c r="J302" s="233"/>
      <c r="K302" s="233"/>
      <c r="L302" s="237"/>
      <c r="M302" s="238"/>
      <c r="N302" s="239"/>
      <c r="O302" s="239"/>
      <c r="P302" s="239"/>
      <c r="Q302" s="239"/>
      <c r="R302" s="239"/>
      <c r="S302" s="239"/>
      <c r="T302" s="240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1" t="s">
        <v>134</v>
      </c>
      <c r="AU302" s="241" t="s">
        <v>88</v>
      </c>
      <c r="AV302" s="13" t="s">
        <v>86</v>
      </c>
      <c r="AW302" s="13" t="s">
        <v>35</v>
      </c>
      <c r="AX302" s="13" t="s">
        <v>78</v>
      </c>
      <c r="AY302" s="241" t="s">
        <v>123</v>
      </c>
    </row>
    <row r="303" s="14" customFormat="1">
      <c r="A303" s="14"/>
      <c r="B303" s="242"/>
      <c r="C303" s="243"/>
      <c r="D303" s="227" t="s">
        <v>134</v>
      </c>
      <c r="E303" s="244" t="s">
        <v>1</v>
      </c>
      <c r="F303" s="245" t="s">
        <v>309</v>
      </c>
      <c r="G303" s="243"/>
      <c r="H303" s="246">
        <v>127</v>
      </c>
      <c r="I303" s="247"/>
      <c r="J303" s="243"/>
      <c r="K303" s="243"/>
      <c r="L303" s="248"/>
      <c r="M303" s="249"/>
      <c r="N303" s="250"/>
      <c r="O303" s="250"/>
      <c r="P303" s="250"/>
      <c r="Q303" s="250"/>
      <c r="R303" s="250"/>
      <c r="S303" s="250"/>
      <c r="T303" s="251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52" t="s">
        <v>134</v>
      </c>
      <c r="AU303" s="252" t="s">
        <v>88</v>
      </c>
      <c r="AV303" s="14" t="s">
        <v>88</v>
      </c>
      <c r="AW303" s="14" t="s">
        <v>35</v>
      </c>
      <c r="AX303" s="14" t="s">
        <v>78</v>
      </c>
      <c r="AY303" s="252" t="s">
        <v>123</v>
      </c>
    </row>
    <row r="304" s="15" customFormat="1">
      <c r="A304" s="15"/>
      <c r="B304" s="253"/>
      <c r="C304" s="254"/>
      <c r="D304" s="227" t="s">
        <v>134</v>
      </c>
      <c r="E304" s="255" t="s">
        <v>1</v>
      </c>
      <c r="F304" s="256" t="s">
        <v>138</v>
      </c>
      <c r="G304" s="254"/>
      <c r="H304" s="257">
        <v>127</v>
      </c>
      <c r="I304" s="258"/>
      <c r="J304" s="254"/>
      <c r="K304" s="254"/>
      <c r="L304" s="259"/>
      <c r="M304" s="260"/>
      <c r="N304" s="261"/>
      <c r="O304" s="261"/>
      <c r="P304" s="261"/>
      <c r="Q304" s="261"/>
      <c r="R304" s="261"/>
      <c r="S304" s="261"/>
      <c r="T304" s="262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T304" s="263" t="s">
        <v>134</v>
      </c>
      <c r="AU304" s="263" t="s">
        <v>88</v>
      </c>
      <c r="AV304" s="15" t="s">
        <v>130</v>
      </c>
      <c r="AW304" s="15" t="s">
        <v>35</v>
      </c>
      <c r="AX304" s="15" t="s">
        <v>86</v>
      </c>
      <c r="AY304" s="263" t="s">
        <v>123</v>
      </c>
    </row>
    <row r="305" s="2" customFormat="1" ht="16.5" customHeight="1">
      <c r="A305" s="38"/>
      <c r="B305" s="39"/>
      <c r="C305" s="214" t="s">
        <v>327</v>
      </c>
      <c r="D305" s="214" t="s">
        <v>125</v>
      </c>
      <c r="E305" s="215" t="s">
        <v>328</v>
      </c>
      <c r="F305" s="216" t="s">
        <v>329</v>
      </c>
      <c r="G305" s="217" t="s">
        <v>160</v>
      </c>
      <c r="H305" s="218">
        <v>145.5</v>
      </c>
      <c r="I305" s="219"/>
      <c r="J305" s="220">
        <f>ROUND(I305*H305,2)</f>
        <v>0</v>
      </c>
      <c r="K305" s="216" t="s">
        <v>129</v>
      </c>
      <c r="L305" s="44"/>
      <c r="M305" s="221" t="s">
        <v>1</v>
      </c>
      <c r="N305" s="222" t="s">
        <v>43</v>
      </c>
      <c r="O305" s="91"/>
      <c r="P305" s="223">
        <f>O305*H305</f>
        <v>0</v>
      </c>
      <c r="Q305" s="223">
        <v>0</v>
      </c>
      <c r="R305" s="223">
        <f>Q305*H305</f>
        <v>0</v>
      </c>
      <c r="S305" s="223">
        <v>0</v>
      </c>
      <c r="T305" s="224">
        <f>S305*H305</f>
        <v>0</v>
      </c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R305" s="225" t="s">
        <v>130</v>
      </c>
      <c r="AT305" s="225" t="s">
        <v>125</v>
      </c>
      <c r="AU305" s="225" t="s">
        <v>88</v>
      </c>
      <c r="AY305" s="17" t="s">
        <v>123</v>
      </c>
      <c r="BE305" s="226">
        <f>IF(N305="základní",J305,0)</f>
        <v>0</v>
      </c>
      <c r="BF305" s="226">
        <f>IF(N305="snížená",J305,0)</f>
        <v>0</v>
      </c>
      <c r="BG305" s="226">
        <f>IF(N305="zákl. přenesená",J305,0)</f>
        <v>0</v>
      </c>
      <c r="BH305" s="226">
        <f>IF(N305="sníž. přenesená",J305,0)</f>
        <v>0</v>
      </c>
      <c r="BI305" s="226">
        <f>IF(N305="nulová",J305,0)</f>
        <v>0</v>
      </c>
      <c r="BJ305" s="17" t="s">
        <v>86</v>
      </c>
      <c r="BK305" s="226">
        <f>ROUND(I305*H305,2)</f>
        <v>0</v>
      </c>
      <c r="BL305" s="17" t="s">
        <v>130</v>
      </c>
      <c r="BM305" s="225" t="s">
        <v>330</v>
      </c>
    </row>
    <row r="306" s="2" customFormat="1">
      <c r="A306" s="38"/>
      <c r="B306" s="39"/>
      <c r="C306" s="40"/>
      <c r="D306" s="227" t="s">
        <v>132</v>
      </c>
      <c r="E306" s="40"/>
      <c r="F306" s="228" t="s">
        <v>331</v>
      </c>
      <c r="G306" s="40"/>
      <c r="H306" s="40"/>
      <c r="I306" s="229"/>
      <c r="J306" s="40"/>
      <c r="K306" s="40"/>
      <c r="L306" s="44"/>
      <c r="M306" s="230"/>
      <c r="N306" s="231"/>
      <c r="O306" s="91"/>
      <c r="P306" s="91"/>
      <c r="Q306" s="91"/>
      <c r="R306" s="91"/>
      <c r="S306" s="91"/>
      <c r="T306" s="92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T306" s="17" t="s">
        <v>132</v>
      </c>
      <c r="AU306" s="17" t="s">
        <v>88</v>
      </c>
    </row>
    <row r="307" s="13" customFormat="1">
      <c r="A307" s="13"/>
      <c r="B307" s="232"/>
      <c r="C307" s="233"/>
      <c r="D307" s="227" t="s">
        <v>134</v>
      </c>
      <c r="E307" s="234" t="s">
        <v>1</v>
      </c>
      <c r="F307" s="235" t="s">
        <v>135</v>
      </c>
      <c r="G307" s="233"/>
      <c r="H307" s="234" t="s">
        <v>1</v>
      </c>
      <c r="I307" s="236"/>
      <c r="J307" s="233"/>
      <c r="K307" s="233"/>
      <c r="L307" s="237"/>
      <c r="M307" s="238"/>
      <c r="N307" s="239"/>
      <c r="O307" s="239"/>
      <c r="P307" s="239"/>
      <c r="Q307" s="239"/>
      <c r="R307" s="239"/>
      <c r="S307" s="239"/>
      <c r="T307" s="240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1" t="s">
        <v>134</v>
      </c>
      <c r="AU307" s="241" t="s">
        <v>88</v>
      </c>
      <c r="AV307" s="13" t="s">
        <v>86</v>
      </c>
      <c r="AW307" s="13" t="s">
        <v>35</v>
      </c>
      <c r="AX307" s="13" t="s">
        <v>78</v>
      </c>
      <c r="AY307" s="241" t="s">
        <v>123</v>
      </c>
    </row>
    <row r="308" s="13" customFormat="1">
      <c r="A308" s="13"/>
      <c r="B308" s="232"/>
      <c r="C308" s="233"/>
      <c r="D308" s="227" t="s">
        <v>134</v>
      </c>
      <c r="E308" s="234" t="s">
        <v>1</v>
      </c>
      <c r="F308" s="235" t="s">
        <v>315</v>
      </c>
      <c r="G308" s="233"/>
      <c r="H308" s="234" t="s">
        <v>1</v>
      </c>
      <c r="I308" s="236"/>
      <c r="J308" s="233"/>
      <c r="K308" s="233"/>
      <c r="L308" s="237"/>
      <c r="M308" s="238"/>
      <c r="N308" s="239"/>
      <c r="O308" s="239"/>
      <c r="P308" s="239"/>
      <c r="Q308" s="239"/>
      <c r="R308" s="239"/>
      <c r="S308" s="239"/>
      <c r="T308" s="240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41" t="s">
        <v>134</v>
      </c>
      <c r="AU308" s="241" t="s">
        <v>88</v>
      </c>
      <c r="AV308" s="13" t="s">
        <v>86</v>
      </c>
      <c r="AW308" s="13" t="s">
        <v>35</v>
      </c>
      <c r="AX308" s="13" t="s">
        <v>78</v>
      </c>
      <c r="AY308" s="241" t="s">
        <v>123</v>
      </c>
    </row>
    <row r="309" s="14" customFormat="1">
      <c r="A309" s="14"/>
      <c r="B309" s="242"/>
      <c r="C309" s="243"/>
      <c r="D309" s="227" t="s">
        <v>134</v>
      </c>
      <c r="E309" s="244" t="s">
        <v>1</v>
      </c>
      <c r="F309" s="245" t="s">
        <v>316</v>
      </c>
      <c r="G309" s="243"/>
      <c r="H309" s="246">
        <v>145.5</v>
      </c>
      <c r="I309" s="247"/>
      <c r="J309" s="243"/>
      <c r="K309" s="243"/>
      <c r="L309" s="248"/>
      <c r="M309" s="249"/>
      <c r="N309" s="250"/>
      <c r="O309" s="250"/>
      <c r="P309" s="250"/>
      <c r="Q309" s="250"/>
      <c r="R309" s="250"/>
      <c r="S309" s="250"/>
      <c r="T309" s="251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52" t="s">
        <v>134</v>
      </c>
      <c r="AU309" s="252" t="s">
        <v>88</v>
      </c>
      <c r="AV309" s="14" t="s">
        <v>88</v>
      </c>
      <c r="AW309" s="14" t="s">
        <v>35</v>
      </c>
      <c r="AX309" s="14" t="s">
        <v>78</v>
      </c>
      <c r="AY309" s="252" t="s">
        <v>123</v>
      </c>
    </row>
    <row r="310" s="15" customFormat="1">
      <c r="A310" s="15"/>
      <c r="B310" s="253"/>
      <c r="C310" s="254"/>
      <c r="D310" s="227" t="s">
        <v>134</v>
      </c>
      <c r="E310" s="255" t="s">
        <v>1</v>
      </c>
      <c r="F310" s="256" t="s">
        <v>138</v>
      </c>
      <c r="G310" s="254"/>
      <c r="H310" s="257">
        <v>145.5</v>
      </c>
      <c r="I310" s="258"/>
      <c r="J310" s="254"/>
      <c r="K310" s="254"/>
      <c r="L310" s="259"/>
      <c r="M310" s="260"/>
      <c r="N310" s="261"/>
      <c r="O310" s="261"/>
      <c r="P310" s="261"/>
      <c r="Q310" s="261"/>
      <c r="R310" s="261"/>
      <c r="S310" s="261"/>
      <c r="T310" s="262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T310" s="263" t="s">
        <v>134</v>
      </c>
      <c r="AU310" s="263" t="s">
        <v>88</v>
      </c>
      <c r="AV310" s="15" t="s">
        <v>130</v>
      </c>
      <c r="AW310" s="15" t="s">
        <v>35</v>
      </c>
      <c r="AX310" s="15" t="s">
        <v>86</v>
      </c>
      <c r="AY310" s="263" t="s">
        <v>123</v>
      </c>
    </row>
    <row r="311" s="12" customFormat="1" ht="22.8" customHeight="1">
      <c r="A311" s="12"/>
      <c r="B311" s="198"/>
      <c r="C311" s="199"/>
      <c r="D311" s="200" t="s">
        <v>77</v>
      </c>
      <c r="E311" s="212" t="s">
        <v>332</v>
      </c>
      <c r="F311" s="212" t="s">
        <v>333</v>
      </c>
      <c r="G311" s="199"/>
      <c r="H311" s="199"/>
      <c r="I311" s="202"/>
      <c r="J311" s="213">
        <f>BK311</f>
        <v>0</v>
      </c>
      <c r="K311" s="199"/>
      <c r="L311" s="204"/>
      <c r="M311" s="205"/>
      <c r="N311" s="206"/>
      <c r="O311" s="206"/>
      <c r="P311" s="207">
        <f>SUM(P312:P322)</f>
        <v>0</v>
      </c>
      <c r="Q311" s="206"/>
      <c r="R311" s="207">
        <f>SUM(R312:R322)</f>
        <v>0</v>
      </c>
      <c r="S311" s="206"/>
      <c r="T311" s="208">
        <f>SUM(T312:T322)</f>
        <v>0</v>
      </c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R311" s="209" t="s">
        <v>86</v>
      </c>
      <c r="AT311" s="210" t="s">
        <v>77</v>
      </c>
      <c r="AU311" s="210" t="s">
        <v>86</v>
      </c>
      <c r="AY311" s="209" t="s">
        <v>123</v>
      </c>
      <c r="BK311" s="211">
        <f>SUM(BK312:BK322)</f>
        <v>0</v>
      </c>
    </row>
    <row r="312" s="2" customFormat="1" ht="16.5" customHeight="1">
      <c r="A312" s="38"/>
      <c r="B312" s="39"/>
      <c r="C312" s="214" t="s">
        <v>334</v>
      </c>
      <c r="D312" s="214" t="s">
        <v>125</v>
      </c>
      <c r="E312" s="215" t="s">
        <v>335</v>
      </c>
      <c r="F312" s="216" t="s">
        <v>336</v>
      </c>
      <c r="G312" s="217" t="s">
        <v>337</v>
      </c>
      <c r="H312" s="218">
        <v>659.53800000000001</v>
      </c>
      <c r="I312" s="219"/>
      <c r="J312" s="220">
        <f>ROUND(I312*H312,2)</f>
        <v>0</v>
      </c>
      <c r="K312" s="216" t="s">
        <v>129</v>
      </c>
      <c r="L312" s="44"/>
      <c r="M312" s="221" t="s">
        <v>1</v>
      </c>
      <c r="N312" s="222" t="s">
        <v>43</v>
      </c>
      <c r="O312" s="91"/>
      <c r="P312" s="223">
        <f>O312*H312</f>
        <v>0</v>
      </c>
      <c r="Q312" s="223">
        <v>0</v>
      </c>
      <c r="R312" s="223">
        <f>Q312*H312</f>
        <v>0</v>
      </c>
      <c r="S312" s="223">
        <v>0</v>
      </c>
      <c r="T312" s="224">
        <f>S312*H312</f>
        <v>0</v>
      </c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R312" s="225" t="s">
        <v>130</v>
      </c>
      <c r="AT312" s="225" t="s">
        <v>125</v>
      </c>
      <c r="AU312" s="225" t="s">
        <v>88</v>
      </c>
      <c r="AY312" s="17" t="s">
        <v>123</v>
      </c>
      <c r="BE312" s="226">
        <f>IF(N312="základní",J312,0)</f>
        <v>0</v>
      </c>
      <c r="BF312" s="226">
        <f>IF(N312="snížená",J312,0)</f>
        <v>0</v>
      </c>
      <c r="BG312" s="226">
        <f>IF(N312="zákl. přenesená",J312,0)</f>
        <v>0</v>
      </c>
      <c r="BH312" s="226">
        <f>IF(N312="sníž. přenesená",J312,0)</f>
        <v>0</v>
      </c>
      <c r="BI312" s="226">
        <f>IF(N312="nulová",J312,0)</f>
        <v>0</v>
      </c>
      <c r="BJ312" s="17" t="s">
        <v>86</v>
      </c>
      <c r="BK312" s="226">
        <f>ROUND(I312*H312,2)</f>
        <v>0</v>
      </c>
      <c r="BL312" s="17" t="s">
        <v>130</v>
      </c>
      <c r="BM312" s="225" t="s">
        <v>338</v>
      </c>
    </row>
    <row r="313" s="2" customFormat="1">
      <c r="A313" s="38"/>
      <c r="B313" s="39"/>
      <c r="C313" s="40"/>
      <c r="D313" s="227" t="s">
        <v>132</v>
      </c>
      <c r="E313" s="40"/>
      <c r="F313" s="228" t="s">
        <v>339</v>
      </c>
      <c r="G313" s="40"/>
      <c r="H313" s="40"/>
      <c r="I313" s="229"/>
      <c r="J313" s="40"/>
      <c r="K313" s="40"/>
      <c r="L313" s="44"/>
      <c r="M313" s="230"/>
      <c r="N313" s="231"/>
      <c r="O313" s="91"/>
      <c r="P313" s="91"/>
      <c r="Q313" s="91"/>
      <c r="R313" s="91"/>
      <c r="S313" s="91"/>
      <c r="T313" s="92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T313" s="17" t="s">
        <v>132</v>
      </c>
      <c r="AU313" s="17" t="s">
        <v>88</v>
      </c>
    </row>
    <row r="314" s="2" customFormat="1" ht="16.5" customHeight="1">
      <c r="A314" s="38"/>
      <c r="B314" s="39"/>
      <c r="C314" s="214" t="s">
        <v>340</v>
      </c>
      <c r="D314" s="214" t="s">
        <v>125</v>
      </c>
      <c r="E314" s="215" t="s">
        <v>341</v>
      </c>
      <c r="F314" s="216" t="s">
        <v>342</v>
      </c>
      <c r="G314" s="217" t="s">
        <v>337</v>
      </c>
      <c r="H314" s="218">
        <v>5935.8419999999996</v>
      </c>
      <c r="I314" s="219"/>
      <c r="J314" s="220">
        <f>ROUND(I314*H314,2)</f>
        <v>0</v>
      </c>
      <c r="K314" s="216" t="s">
        <v>129</v>
      </c>
      <c r="L314" s="44"/>
      <c r="M314" s="221" t="s">
        <v>1</v>
      </c>
      <c r="N314" s="222" t="s">
        <v>43</v>
      </c>
      <c r="O314" s="91"/>
      <c r="P314" s="223">
        <f>O314*H314</f>
        <v>0</v>
      </c>
      <c r="Q314" s="223">
        <v>0</v>
      </c>
      <c r="R314" s="223">
        <f>Q314*H314</f>
        <v>0</v>
      </c>
      <c r="S314" s="223">
        <v>0</v>
      </c>
      <c r="T314" s="224">
        <f>S314*H314</f>
        <v>0</v>
      </c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R314" s="225" t="s">
        <v>130</v>
      </c>
      <c r="AT314" s="225" t="s">
        <v>125</v>
      </c>
      <c r="AU314" s="225" t="s">
        <v>88</v>
      </c>
      <c r="AY314" s="17" t="s">
        <v>123</v>
      </c>
      <c r="BE314" s="226">
        <f>IF(N314="základní",J314,0)</f>
        <v>0</v>
      </c>
      <c r="BF314" s="226">
        <f>IF(N314="snížená",J314,0)</f>
        <v>0</v>
      </c>
      <c r="BG314" s="226">
        <f>IF(N314="zákl. přenesená",J314,0)</f>
        <v>0</v>
      </c>
      <c r="BH314" s="226">
        <f>IF(N314="sníž. přenesená",J314,0)</f>
        <v>0</v>
      </c>
      <c r="BI314" s="226">
        <f>IF(N314="nulová",J314,0)</f>
        <v>0</v>
      </c>
      <c r="BJ314" s="17" t="s">
        <v>86</v>
      </c>
      <c r="BK314" s="226">
        <f>ROUND(I314*H314,2)</f>
        <v>0</v>
      </c>
      <c r="BL314" s="17" t="s">
        <v>130</v>
      </c>
      <c r="BM314" s="225" t="s">
        <v>343</v>
      </c>
    </row>
    <row r="315" s="2" customFormat="1">
      <c r="A315" s="38"/>
      <c r="B315" s="39"/>
      <c r="C315" s="40"/>
      <c r="D315" s="227" t="s">
        <v>132</v>
      </c>
      <c r="E315" s="40"/>
      <c r="F315" s="228" t="s">
        <v>344</v>
      </c>
      <c r="G315" s="40"/>
      <c r="H315" s="40"/>
      <c r="I315" s="229"/>
      <c r="J315" s="40"/>
      <c r="K315" s="40"/>
      <c r="L315" s="44"/>
      <c r="M315" s="230"/>
      <c r="N315" s="231"/>
      <c r="O315" s="91"/>
      <c r="P315" s="91"/>
      <c r="Q315" s="91"/>
      <c r="R315" s="91"/>
      <c r="S315" s="91"/>
      <c r="T315" s="92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T315" s="17" t="s">
        <v>132</v>
      </c>
      <c r="AU315" s="17" t="s">
        <v>88</v>
      </c>
    </row>
    <row r="316" s="14" customFormat="1">
      <c r="A316" s="14"/>
      <c r="B316" s="242"/>
      <c r="C316" s="243"/>
      <c r="D316" s="227" t="s">
        <v>134</v>
      </c>
      <c r="E316" s="243"/>
      <c r="F316" s="245" t="s">
        <v>345</v>
      </c>
      <c r="G316" s="243"/>
      <c r="H316" s="246">
        <v>5935.8419999999996</v>
      </c>
      <c r="I316" s="247"/>
      <c r="J316" s="243"/>
      <c r="K316" s="243"/>
      <c r="L316" s="248"/>
      <c r="M316" s="249"/>
      <c r="N316" s="250"/>
      <c r="O316" s="250"/>
      <c r="P316" s="250"/>
      <c r="Q316" s="250"/>
      <c r="R316" s="250"/>
      <c r="S316" s="250"/>
      <c r="T316" s="251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52" t="s">
        <v>134</v>
      </c>
      <c r="AU316" s="252" t="s">
        <v>88</v>
      </c>
      <c r="AV316" s="14" t="s">
        <v>88</v>
      </c>
      <c r="AW316" s="14" t="s">
        <v>4</v>
      </c>
      <c r="AX316" s="14" t="s">
        <v>86</v>
      </c>
      <c r="AY316" s="252" t="s">
        <v>123</v>
      </c>
    </row>
    <row r="317" s="2" customFormat="1" ht="24.15" customHeight="1">
      <c r="A317" s="38"/>
      <c r="B317" s="39"/>
      <c r="C317" s="214" t="s">
        <v>346</v>
      </c>
      <c r="D317" s="214" t="s">
        <v>125</v>
      </c>
      <c r="E317" s="215" t="s">
        <v>347</v>
      </c>
      <c r="F317" s="216" t="s">
        <v>348</v>
      </c>
      <c r="G317" s="217" t="s">
        <v>337</v>
      </c>
      <c r="H317" s="218">
        <v>39.984999999999999</v>
      </c>
      <c r="I317" s="219"/>
      <c r="J317" s="220">
        <f>ROUND(I317*H317,2)</f>
        <v>0</v>
      </c>
      <c r="K317" s="216" t="s">
        <v>129</v>
      </c>
      <c r="L317" s="44"/>
      <c r="M317" s="221" t="s">
        <v>1</v>
      </c>
      <c r="N317" s="222" t="s">
        <v>43</v>
      </c>
      <c r="O317" s="91"/>
      <c r="P317" s="223">
        <f>O317*H317</f>
        <v>0</v>
      </c>
      <c r="Q317" s="223">
        <v>0</v>
      </c>
      <c r="R317" s="223">
        <f>Q317*H317</f>
        <v>0</v>
      </c>
      <c r="S317" s="223">
        <v>0</v>
      </c>
      <c r="T317" s="224">
        <f>S317*H317</f>
        <v>0</v>
      </c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R317" s="225" t="s">
        <v>130</v>
      </c>
      <c r="AT317" s="225" t="s">
        <v>125</v>
      </c>
      <c r="AU317" s="225" t="s">
        <v>88</v>
      </c>
      <c r="AY317" s="17" t="s">
        <v>123</v>
      </c>
      <c r="BE317" s="226">
        <f>IF(N317="základní",J317,0)</f>
        <v>0</v>
      </c>
      <c r="BF317" s="226">
        <f>IF(N317="snížená",J317,0)</f>
        <v>0</v>
      </c>
      <c r="BG317" s="226">
        <f>IF(N317="zákl. přenesená",J317,0)</f>
        <v>0</v>
      </c>
      <c r="BH317" s="226">
        <f>IF(N317="sníž. přenesená",J317,0)</f>
        <v>0</v>
      </c>
      <c r="BI317" s="226">
        <f>IF(N317="nulová",J317,0)</f>
        <v>0</v>
      </c>
      <c r="BJ317" s="17" t="s">
        <v>86</v>
      </c>
      <c r="BK317" s="226">
        <f>ROUND(I317*H317,2)</f>
        <v>0</v>
      </c>
      <c r="BL317" s="17" t="s">
        <v>130</v>
      </c>
      <c r="BM317" s="225" t="s">
        <v>349</v>
      </c>
    </row>
    <row r="318" s="2" customFormat="1">
      <c r="A318" s="38"/>
      <c r="B318" s="39"/>
      <c r="C318" s="40"/>
      <c r="D318" s="227" t="s">
        <v>132</v>
      </c>
      <c r="E318" s="40"/>
      <c r="F318" s="228" t="s">
        <v>350</v>
      </c>
      <c r="G318" s="40"/>
      <c r="H318" s="40"/>
      <c r="I318" s="229"/>
      <c r="J318" s="40"/>
      <c r="K318" s="40"/>
      <c r="L318" s="44"/>
      <c r="M318" s="230"/>
      <c r="N318" s="231"/>
      <c r="O318" s="91"/>
      <c r="P318" s="91"/>
      <c r="Q318" s="91"/>
      <c r="R318" s="91"/>
      <c r="S318" s="91"/>
      <c r="T318" s="92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T318" s="17" t="s">
        <v>132</v>
      </c>
      <c r="AU318" s="17" t="s">
        <v>88</v>
      </c>
    </row>
    <row r="319" s="14" customFormat="1">
      <c r="A319" s="14"/>
      <c r="B319" s="242"/>
      <c r="C319" s="243"/>
      <c r="D319" s="227" t="s">
        <v>134</v>
      </c>
      <c r="E319" s="244" t="s">
        <v>1</v>
      </c>
      <c r="F319" s="245" t="s">
        <v>351</v>
      </c>
      <c r="G319" s="243"/>
      <c r="H319" s="246">
        <v>39.984999999999999</v>
      </c>
      <c r="I319" s="247"/>
      <c r="J319" s="243"/>
      <c r="K319" s="243"/>
      <c r="L319" s="248"/>
      <c r="M319" s="249"/>
      <c r="N319" s="250"/>
      <c r="O319" s="250"/>
      <c r="P319" s="250"/>
      <c r="Q319" s="250"/>
      <c r="R319" s="250"/>
      <c r="S319" s="250"/>
      <c r="T319" s="251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52" t="s">
        <v>134</v>
      </c>
      <c r="AU319" s="252" t="s">
        <v>88</v>
      </c>
      <c r="AV319" s="14" t="s">
        <v>88</v>
      </c>
      <c r="AW319" s="14" t="s">
        <v>35</v>
      </c>
      <c r="AX319" s="14" t="s">
        <v>86</v>
      </c>
      <c r="AY319" s="252" t="s">
        <v>123</v>
      </c>
    </row>
    <row r="320" s="2" customFormat="1" ht="24.15" customHeight="1">
      <c r="A320" s="38"/>
      <c r="B320" s="39"/>
      <c r="C320" s="214" t="s">
        <v>352</v>
      </c>
      <c r="D320" s="214" t="s">
        <v>125</v>
      </c>
      <c r="E320" s="215" t="s">
        <v>353</v>
      </c>
      <c r="F320" s="216" t="s">
        <v>354</v>
      </c>
      <c r="G320" s="217" t="s">
        <v>337</v>
      </c>
      <c r="H320" s="218">
        <v>614.83299999999997</v>
      </c>
      <c r="I320" s="219"/>
      <c r="J320" s="220">
        <f>ROUND(I320*H320,2)</f>
        <v>0</v>
      </c>
      <c r="K320" s="216" t="s">
        <v>129</v>
      </c>
      <c r="L320" s="44"/>
      <c r="M320" s="221" t="s">
        <v>1</v>
      </c>
      <c r="N320" s="222" t="s">
        <v>43</v>
      </c>
      <c r="O320" s="91"/>
      <c r="P320" s="223">
        <f>O320*H320</f>
        <v>0</v>
      </c>
      <c r="Q320" s="223">
        <v>0</v>
      </c>
      <c r="R320" s="223">
        <f>Q320*H320</f>
        <v>0</v>
      </c>
      <c r="S320" s="223">
        <v>0</v>
      </c>
      <c r="T320" s="224">
        <f>S320*H320</f>
        <v>0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225" t="s">
        <v>130</v>
      </c>
      <c r="AT320" s="225" t="s">
        <v>125</v>
      </c>
      <c r="AU320" s="225" t="s">
        <v>88</v>
      </c>
      <c r="AY320" s="17" t="s">
        <v>123</v>
      </c>
      <c r="BE320" s="226">
        <f>IF(N320="základní",J320,0)</f>
        <v>0</v>
      </c>
      <c r="BF320" s="226">
        <f>IF(N320="snížená",J320,0)</f>
        <v>0</v>
      </c>
      <c r="BG320" s="226">
        <f>IF(N320="zákl. přenesená",J320,0)</f>
        <v>0</v>
      </c>
      <c r="BH320" s="226">
        <f>IF(N320="sníž. přenesená",J320,0)</f>
        <v>0</v>
      </c>
      <c r="BI320" s="226">
        <f>IF(N320="nulová",J320,0)</f>
        <v>0</v>
      </c>
      <c r="BJ320" s="17" t="s">
        <v>86</v>
      </c>
      <c r="BK320" s="226">
        <f>ROUND(I320*H320,2)</f>
        <v>0</v>
      </c>
      <c r="BL320" s="17" t="s">
        <v>130</v>
      </c>
      <c r="BM320" s="225" t="s">
        <v>355</v>
      </c>
    </row>
    <row r="321" s="2" customFormat="1">
      <c r="A321" s="38"/>
      <c r="B321" s="39"/>
      <c r="C321" s="40"/>
      <c r="D321" s="227" t="s">
        <v>132</v>
      </c>
      <c r="E321" s="40"/>
      <c r="F321" s="228" t="s">
        <v>354</v>
      </c>
      <c r="G321" s="40"/>
      <c r="H321" s="40"/>
      <c r="I321" s="229"/>
      <c r="J321" s="40"/>
      <c r="K321" s="40"/>
      <c r="L321" s="44"/>
      <c r="M321" s="230"/>
      <c r="N321" s="231"/>
      <c r="O321" s="91"/>
      <c r="P321" s="91"/>
      <c r="Q321" s="91"/>
      <c r="R321" s="91"/>
      <c r="S321" s="91"/>
      <c r="T321" s="92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T321" s="17" t="s">
        <v>132</v>
      </c>
      <c r="AU321" s="17" t="s">
        <v>88</v>
      </c>
    </row>
    <row r="322" s="14" customFormat="1">
      <c r="A322" s="14"/>
      <c r="B322" s="242"/>
      <c r="C322" s="243"/>
      <c r="D322" s="227" t="s">
        <v>134</v>
      </c>
      <c r="E322" s="244" t="s">
        <v>1</v>
      </c>
      <c r="F322" s="245" t="s">
        <v>356</v>
      </c>
      <c r="G322" s="243"/>
      <c r="H322" s="246">
        <v>614.83299999999997</v>
      </c>
      <c r="I322" s="247"/>
      <c r="J322" s="243"/>
      <c r="K322" s="243"/>
      <c r="L322" s="248"/>
      <c r="M322" s="249"/>
      <c r="N322" s="250"/>
      <c r="O322" s="250"/>
      <c r="P322" s="250"/>
      <c r="Q322" s="250"/>
      <c r="R322" s="250"/>
      <c r="S322" s="250"/>
      <c r="T322" s="251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52" t="s">
        <v>134</v>
      </c>
      <c r="AU322" s="252" t="s">
        <v>88</v>
      </c>
      <c r="AV322" s="14" t="s">
        <v>88</v>
      </c>
      <c r="AW322" s="14" t="s">
        <v>35</v>
      </c>
      <c r="AX322" s="14" t="s">
        <v>86</v>
      </c>
      <c r="AY322" s="252" t="s">
        <v>123</v>
      </c>
    </row>
    <row r="323" s="12" customFormat="1" ht="22.8" customHeight="1">
      <c r="A323" s="12"/>
      <c r="B323" s="198"/>
      <c r="C323" s="199"/>
      <c r="D323" s="200" t="s">
        <v>77</v>
      </c>
      <c r="E323" s="212" t="s">
        <v>357</v>
      </c>
      <c r="F323" s="212" t="s">
        <v>358</v>
      </c>
      <c r="G323" s="199"/>
      <c r="H323" s="199"/>
      <c r="I323" s="202"/>
      <c r="J323" s="213">
        <f>BK323</f>
        <v>0</v>
      </c>
      <c r="K323" s="199"/>
      <c r="L323" s="204"/>
      <c r="M323" s="205"/>
      <c r="N323" s="206"/>
      <c r="O323" s="206"/>
      <c r="P323" s="207">
        <f>SUM(P324:P325)</f>
        <v>0</v>
      </c>
      <c r="Q323" s="206"/>
      <c r="R323" s="207">
        <f>SUM(R324:R325)</f>
        <v>0</v>
      </c>
      <c r="S323" s="206"/>
      <c r="T323" s="208">
        <f>SUM(T324:T325)</f>
        <v>0</v>
      </c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R323" s="209" t="s">
        <v>86</v>
      </c>
      <c r="AT323" s="210" t="s">
        <v>77</v>
      </c>
      <c r="AU323" s="210" t="s">
        <v>86</v>
      </c>
      <c r="AY323" s="209" t="s">
        <v>123</v>
      </c>
      <c r="BK323" s="211">
        <f>SUM(BK324:BK325)</f>
        <v>0</v>
      </c>
    </row>
    <row r="324" s="2" customFormat="1" ht="21.75" customHeight="1">
      <c r="A324" s="38"/>
      <c r="B324" s="39"/>
      <c r="C324" s="214" t="s">
        <v>359</v>
      </c>
      <c r="D324" s="214" t="s">
        <v>125</v>
      </c>
      <c r="E324" s="215" t="s">
        <v>360</v>
      </c>
      <c r="F324" s="216" t="s">
        <v>361</v>
      </c>
      <c r="G324" s="217" t="s">
        <v>337</v>
      </c>
      <c r="H324" s="218">
        <v>292.334</v>
      </c>
      <c r="I324" s="219"/>
      <c r="J324" s="220">
        <f>ROUND(I324*H324,2)</f>
        <v>0</v>
      </c>
      <c r="K324" s="216" t="s">
        <v>129</v>
      </c>
      <c r="L324" s="44"/>
      <c r="M324" s="221" t="s">
        <v>1</v>
      </c>
      <c r="N324" s="222" t="s">
        <v>43</v>
      </c>
      <c r="O324" s="91"/>
      <c r="P324" s="223">
        <f>O324*H324</f>
        <v>0</v>
      </c>
      <c r="Q324" s="223">
        <v>0</v>
      </c>
      <c r="R324" s="223">
        <f>Q324*H324</f>
        <v>0</v>
      </c>
      <c r="S324" s="223">
        <v>0</v>
      </c>
      <c r="T324" s="224">
        <f>S324*H324</f>
        <v>0</v>
      </c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R324" s="225" t="s">
        <v>130</v>
      </c>
      <c r="AT324" s="225" t="s">
        <v>125</v>
      </c>
      <c r="AU324" s="225" t="s">
        <v>88</v>
      </c>
      <c r="AY324" s="17" t="s">
        <v>123</v>
      </c>
      <c r="BE324" s="226">
        <f>IF(N324="základní",J324,0)</f>
        <v>0</v>
      </c>
      <c r="BF324" s="226">
        <f>IF(N324="snížená",J324,0)</f>
        <v>0</v>
      </c>
      <c r="BG324" s="226">
        <f>IF(N324="zákl. přenesená",J324,0)</f>
        <v>0</v>
      </c>
      <c r="BH324" s="226">
        <f>IF(N324="sníž. přenesená",J324,0)</f>
        <v>0</v>
      </c>
      <c r="BI324" s="226">
        <f>IF(N324="nulová",J324,0)</f>
        <v>0</v>
      </c>
      <c r="BJ324" s="17" t="s">
        <v>86</v>
      </c>
      <c r="BK324" s="226">
        <f>ROUND(I324*H324,2)</f>
        <v>0</v>
      </c>
      <c r="BL324" s="17" t="s">
        <v>130</v>
      </c>
      <c r="BM324" s="225" t="s">
        <v>362</v>
      </c>
    </row>
    <row r="325" s="2" customFormat="1">
      <c r="A325" s="38"/>
      <c r="B325" s="39"/>
      <c r="C325" s="40"/>
      <c r="D325" s="227" t="s">
        <v>132</v>
      </c>
      <c r="E325" s="40"/>
      <c r="F325" s="228" t="s">
        <v>363</v>
      </c>
      <c r="G325" s="40"/>
      <c r="H325" s="40"/>
      <c r="I325" s="229"/>
      <c r="J325" s="40"/>
      <c r="K325" s="40"/>
      <c r="L325" s="44"/>
      <c r="M325" s="230"/>
      <c r="N325" s="231"/>
      <c r="O325" s="91"/>
      <c r="P325" s="91"/>
      <c r="Q325" s="91"/>
      <c r="R325" s="91"/>
      <c r="S325" s="91"/>
      <c r="T325" s="92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T325" s="17" t="s">
        <v>132</v>
      </c>
      <c r="AU325" s="17" t="s">
        <v>88</v>
      </c>
    </row>
    <row r="326" s="12" customFormat="1" ht="25.92" customHeight="1">
      <c r="A326" s="12"/>
      <c r="B326" s="198"/>
      <c r="C326" s="199"/>
      <c r="D326" s="200" t="s">
        <v>77</v>
      </c>
      <c r="E326" s="201" t="s">
        <v>364</v>
      </c>
      <c r="F326" s="201" t="s">
        <v>365</v>
      </c>
      <c r="G326" s="199"/>
      <c r="H326" s="199"/>
      <c r="I326" s="202"/>
      <c r="J326" s="203">
        <f>BK326</f>
        <v>0</v>
      </c>
      <c r="K326" s="199"/>
      <c r="L326" s="204"/>
      <c r="M326" s="205"/>
      <c r="N326" s="206"/>
      <c r="O326" s="206"/>
      <c r="P326" s="207">
        <f>P327+P335+P343</f>
        <v>0</v>
      </c>
      <c r="Q326" s="206"/>
      <c r="R326" s="207">
        <f>R327+R335+R343</f>
        <v>0</v>
      </c>
      <c r="S326" s="206"/>
      <c r="T326" s="208">
        <f>T327+T335+T343</f>
        <v>0</v>
      </c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R326" s="209" t="s">
        <v>157</v>
      </c>
      <c r="AT326" s="210" t="s">
        <v>77</v>
      </c>
      <c r="AU326" s="210" t="s">
        <v>78</v>
      </c>
      <c r="AY326" s="209" t="s">
        <v>123</v>
      </c>
      <c r="BK326" s="211">
        <f>BK327+BK335+BK343</f>
        <v>0</v>
      </c>
    </row>
    <row r="327" s="12" customFormat="1" ht="22.8" customHeight="1">
      <c r="A327" s="12"/>
      <c r="B327" s="198"/>
      <c r="C327" s="199"/>
      <c r="D327" s="200" t="s">
        <v>77</v>
      </c>
      <c r="E327" s="212" t="s">
        <v>366</v>
      </c>
      <c r="F327" s="212" t="s">
        <v>367</v>
      </c>
      <c r="G327" s="199"/>
      <c r="H327" s="199"/>
      <c r="I327" s="202"/>
      <c r="J327" s="213">
        <f>BK327</f>
        <v>0</v>
      </c>
      <c r="K327" s="199"/>
      <c r="L327" s="204"/>
      <c r="M327" s="205"/>
      <c r="N327" s="206"/>
      <c r="O327" s="206"/>
      <c r="P327" s="207">
        <f>SUM(P328:P334)</f>
        <v>0</v>
      </c>
      <c r="Q327" s="206"/>
      <c r="R327" s="207">
        <f>SUM(R328:R334)</f>
        <v>0</v>
      </c>
      <c r="S327" s="206"/>
      <c r="T327" s="208">
        <f>SUM(T328:T334)</f>
        <v>0</v>
      </c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R327" s="209" t="s">
        <v>157</v>
      </c>
      <c r="AT327" s="210" t="s">
        <v>77</v>
      </c>
      <c r="AU327" s="210" t="s">
        <v>86</v>
      </c>
      <c r="AY327" s="209" t="s">
        <v>123</v>
      </c>
      <c r="BK327" s="211">
        <f>SUM(BK328:BK334)</f>
        <v>0</v>
      </c>
    </row>
    <row r="328" s="2" customFormat="1" ht="16.5" customHeight="1">
      <c r="A328" s="38"/>
      <c r="B328" s="39"/>
      <c r="C328" s="214" t="s">
        <v>368</v>
      </c>
      <c r="D328" s="214" t="s">
        <v>125</v>
      </c>
      <c r="E328" s="215" t="s">
        <v>369</v>
      </c>
      <c r="F328" s="216" t="s">
        <v>370</v>
      </c>
      <c r="G328" s="217" t="s">
        <v>371</v>
      </c>
      <c r="H328" s="218">
        <v>1</v>
      </c>
      <c r="I328" s="219"/>
      <c r="J328" s="220">
        <f>ROUND(I328*H328,2)</f>
        <v>0</v>
      </c>
      <c r="K328" s="216" t="s">
        <v>129</v>
      </c>
      <c r="L328" s="44"/>
      <c r="M328" s="221" t="s">
        <v>1</v>
      </c>
      <c r="N328" s="222" t="s">
        <v>43</v>
      </c>
      <c r="O328" s="91"/>
      <c r="P328" s="223">
        <f>O328*H328</f>
        <v>0</v>
      </c>
      <c r="Q328" s="223">
        <v>0</v>
      </c>
      <c r="R328" s="223">
        <f>Q328*H328</f>
        <v>0</v>
      </c>
      <c r="S328" s="223">
        <v>0</v>
      </c>
      <c r="T328" s="224">
        <f>S328*H328</f>
        <v>0</v>
      </c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R328" s="225" t="s">
        <v>372</v>
      </c>
      <c r="AT328" s="225" t="s">
        <v>125</v>
      </c>
      <c r="AU328" s="225" t="s">
        <v>88</v>
      </c>
      <c r="AY328" s="17" t="s">
        <v>123</v>
      </c>
      <c r="BE328" s="226">
        <f>IF(N328="základní",J328,0)</f>
        <v>0</v>
      </c>
      <c r="BF328" s="226">
        <f>IF(N328="snížená",J328,0)</f>
        <v>0</v>
      </c>
      <c r="BG328" s="226">
        <f>IF(N328="zákl. přenesená",J328,0)</f>
        <v>0</v>
      </c>
      <c r="BH328" s="226">
        <f>IF(N328="sníž. přenesená",J328,0)</f>
        <v>0</v>
      </c>
      <c r="BI328" s="226">
        <f>IF(N328="nulová",J328,0)</f>
        <v>0</v>
      </c>
      <c r="BJ328" s="17" t="s">
        <v>86</v>
      </c>
      <c r="BK328" s="226">
        <f>ROUND(I328*H328,2)</f>
        <v>0</v>
      </c>
      <c r="BL328" s="17" t="s">
        <v>372</v>
      </c>
      <c r="BM328" s="225" t="s">
        <v>373</v>
      </c>
    </row>
    <row r="329" s="2" customFormat="1">
      <c r="A329" s="38"/>
      <c r="B329" s="39"/>
      <c r="C329" s="40"/>
      <c r="D329" s="227" t="s">
        <v>132</v>
      </c>
      <c r="E329" s="40"/>
      <c r="F329" s="228" t="s">
        <v>370</v>
      </c>
      <c r="G329" s="40"/>
      <c r="H329" s="40"/>
      <c r="I329" s="229"/>
      <c r="J329" s="40"/>
      <c r="K329" s="40"/>
      <c r="L329" s="44"/>
      <c r="M329" s="230"/>
      <c r="N329" s="231"/>
      <c r="O329" s="91"/>
      <c r="P329" s="91"/>
      <c r="Q329" s="91"/>
      <c r="R329" s="91"/>
      <c r="S329" s="91"/>
      <c r="T329" s="92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T329" s="17" t="s">
        <v>132</v>
      </c>
      <c r="AU329" s="17" t="s">
        <v>88</v>
      </c>
    </row>
    <row r="330" s="14" customFormat="1">
      <c r="A330" s="14"/>
      <c r="B330" s="242"/>
      <c r="C330" s="243"/>
      <c r="D330" s="227" t="s">
        <v>134</v>
      </c>
      <c r="E330" s="244" t="s">
        <v>1</v>
      </c>
      <c r="F330" s="245" t="s">
        <v>86</v>
      </c>
      <c r="G330" s="243"/>
      <c r="H330" s="246">
        <v>1</v>
      </c>
      <c r="I330" s="247"/>
      <c r="J330" s="243"/>
      <c r="K330" s="243"/>
      <c r="L330" s="248"/>
      <c r="M330" s="249"/>
      <c r="N330" s="250"/>
      <c r="O330" s="250"/>
      <c r="P330" s="250"/>
      <c r="Q330" s="250"/>
      <c r="R330" s="250"/>
      <c r="S330" s="250"/>
      <c r="T330" s="251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52" t="s">
        <v>134</v>
      </c>
      <c r="AU330" s="252" t="s">
        <v>88</v>
      </c>
      <c r="AV330" s="14" t="s">
        <v>88</v>
      </c>
      <c r="AW330" s="14" t="s">
        <v>35</v>
      </c>
      <c r="AX330" s="14" t="s">
        <v>86</v>
      </c>
      <c r="AY330" s="252" t="s">
        <v>123</v>
      </c>
    </row>
    <row r="331" s="2" customFormat="1" ht="16.5" customHeight="1">
      <c r="A331" s="38"/>
      <c r="B331" s="39"/>
      <c r="C331" s="214" t="s">
        <v>374</v>
      </c>
      <c r="D331" s="214" t="s">
        <v>125</v>
      </c>
      <c r="E331" s="215" t="s">
        <v>375</v>
      </c>
      <c r="F331" s="216" t="s">
        <v>376</v>
      </c>
      <c r="G331" s="217" t="s">
        <v>371</v>
      </c>
      <c r="H331" s="218">
        <v>1</v>
      </c>
      <c r="I331" s="219"/>
      <c r="J331" s="220">
        <f>ROUND(I331*H331,2)</f>
        <v>0</v>
      </c>
      <c r="K331" s="216" t="s">
        <v>129</v>
      </c>
      <c r="L331" s="44"/>
      <c r="M331" s="221" t="s">
        <v>1</v>
      </c>
      <c r="N331" s="222" t="s">
        <v>43</v>
      </c>
      <c r="O331" s="91"/>
      <c r="P331" s="223">
        <f>O331*H331</f>
        <v>0</v>
      </c>
      <c r="Q331" s="223">
        <v>0</v>
      </c>
      <c r="R331" s="223">
        <f>Q331*H331</f>
        <v>0</v>
      </c>
      <c r="S331" s="223">
        <v>0</v>
      </c>
      <c r="T331" s="224">
        <f>S331*H331</f>
        <v>0</v>
      </c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R331" s="225" t="s">
        <v>372</v>
      </c>
      <c r="AT331" s="225" t="s">
        <v>125</v>
      </c>
      <c r="AU331" s="225" t="s">
        <v>88</v>
      </c>
      <c r="AY331" s="17" t="s">
        <v>123</v>
      </c>
      <c r="BE331" s="226">
        <f>IF(N331="základní",J331,0)</f>
        <v>0</v>
      </c>
      <c r="BF331" s="226">
        <f>IF(N331="snížená",J331,0)</f>
        <v>0</v>
      </c>
      <c r="BG331" s="226">
        <f>IF(N331="zákl. přenesená",J331,0)</f>
        <v>0</v>
      </c>
      <c r="BH331" s="226">
        <f>IF(N331="sníž. přenesená",J331,0)</f>
        <v>0</v>
      </c>
      <c r="BI331" s="226">
        <f>IF(N331="nulová",J331,0)</f>
        <v>0</v>
      </c>
      <c r="BJ331" s="17" t="s">
        <v>86</v>
      </c>
      <c r="BK331" s="226">
        <f>ROUND(I331*H331,2)</f>
        <v>0</v>
      </c>
      <c r="BL331" s="17" t="s">
        <v>372</v>
      </c>
      <c r="BM331" s="225" t="s">
        <v>377</v>
      </c>
    </row>
    <row r="332" s="2" customFormat="1">
      <c r="A332" s="38"/>
      <c r="B332" s="39"/>
      <c r="C332" s="40"/>
      <c r="D332" s="227" t="s">
        <v>132</v>
      </c>
      <c r="E332" s="40"/>
      <c r="F332" s="228" t="s">
        <v>376</v>
      </c>
      <c r="G332" s="40"/>
      <c r="H332" s="40"/>
      <c r="I332" s="229"/>
      <c r="J332" s="40"/>
      <c r="K332" s="40"/>
      <c r="L332" s="44"/>
      <c r="M332" s="230"/>
      <c r="N332" s="231"/>
      <c r="O332" s="91"/>
      <c r="P332" s="91"/>
      <c r="Q332" s="91"/>
      <c r="R332" s="91"/>
      <c r="S332" s="91"/>
      <c r="T332" s="92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T332" s="17" t="s">
        <v>132</v>
      </c>
      <c r="AU332" s="17" t="s">
        <v>88</v>
      </c>
    </row>
    <row r="333" s="13" customFormat="1">
      <c r="A333" s="13"/>
      <c r="B333" s="232"/>
      <c r="C333" s="233"/>
      <c r="D333" s="227" t="s">
        <v>134</v>
      </c>
      <c r="E333" s="234" t="s">
        <v>1</v>
      </c>
      <c r="F333" s="235" t="s">
        <v>378</v>
      </c>
      <c r="G333" s="233"/>
      <c r="H333" s="234" t="s">
        <v>1</v>
      </c>
      <c r="I333" s="236"/>
      <c r="J333" s="233"/>
      <c r="K333" s="233"/>
      <c r="L333" s="237"/>
      <c r="M333" s="238"/>
      <c r="N333" s="239"/>
      <c r="O333" s="239"/>
      <c r="P333" s="239"/>
      <c r="Q333" s="239"/>
      <c r="R333" s="239"/>
      <c r="S333" s="239"/>
      <c r="T333" s="240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1" t="s">
        <v>134</v>
      </c>
      <c r="AU333" s="241" t="s">
        <v>88</v>
      </c>
      <c r="AV333" s="13" t="s">
        <v>86</v>
      </c>
      <c r="AW333" s="13" t="s">
        <v>35</v>
      </c>
      <c r="AX333" s="13" t="s">
        <v>78</v>
      </c>
      <c r="AY333" s="241" t="s">
        <v>123</v>
      </c>
    </row>
    <row r="334" s="14" customFormat="1">
      <c r="A334" s="14"/>
      <c r="B334" s="242"/>
      <c r="C334" s="243"/>
      <c r="D334" s="227" t="s">
        <v>134</v>
      </c>
      <c r="E334" s="244" t="s">
        <v>1</v>
      </c>
      <c r="F334" s="245" t="s">
        <v>86</v>
      </c>
      <c r="G334" s="243"/>
      <c r="H334" s="246">
        <v>1</v>
      </c>
      <c r="I334" s="247"/>
      <c r="J334" s="243"/>
      <c r="K334" s="243"/>
      <c r="L334" s="248"/>
      <c r="M334" s="249"/>
      <c r="N334" s="250"/>
      <c r="O334" s="250"/>
      <c r="P334" s="250"/>
      <c r="Q334" s="250"/>
      <c r="R334" s="250"/>
      <c r="S334" s="250"/>
      <c r="T334" s="251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52" t="s">
        <v>134</v>
      </c>
      <c r="AU334" s="252" t="s">
        <v>88</v>
      </c>
      <c r="AV334" s="14" t="s">
        <v>88</v>
      </c>
      <c r="AW334" s="14" t="s">
        <v>35</v>
      </c>
      <c r="AX334" s="14" t="s">
        <v>86</v>
      </c>
      <c r="AY334" s="252" t="s">
        <v>123</v>
      </c>
    </row>
    <row r="335" s="12" customFormat="1" ht="22.8" customHeight="1">
      <c r="A335" s="12"/>
      <c r="B335" s="198"/>
      <c r="C335" s="199"/>
      <c r="D335" s="200" t="s">
        <v>77</v>
      </c>
      <c r="E335" s="212" t="s">
        <v>379</v>
      </c>
      <c r="F335" s="212" t="s">
        <v>380</v>
      </c>
      <c r="G335" s="199"/>
      <c r="H335" s="199"/>
      <c r="I335" s="202"/>
      <c r="J335" s="213">
        <f>BK335</f>
        <v>0</v>
      </c>
      <c r="K335" s="199"/>
      <c r="L335" s="204"/>
      <c r="M335" s="205"/>
      <c r="N335" s="206"/>
      <c r="O335" s="206"/>
      <c r="P335" s="207">
        <f>SUM(P336:P342)</f>
        <v>0</v>
      </c>
      <c r="Q335" s="206"/>
      <c r="R335" s="207">
        <f>SUM(R336:R342)</f>
        <v>0</v>
      </c>
      <c r="S335" s="206"/>
      <c r="T335" s="208">
        <f>SUM(T336:T342)</f>
        <v>0</v>
      </c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R335" s="209" t="s">
        <v>157</v>
      </c>
      <c r="AT335" s="210" t="s">
        <v>77</v>
      </c>
      <c r="AU335" s="210" t="s">
        <v>86</v>
      </c>
      <c r="AY335" s="209" t="s">
        <v>123</v>
      </c>
      <c r="BK335" s="211">
        <f>SUM(BK336:BK342)</f>
        <v>0</v>
      </c>
    </row>
    <row r="336" s="2" customFormat="1" ht="16.5" customHeight="1">
      <c r="A336" s="38"/>
      <c r="B336" s="39"/>
      <c r="C336" s="214" t="s">
        <v>381</v>
      </c>
      <c r="D336" s="214" t="s">
        <v>125</v>
      </c>
      <c r="E336" s="215" t="s">
        <v>382</v>
      </c>
      <c r="F336" s="216" t="s">
        <v>380</v>
      </c>
      <c r="G336" s="217" t="s">
        <v>371</v>
      </c>
      <c r="H336" s="218">
        <v>1</v>
      </c>
      <c r="I336" s="219"/>
      <c r="J336" s="220">
        <f>ROUND(I336*H336,2)</f>
        <v>0</v>
      </c>
      <c r="K336" s="216" t="s">
        <v>129</v>
      </c>
      <c r="L336" s="44"/>
      <c r="M336" s="221" t="s">
        <v>1</v>
      </c>
      <c r="N336" s="222" t="s">
        <v>43</v>
      </c>
      <c r="O336" s="91"/>
      <c r="P336" s="223">
        <f>O336*H336</f>
        <v>0</v>
      </c>
      <c r="Q336" s="223">
        <v>0</v>
      </c>
      <c r="R336" s="223">
        <f>Q336*H336</f>
        <v>0</v>
      </c>
      <c r="S336" s="223">
        <v>0</v>
      </c>
      <c r="T336" s="224">
        <f>S336*H336</f>
        <v>0</v>
      </c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R336" s="225" t="s">
        <v>372</v>
      </c>
      <c r="AT336" s="225" t="s">
        <v>125</v>
      </c>
      <c r="AU336" s="225" t="s">
        <v>88</v>
      </c>
      <c r="AY336" s="17" t="s">
        <v>123</v>
      </c>
      <c r="BE336" s="226">
        <f>IF(N336="základní",J336,0)</f>
        <v>0</v>
      </c>
      <c r="BF336" s="226">
        <f>IF(N336="snížená",J336,0)</f>
        <v>0</v>
      </c>
      <c r="BG336" s="226">
        <f>IF(N336="zákl. přenesená",J336,0)</f>
        <v>0</v>
      </c>
      <c r="BH336" s="226">
        <f>IF(N336="sníž. přenesená",J336,0)</f>
        <v>0</v>
      </c>
      <c r="BI336" s="226">
        <f>IF(N336="nulová",J336,0)</f>
        <v>0</v>
      </c>
      <c r="BJ336" s="17" t="s">
        <v>86</v>
      </c>
      <c r="BK336" s="226">
        <f>ROUND(I336*H336,2)</f>
        <v>0</v>
      </c>
      <c r="BL336" s="17" t="s">
        <v>372</v>
      </c>
      <c r="BM336" s="225" t="s">
        <v>383</v>
      </c>
    </row>
    <row r="337" s="2" customFormat="1">
      <c r="A337" s="38"/>
      <c r="B337" s="39"/>
      <c r="C337" s="40"/>
      <c r="D337" s="227" t="s">
        <v>132</v>
      </c>
      <c r="E337" s="40"/>
      <c r="F337" s="228" t="s">
        <v>380</v>
      </c>
      <c r="G337" s="40"/>
      <c r="H337" s="40"/>
      <c r="I337" s="229"/>
      <c r="J337" s="40"/>
      <c r="K337" s="40"/>
      <c r="L337" s="44"/>
      <c r="M337" s="230"/>
      <c r="N337" s="231"/>
      <c r="O337" s="91"/>
      <c r="P337" s="91"/>
      <c r="Q337" s="91"/>
      <c r="R337" s="91"/>
      <c r="S337" s="91"/>
      <c r="T337" s="92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T337" s="17" t="s">
        <v>132</v>
      </c>
      <c r="AU337" s="17" t="s">
        <v>88</v>
      </c>
    </row>
    <row r="338" s="14" customFormat="1">
      <c r="A338" s="14"/>
      <c r="B338" s="242"/>
      <c r="C338" s="243"/>
      <c r="D338" s="227" t="s">
        <v>134</v>
      </c>
      <c r="E338" s="244" t="s">
        <v>1</v>
      </c>
      <c r="F338" s="245" t="s">
        <v>86</v>
      </c>
      <c r="G338" s="243"/>
      <c r="H338" s="246">
        <v>1</v>
      </c>
      <c r="I338" s="247"/>
      <c r="J338" s="243"/>
      <c r="K338" s="243"/>
      <c r="L338" s="248"/>
      <c r="M338" s="249"/>
      <c r="N338" s="250"/>
      <c r="O338" s="250"/>
      <c r="P338" s="250"/>
      <c r="Q338" s="250"/>
      <c r="R338" s="250"/>
      <c r="S338" s="250"/>
      <c r="T338" s="251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52" t="s">
        <v>134</v>
      </c>
      <c r="AU338" s="252" t="s">
        <v>88</v>
      </c>
      <c r="AV338" s="14" t="s">
        <v>88</v>
      </c>
      <c r="AW338" s="14" t="s">
        <v>35</v>
      </c>
      <c r="AX338" s="14" t="s">
        <v>86</v>
      </c>
      <c r="AY338" s="252" t="s">
        <v>123</v>
      </c>
    </row>
    <row r="339" s="2" customFormat="1" ht="16.5" customHeight="1">
      <c r="A339" s="38"/>
      <c r="B339" s="39"/>
      <c r="C339" s="214" t="s">
        <v>384</v>
      </c>
      <c r="D339" s="214" t="s">
        <v>125</v>
      </c>
      <c r="E339" s="215" t="s">
        <v>385</v>
      </c>
      <c r="F339" s="216" t="s">
        <v>386</v>
      </c>
      <c r="G339" s="217" t="s">
        <v>371</v>
      </c>
      <c r="H339" s="218">
        <v>1</v>
      </c>
      <c r="I339" s="219"/>
      <c r="J339" s="220">
        <f>ROUND(I339*H339,2)</f>
        <v>0</v>
      </c>
      <c r="K339" s="216" t="s">
        <v>129</v>
      </c>
      <c r="L339" s="44"/>
      <c r="M339" s="221" t="s">
        <v>1</v>
      </c>
      <c r="N339" s="222" t="s">
        <v>43</v>
      </c>
      <c r="O339" s="91"/>
      <c r="P339" s="223">
        <f>O339*H339</f>
        <v>0</v>
      </c>
      <c r="Q339" s="223">
        <v>0</v>
      </c>
      <c r="R339" s="223">
        <f>Q339*H339</f>
        <v>0</v>
      </c>
      <c r="S339" s="223">
        <v>0</v>
      </c>
      <c r="T339" s="224">
        <f>S339*H339</f>
        <v>0</v>
      </c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R339" s="225" t="s">
        <v>372</v>
      </c>
      <c r="AT339" s="225" t="s">
        <v>125</v>
      </c>
      <c r="AU339" s="225" t="s">
        <v>88</v>
      </c>
      <c r="AY339" s="17" t="s">
        <v>123</v>
      </c>
      <c r="BE339" s="226">
        <f>IF(N339="základní",J339,0)</f>
        <v>0</v>
      </c>
      <c r="BF339" s="226">
        <f>IF(N339="snížená",J339,0)</f>
        <v>0</v>
      </c>
      <c r="BG339" s="226">
        <f>IF(N339="zákl. přenesená",J339,0)</f>
        <v>0</v>
      </c>
      <c r="BH339" s="226">
        <f>IF(N339="sníž. přenesená",J339,0)</f>
        <v>0</v>
      </c>
      <c r="BI339" s="226">
        <f>IF(N339="nulová",J339,0)</f>
        <v>0</v>
      </c>
      <c r="BJ339" s="17" t="s">
        <v>86</v>
      </c>
      <c r="BK339" s="226">
        <f>ROUND(I339*H339,2)</f>
        <v>0</v>
      </c>
      <c r="BL339" s="17" t="s">
        <v>372</v>
      </c>
      <c r="BM339" s="225" t="s">
        <v>387</v>
      </c>
    </row>
    <row r="340" s="2" customFormat="1">
      <c r="A340" s="38"/>
      <c r="B340" s="39"/>
      <c r="C340" s="40"/>
      <c r="D340" s="227" t="s">
        <v>132</v>
      </c>
      <c r="E340" s="40"/>
      <c r="F340" s="228" t="s">
        <v>386</v>
      </c>
      <c r="G340" s="40"/>
      <c r="H340" s="40"/>
      <c r="I340" s="229"/>
      <c r="J340" s="40"/>
      <c r="K340" s="40"/>
      <c r="L340" s="44"/>
      <c r="M340" s="230"/>
      <c r="N340" s="231"/>
      <c r="O340" s="91"/>
      <c r="P340" s="91"/>
      <c r="Q340" s="91"/>
      <c r="R340" s="91"/>
      <c r="S340" s="91"/>
      <c r="T340" s="92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T340" s="17" t="s">
        <v>132</v>
      </c>
      <c r="AU340" s="17" t="s">
        <v>88</v>
      </c>
    </row>
    <row r="341" s="13" customFormat="1">
      <c r="A341" s="13"/>
      <c r="B341" s="232"/>
      <c r="C341" s="233"/>
      <c r="D341" s="227" t="s">
        <v>134</v>
      </c>
      <c r="E341" s="234" t="s">
        <v>1</v>
      </c>
      <c r="F341" s="235" t="s">
        <v>378</v>
      </c>
      <c r="G341" s="233"/>
      <c r="H341" s="234" t="s">
        <v>1</v>
      </c>
      <c r="I341" s="236"/>
      <c r="J341" s="233"/>
      <c r="K341" s="233"/>
      <c r="L341" s="237"/>
      <c r="M341" s="238"/>
      <c r="N341" s="239"/>
      <c r="O341" s="239"/>
      <c r="P341" s="239"/>
      <c r="Q341" s="239"/>
      <c r="R341" s="239"/>
      <c r="S341" s="239"/>
      <c r="T341" s="240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41" t="s">
        <v>134</v>
      </c>
      <c r="AU341" s="241" t="s">
        <v>88</v>
      </c>
      <c r="AV341" s="13" t="s">
        <v>86</v>
      </c>
      <c r="AW341" s="13" t="s">
        <v>35</v>
      </c>
      <c r="AX341" s="13" t="s">
        <v>78</v>
      </c>
      <c r="AY341" s="241" t="s">
        <v>123</v>
      </c>
    </row>
    <row r="342" s="14" customFormat="1">
      <c r="A342" s="14"/>
      <c r="B342" s="242"/>
      <c r="C342" s="243"/>
      <c r="D342" s="227" t="s">
        <v>134</v>
      </c>
      <c r="E342" s="244" t="s">
        <v>1</v>
      </c>
      <c r="F342" s="245" t="s">
        <v>86</v>
      </c>
      <c r="G342" s="243"/>
      <c r="H342" s="246">
        <v>1</v>
      </c>
      <c r="I342" s="247"/>
      <c r="J342" s="243"/>
      <c r="K342" s="243"/>
      <c r="L342" s="248"/>
      <c r="M342" s="249"/>
      <c r="N342" s="250"/>
      <c r="O342" s="250"/>
      <c r="P342" s="250"/>
      <c r="Q342" s="250"/>
      <c r="R342" s="250"/>
      <c r="S342" s="250"/>
      <c r="T342" s="251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52" t="s">
        <v>134</v>
      </c>
      <c r="AU342" s="252" t="s">
        <v>88</v>
      </c>
      <c r="AV342" s="14" t="s">
        <v>88</v>
      </c>
      <c r="AW342" s="14" t="s">
        <v>35</v>
      </c>
      <c r="AX342" s="14" t="s">
        <v>86</v>
      </c>
      <c r="AY342" s="252" t="s">
        <v>123</v>
      </c>
    </row>
    <row r="343" s="12" customFormat="1" ht="22.8" customHeight="1">
      <c r="A343" s="12"/>
      <c r="B343" s="198"/>
      <c r="C343" s="199"/>
      <c r="D343" s="200" t="s">
        <v>77</v>
      </c>
      <c r="E343" s="212" t="s">
        <v>388</v>
      </c>
      <c r="F343" s="212" t="s">
        <v>389</v>
      </c>
      <c r="G343" s="199"/>
      <c r="H343" s="199"/>
      <c r="I343" s="202"/>
      <c r="J343" s="213">
        <f>BK343</f>
        <v>0</v>
      </c>
      <c r="K343" s="199"/>
      <c r="L343" s="204"/>
      <c r="M343" s="205"/>
      <c r="N343" s="206"/>
      <c r="O343" s="206"/>
      <c r="P343" s="207">
        <f>SUM(P344:P347)</f>
        <v>0</v>
      </c>
      <c r="Q343" s="206"/>
      <c r="R343" s="207">
        <f>SUM(R344:R347)</f>
        <v>0</v>
      </c>
      <c r="S343" s="206"/>
      <c r="T343" s="208">
        <f>SUM(T344:T347)</f>
        <v>0</v>
      </c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R343" s="209" t="s">
        <v>157</v>
      </c>
      <c r="AT343" s="210" t="s">
        <v>77</v>
      </c>
      <c r="AU343" s="210" t="s">
        <v>86</v>
      </c>
      <c r="AY343" s="209" t="s">
        <v>123</v>
      </c>
      <c r="BK343" s="211">
        <f>SUM(BK344:BK347)</f>
        <v>0</v>
      </c>
    </row>
    <row r="344" s="2" customFormat="1" ht="16.5" customHeight="1">
      <c r="A344" s="38"/>
      <c r="B344" s="39"/>
      <c r="C344" s="214" t="s">
        <v>390</v>
      </c>
      <c r="D344" s="214" t="s">
        <v>125</v>
      </c>
      <c r="E344" s="215" t="s">
        <v>391</v>
      </c>
      <c r="F344" s="216" t="s">
        <v>392</v>
      </c>
      <c r="G344" s="217" t="s">
        <v>371</v>
      </c>
      <c r="H344" s="218">
        <v>1</v>
      </c>
      <c r="I344" s="219"/>
      <c r="J344" s="220">
        <f>ROUND(I344*H344,2)</f>
        <v>0</v>
      </c>
      <c r="K344" s="216" t="s">
        <v>129</v>
      </c>
      <c r="L344" s="44"/>
      <c r="M344" s="221" t="s">
        <v>1</v>
      </c>
      <c r="N344" s="222" t="s">
        <v>43</v>
      </c>
      <c r="O344" s="91"/>
      <c r="P344" s="223">
        <f>O344*H344</f>
        <v>0</v>
      </c>
      <c r="Q344" s="223">
        <v>0</v>
      </c>
      <c r="R344" s="223">
        <f>Q344*H344</f>
        <v>0</v>
      </c>
      <c r="S344" s="223">
        <v>0</v>
      </c>
      <c r="T344" s="224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25" t="s">
        <v>372</v>
      </c>
      <c r="AT344" s="225" t="s">
        <v>125</v>
      </c>
      <c r="AU344" s="225" t="s">
        <v>88</v>
      </c>
      <c r="AY344" s="17" t="s">
        <v>123</v>
      </c>
      <c r="BE344" s="226">
        <f>IF(N344="základní",J344,0)</f>
        <v>0</v>
      </c>
      <c r="BF344" s="226">
        <f>IF(N344="snížená",J344,0)</f>
        <v>0</v>
      </c>
      <c r="BG344" s="226">
        <f>IF(N344="zákl. přenesená",J344,0)</f>
        <v>0</v>
      </c>
      <c r="BH344" s="226">
        <f>IF(N344="sníž. přenesená",J344,0)</f>
        <v>0</v>
      </c>
      <c r="BI344" s="226">
        <f>IF(N344="nulová",J344,0)</f>
        <v>0</v>
      </c>
      <c r="BJ344" s="17" t="s">
        <v>86</v>
      </c>
      <c r="BK344" s="226">
        <f>ROUND(I344*H344,2)</f>
        <v>0</v>
      </c>
      <c r="BL344" s="17" t="s">
        <v>372</v>
      </c>
      <c r="BM344" s="225" t="s">
        <v>393</v>
      </c>
    </row>
    <row r="345" s="2" customFormat="1">
      <c r="A345" s="38"/>
      <c r="B345" s="39"/>
      <c r="C345" s="40"/>
      <c r="D345" s="227" t="s">
        <v>132</v>
      </c>
      <c r="E345" s="40"/>
      <c r="F345" s="228" t="s">
        <v>392</v>
      </c>
      <c r="G345" s="40"/>
      <c r="H345" s="40"/>
      <c r="I345" s="229"/>
      <c r="J345" s="40"/>
      <c r="K345" s="40"/>
      <c r="L345" s="44"/>
      <c r="M345" s="230"/>
      <c r="N345" s="231"/>
      <c r="O345" s="91"/>
      <c r="P345" s="91"/>
      <c r="Q345" s="91"/>
      <c r="R345" s="91"/>
      <c r="S345" s="91"/>
      <c r="T345" s="92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T345" s="17" t="s">
        <v>132</v>
      </c>
      <c r="AU345" s="17" t="s">
        <v>88</v>
      </c>
    </row>
    <row r="346" s="13" customFormat="1">
      <c r="A346" s="13"/>
      <c r="B346" s="232"/>
      <c r="C346" s="233"/>
      <c r="D346" s="227" t="s">
        <v>134</v>
      </c>
      <c r="E346" s="234" t="s">
        <v>1</v>
      </c>
      <c r="F346" s="235" t="s">
        <v>394</v>
      </c>
      <c r="G346" s="233"/>
      <c r="H346" s="234" t="s">
        <v>1</v>
      </c>
      <c r="I346" s="236"/>
      <c r="J346" s="233"/>
      <c r="K346" s="233"/>
      <c r="L346" s="237"/>
      <c r="M346" s="238"/>
      <c r="N346" s="239"/>
      <c r="O346" s="239"/>
      <c r="P346" s="239"/>
      <c r="Q346" s="239"/>
      <c r="R346" s="239"/>
      <c r="S346" s="239"/>
      <c r="T346" s="240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41" t="s">
        <v>134</v>
      </c>
      <c r="AU346" s="241" t="s">
        <v>88</v>
      </c>
      <c r="AV346" s="13" t="s">
        <v>86</v>
      </c>
      <c r="AW346" s="13" t="s">
        <v>35</v>
      </c>
      <c r="AX346" s="13" t="s">
        <v>78</v>
      </c>
      <c r="AY346" s="241" t="s">
        <v>123</v>
      </c>
    </row>
    <row r="347" s="14" customFormat="1">
      <c r="A347" s="14"/>
      <c r="B347" s="242"/>
      <c r="C347" s="243"/>
      <c r="D347" s="227" t="s">
        <v>134</v>
      </c>
      <c r="E347" s="244" t="s">
        <v>1</v>
      </c>
      <c r="F347" s="245" t="s">
        <v>86</v>
      </c>
      <c r="G347" s="243"/>
      <c r="H347" s="246">
        <v>1</v>
      </c>
      <c r="I347" s="247"/>
      <c r="J347" s="243"/>
      <c r="K347" s="243"/>
      <c r="L347" s="248"/>
      <c r="M347" s="274"/>
      <c r="N347" s="275"/>
      <c r="O347" s="275"/>
      <c r="P347" s="275"/>
      <c r="Q347" s="275"/>
      <c r="R347" s="275"/>
      <c r="S347" s="275"/>
      <c r="T347" s="276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52" t="s">
        <v>134</v>
      </c>
      <c r="AU347" s="252" t="s">
        <v>88</v>
      </c>
      <c r="AV347" s="14" t="s">
        <v>88</v>
      </c>
      <c r="AW347" s="14" t="s">
        <v>35</v>
      </c>
      <c r="AX347" s="14" t="s">
        <v>86</v>
      </c>
      <c r="AY347" s="252" t="s">
        <v>123</v>
      </c>
    </row>
    <row r="348" s="2" customFormat="1" ht="6.96" customHeight="1">
      <c r="A348" s="38"/>
      <c r="B348" s="66"/>
      <c r="C348" s="67"/>
      <c r="D348" s="67"/>
      <c r="E348" s="67"/>
      <c r="F348" s="67"/>
      <c r="G348" s="67"/>
      <c r="H348" s="67"/>
      <c r="I348" s="67"/>
      <c r="J348" s="67"/>
      <c r="K348" s="67"/>
      <c r="L348" s="44"/>
      <c r="M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</row>
  </sheetData>
  <sheetProtection sheet="1" autoFilter="0" formatColumns="0" formatRows="0" objects="1" scenarios="1" spinCount="100000" saltValue="uit9P2VcFt/9bRmvbYHkZLyIHWLOx9Bxos6zcJIThKWHoYS5Usk1vRWWmm40y/DLKN2+ldhw4YOhC5w97IlCcw==" hashValue="LsXff9jhNRN+7Va7XUsShAjhXssXfkAO3x/IF0ncaHS7MlT8VtRRlNj60Q2P1rc4oHMUw4RaQ9IwyYEh9XDpGA==" algorithmName="SHA-512" password="CC35"/>
  <autoFilter ref="C126:K347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DESKTOP-JJA4DNO\MESSOR COMPANY</dc:creator>
  <cp:lastModifiedBy>DESKTOP-JJA4DNO\MESSOR COMPANY</cp:lastModifiedBy>
  <dcterms:created xsi:type="dcterms:W3CDTF">2025-04-09T05:56:59Z</dcterms:created>
  <dcterms:modified xsi:type="dcterms:W3CDTF">2025-04-09T05:57:03Z</dcterms:modified>
</cp:coreProperties>
</file>