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áce\Práce 2024\Sportovní projekty\Litvínov\"/>
    </mc:Choice>
  </mc:AlternateContent>
  <bookViews>
    <workbookView xWindow="0" yWindow="0" windowWidth="0" windowHeight="0"/>
  </bookViews>
  <sheets>
    <sheet name="Rekapitulace stavby" sheetId="1" r:id="rId1"/>
    <sheet name="24-007 - Rekonstrukce ví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'24-007 - Rekonstrukce víc...'!$C$132:$K$423</definedName>
    <definedName name="_xlnm.Print_Area" localSheetId="1">'24-007 - Rekonstrukce víc...'!$C$4:$J$76,'24-007 - Rekonstrukce víc...'!$C$82:$J$116,'24-007 - Rekonstrukce víc...'!$C$122:$J$423</definedName>
    <definedName name="_xlnm.Print_Titles" localSheetId="1">'24-007 - Rekonstrukce víc...'!$132:$132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23"/>
  <c r="BH423"/>
  <c r="BG423"/>
  <c r="BF423"/>
  <c r="T423"/>
  <c r="T422"/>
  <c r="R423"/>
  <c r="R422"/>
  <c r="P423"/>
  <c r="P422"/>
  <c r="BI421"/>
  <c r="BH421"/>
  <c r="BG421"/>
  <c r="BF421"/>
  <c r="T421"/>
  <c r="T420"/>
  <c r="R421"/>
  <c r="R420"/>
  <c r="P421"/>
  <c r="P420"/>
  <c r="BI419"/>
  <c r="BH419"/>
  <c r="BG419"/>
  <c r="BF419"/>
  <c r="T419"/>
  <c r="T418"/>
  <c r="R419"/>
  <c r="R418"/>
  <c r="P419"/>
  <c r="P418"/>
  <c r="BI417"/>
  <c r="BH417"/>
  <c r="BG417"/>
  <c r="BF417"/>
  <c r="T417"/>
  <c r="T416"/>
  <c r="T415"/>
  <c r="R417"/>
  <c r="R416"/>
  <c r="R415"/>
  <c r="P417"/>
  <c r="P416"/>
  <c r="P415"/>
  <c r="BI414"/>
  <c r="BH414"/>
  <c r="BG414"/>
  <c r="BF414"/>
  <c r="T414"/>
  <c r="R414"/>
  <c r="P414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T374"/>
  <c r="R375"/>
  <c r="R374"/>
  <c r="P375"/>
  <c r="P374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T308"/>
  <c r="R309"/>
  <c r="R308"/>
  <c r="P309"/>
  <c r="P308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3"/>
  <c r="BH283"/>
  <c r="BG283"/>
  <c r="BF283"/>
  <c r="T283"/>
  <c r="R283"/>
  <c r="P283"/>
  <c r="BI276"/>
  <c r="BH276"/>
  <c r="BG276"/>
  <c r="BF276"/>
  <c r="T276"/>
  <c r="R276"/>
  <c r="P276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3"/>
  <c r="BH253"/>
  <c r="BG253"/>
  <c r="BF253"/>
  <c r="T253"/>
  <c r="R253"/>
  <c r="P253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J90"/>
  <c r="J89"/>
  <c r="F89"/>
  <c r="F87"/>
  <c r="E85"/>
  <c r="J16"/>
  <c r="E16"/>
  <c r="F90"/>
  <c r="J15"/>
  <c r="J10"/>
  <c r="J127"/>
  <c i="1" r="L90"/>
  <c r="AM90"/>
  <c r="AM89"/>
  <c r="L89"/>
  <c r="AM87"/>
  <c r="L87"/>
  <c r="L85"/>
  <c r="L84"/>
  <c i="2" r="BK405"/>
  <c r="BK309"/>
  <c r="J191"/>
  <c r="BK407"/>
  <c r="BK354"/>
  <c r="J317"/>
  <c r="BK147"/>
  <c r="J405"/>
  <c r="BK380"/>
  <c r="J301"/>
  <c r="J199"/>
  <c r="J143"/>
  <c r="J400"/>
  <c r="BK360"/>
  <c r="BK311"/>
  <c r="J261"/>
  <c r="BK211"/>
  <c r="J413"/>
  <c r="BK304"/>
  <c r="J238"/>
  <c r="BK153"/>
  <c r="BK342"/>
  <c r="BK214"/>
  <c r="J382"/>
  <c r="J343"/>
  <c r="BK276"/>
  <c r="J242"/>
  <c r="BK199"/>
  <c r="BK421"/>
  <c r="J411"/>
  <c r="J388"/>
  <c r="J328"/>
  <c r="BK261"/>
  <c r="BK197"/>
  <c r="J147"/>
  <c r="BK317"/>
  <c r="J225"/>
  <c r="BK151"/>
  <c r="J392"/>
  <c r="J330"/>
  <c r="BK143"/>
  <c r="J390"/>
  <c r="J363"/>
  <c r="BK252"/>
  <c r="J207"/>
  <c r="J152"/>
  <c r="J402"/>
  <c r="J372"/>
  <c r="BK315"/>
  <c r="J263"/>
  <c r="J214"/>
  <c r="J141"/>
  <c r="BK352"/>
  <c r="BK302"/>
  <c r="BK217"/>
  <c r="BK350"/>
  <c r="BK253"/>
  <c r="BK394"/>
  <c r="BK363"/>
  <c r="BK300"/>
  <c r="BK221"/>
  <c r="BK159"/>
  <c r="J421"/>
  <c r="BK409"/>
  <c r="J378"/>
  <c r="J345"/>
  <c r="J289"/>
  <c r="J205"/>
  <c r="J138"/>
  <c r="BK369"/>
  <c r="BK292"/>
  <c r="J165"/>
  <c r="BK367"/>
  <c r="J271"/>
  <c r="BK263"/>
  <c r="J223"/>
  <c r="BK201"/>
  <c r="BK191"/>
  <c r="J176"/>
  <c r="J171"/>
  <c r="J409"/>
  <c r="J394"/>
  <c r="BK372"/>
  <c r="J326"/>
  <c r="J259"/>
  <c r="J211"/>
  <c r="J153"/>
  <c r="J414"/>
  <c r="BK390"/>
  <c r="J348"/>
  <c r="J266"/>
  <c r="J221"/>
  <c r="J185"/>
  <c r="J371"/>
  <c r="J283"/>
  <c r="BK237"/>
  <c r="BK141"/>
  <c r="BK259"/>
  <c r="BK165"/>
  <c r="J350"/>
  <c r="BK291"/>
  <c r="J201"/>
  <c r="J423"/>
  <c r="BK400"/>
  <c r="J354"/>
  <c r="J291"/>
  <c r="J217"/>
  <c r="BK162"/>
  <c r="BK340"/>
  <c r="J265"/>
  <c r="BK136"/>
  <c r="BK388"/>
  <c r="BK335"/>
  <c r="BK173"/>
  <c r="J362"/>
  <c r="J319"/>
  <c r="J145"/>
  <c r="J340"/>
  <c r="BK183"/>
  <c r="BK139"/>
  <c r="J407"/>
  <c r="BK382"/>
  <c r="BK348"/>
  <c r="BK227"/>
  <c r="BK176"/>
  <c r="BK413"/>
  <c r="BK384"/>
  <c r="BK289"/>
  <c r="J231"/>
  <c r="BK188"/>
  <c r="BK358"/>
  <c r="BK271"/>
  <c r="J183"/>
  <c r="J311"/>
  <c r="BK203"/>
  <c r="J360"/>
  <c r="J302"/>
  <c r="J233"/>
  <c r="J173"/>
  <c r="BK419"/>
  <c r="J380"/>
  <c r="J315"/>
  <c r="BK242"/>
  <c r="BK178"/>
  <c r="J358"/>
  <c r="J300"/>
  <c r="J219"/>
  <c r="BK402"/>
  <c r="BK338"/>
  <c r="J304"/>
  <c r="BK265"/>
  <c r="J237"/>
  <c r="J197"/>
  <c r="J196"/>
  <c r="J181"/>
  <c r="J162"/>
  <c r="BK411"/>
  <c r="J398"/>
  <c r="BK386"/>
  <c r="J369"/>
  <c r="BK322"/>
  <c r="BK235"/>
  <c r="BK171"/>
  <c i="1" r="AS94"/>
  <c i="2" r="J386"/>
  <c r="BK343"/>
  <c r="BK225"/>
  <c r="BK144"/>
  <c r="BK378"/>
  <c r="BK327"/>
  <c r="J227"/>
  <c r="J276"/>
  <c r="BK185"/>
  <c r="J375"/>
  <c r="BK330"/>
  <c r="J247"/>
  <c r="BK207"/>
  <c r="J417"/>
  <c r="BK398"/>
  <c r="J352"/>
  <c r="J292"/>
  <c r="BK231"/>
  <c r="BK345"/>
  <c r="BK268"/>
  <c r="J188"/>
  <c r="J384"/>
  <c r="BK326"/>
  <c r="J342"/>
  <c r="BK238"/>
  <c r="BK152"/>
  <c r="BK414"/>
  <c r="J351"/>
  <c r="BK266"/>
  <c r="J209"/>
  <c r="BK356"/>
  <c r="BK233"/>
  <c r="J136"/>
  <c r="BK371"/>
  <c r="J335"/>
  <c r="J268"/>
  <c r="BK219"/>
  <c r="J144"/>
  <c r="BK417"/>
  <c r="J365"/>
  <c r="BK319"/>
  <c r="BK181"/>
  <c r="J356"/>
  <c r="BK283"/>
  <c r="J159"/>
  <c r="BK396"/>
  <c r="J327"/>
  <c r="BK392"/>
  <c r="BK351"/>
  <c r="BK223"/>
  <c r="J178"/>
  <c r="BK145"/>
  <c r="J396"/>
  <c r="BK362"/>
  <c r="J309"/>
  <c r="J235"/>
  <c r="BK209"/>
  <c r="BK138"/>
  <c r="J367"/>
  <c r="BK328"/>
  <c r="BK247"/>
  <c r="J151"/>
  <c r="BK301"/>
  <c r="BK205"/>
  <c r="BK365"/>
  <c r="J322"/>
  <c r="J252"/>
  <c r="J203"/>
  <c r="BK423"/>
  <c r="J419"/>
  <c r="BK375"/>
  <c r="J338"/>
  <c r="J253"/>
  <c r="BK196"/>
  <c r="J139"/>
  <c l="1" r="BK135"/>
  <c r="BK241"/>
  <c r="J241"/>
  <c r="J98"/>
  <c r="R282"/>
  <c r="T316"/>
  <c r="P135"/>
  <c r="R216"/>
  <c r="T282"/>
  <c r="BK316"/>
  <c r="J316"/>
  <c r="J103"/>
  <c r="P361"/>
  <c r="BK377"/>
  <c r="R377"/>
  <c r="BK395"/>
  <c r="J395"/>
  <c r="J109"/>
  <c r="T135"/>
  <c r="P241"/>
  <c r="P282"/>
  <c r="R299"/>
  <c r="BK310"/>
  <c r="J310"/>
  <c r="J102"/>
  <c r="R310"/>
  <c r="R361"/>
  <c r="T377"/>
  <c r="P395"/>
  <c r="R135"/>
  <c r="T216"/>
  <c r="BK282"/>
  <c r="J282"/>
  <c r="J99"/>
  <c r="R316"/>
  <c r="P383"/>
  <c r="T395"/>
  <c r="P410"/>
  <c r="BK216"/>
  <c r="J216"/>
  <c r="J97"/>
  <c r="R241"/>
  <c r="BK299"/>
  <c r="J299"/>
  <c r="J100"/>
  <c r="T299"/>
  <c r="P310"/>
  <c r="T310"/>
  <c r="BK361"/>
  <c r="J361"/>
  <c r="J104"/>
  <c r="BK383"/>
  <c r="J383"/>
  <c r="J108"/>
  <c r="T383"/>
  <c r="BK410"/>
  <c r="J410"/>
  <c r="J110"/>
  <c r="R410"/>
  <c r="P216"/>
  <c r="T241"/>
  <c r="P299"/>
  <c r="P316"/>
  <c r="T361"/>
  <c r="P377"/>
  <c r="P376"/>
  <c r="R383"/>
  <c r="R395"/>
  <c r="T410"/>
  <c r="BK374"/>
  <c r="J374"/>
  <c r="J105"/>
  <c r="BK308"/>
  <c r="J308"/>
  <c r="J101"/>
  <c r="BK416"/>
  <c r="J416"/>
  <c r="J112"/>
  <c r="BK418"/>
  <c r="J418"/>
  <c r="J113"/>
  <c r="BK420"/>
  <c r="J420"/>
  <c r="J114"/>
  <c r="BK422"/>
  <c r="J422"/>
  <c r="J115"/>
  <c r="F130"/>
  <c r="BE165"/>
  <c r="BE188"/>
  <c r="BE199"/>
  <c r="BE209"/>
  <c r="BE221"/>
  <c r="BE225"/>
  <c r="BE263"/>
  <c r="BE265"/>
  <c r="BE266"/>
  <c r="BE300"/>
  <c r="BE330"/>
  <c r="BE348"/>
  <c r="BE386"/>
  <c r="BE407"/>
  <c r="BE414"/>
  <c r="BE417"/>
  <c r="BE419"/>
  <c r="BE421"/>
  <c r="BE423"/>
  <c r="BE138"/>
  <c r="BE139"/>
  <c r="BE191"/>
  <c r="BE214"/>
  <c r="BE235"/>
  <c r="BE253"/>
  <c r="BE358"/>
  <c r="BE369"/>
  <c r="BE380"/>
  <c r="BE388"/>
  <c r="BE390"/>
  <c r="BE392"/>
  <c r="BE400"/>
  <c r="BE402"/>
  <c r="BE409"/>
  <c r="BE145"/>
  <c r="BE151"/>
  <c r="BE152"/>
  <c r="BE159"/>
  <c r="BE173"/>
  <c r="BE211"/>
  <c r="BE227"/>
  <c r="BE237"/>
  <c r="BE242"/>
  <c r="BE292"/>
  <c r="BE302"/>
  <c r="BE340"/>
  <c r="BE185"/>
  <c r="BE197"/>
  <c r="BE205"/>
  <c r="BE223"/>
  <c r="BE238"/>
  <c r="BE261"/>
  <c r="BE322"/>
  <c r="BE338"/>
  <c r="BE354"/>
  <c r="BE360"/>
  <c r="BE362"/>
  <c r="BE372"/>
  <c r="BE375"/>
  <c r="BE405"/>
  <c r="BE143"/>
  <c r="BE171"/>
  <c r="BE176"/>
  <c r="BE181"/>
  <c r="BE196"/>
  <c r="BE207"/>
  <c r="BE252"/>
  <c r="BE291"/>
  <c r="BE327"/>
  <c r="BE328"/>
  <c r="BE345"/>
  <c r="BE356"/>
  <c r="BE363"/>
  <c r="BE394"/>
  <c r="J87"/>
  <c r="BE141"/>
  <c r="BE144"/>
  <c r="BE147"/>
  <c r="BE162"/>
  <c r="BE183"/>
  <c r="BE201"/>
  <c r="BE203"/>
  <c r="BE219"/>
  <c r="BE268"/>
  <c r="BE271"/>
  <c r="BE276"/>
  <c r="BE317"/>
  <c r="BE319"/>
  <c r="BE335"/>
  <c r="BE367"/>
  <c r="BE384"/>
  <c r="BE136"/>
  <c r="BE153"/>
  <c r="BE178"/>
  <c r="BE217"/>
  <c r="BE283"/>
  <c r="BE289"/>
  <c r="BE309"/>
  <c r="BE311"/>
  <c r="BE342"/>
  <c r="BE343"/>
  <c r="BE350"/>
  <c r="BE351"/>
  <c r="BE365"/>
  <c r="BE371"/>
  <c r="BE378"/>
  <c r="BE382"/>
  <c r="BE413"/>
  <c r="BE231"/>
  <c r="BE233"/>
  <c r="BE247"/>
  <c r="BE259"/>
  <c r="BE301"/>
  <c r="BE304"/>
  <c r="BE315"/>
  <c r="BE326"/>
  <c r="BE352"/>
  <c r="BE396"/>
  <c r="BE398"/>
  <c r="BE411"/>
  <c r="F34"/>
  <c i="1" r="BC95"/>
  <c r="BC94"/>
  <c r="AY94"/>
  <c i="2" r="F35"/>
  <c i="1" r="BD95"/>
  <c r="BD94"/>
  <c r="W33"/>
  <c i="2" r="F33"/>
  <c i="1" r="BB95"/>
  <c r="BB94"/>
  <c r="W31"/>
  <c i="2" r="J32"/>
  <c i="1" r="AW95"/>
  <c i="2" r="F32"/>
  <c i="1" r="BA95"/>
  <c r="BA94"/>
  <c r="AW94"/>
  <c r="AK30"/>
  <c i="2" l="1" r="R134"/>
  <c r="T134"/>
  <c r="T133"/>
  <c r="BK376"/>
  <c r="J376"/>
  <c r="J106"/>
  <c r="T376"/>
  <c r="P134"/>
  <c r="P133"/>
  <c i="1" r="AU95"/>
  <c i="2" r="R376"/>
  <c r="BK134"/>
  <c r="J134"/>
  <c r="J95"/>
  <c r="J135"/>
  <c r="J96"/>
  <c r="J377"/>
  <c r="J107"/>
  <c r="BK415"/>
  <c r="J415"/>
  <c r="J111"/>
  <c r="J31"/>
  <c i="1" r="AV95"/>
  <c r="AT95"/>
  <c r="W32"/>
  <c r="AX94"/>
  <c r="AU94"/>
  <c r="W30"/>
  <c i="2" r="F31"/>
  <c i="1" r="AZ95"/>
  <c r="AZ94"/>
  <c r="AV94"/>
  <c r="AK29"/>
  <c i="2" l="1" r="R133"/>
  <c r="BK133"/>
  <c r="J133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<sst xmlns="http://schemas.openxmlformats.org/spreadsheetml/2006/main">
  <si>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</si>
  <si>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</si>
  <si>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</si>
  <si>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</si>
  <si>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</si>
  <si>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{c96555f4-5ea7-42bb-9f42-b6b761654c2b}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</si>
  <si>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</si>
  <si>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</si>
  <si>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</si>
  <si>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</si>
  <si>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</si>
  <si>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</si>
  <si>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</si>
  <si>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</si>
  <si>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</si>
  <si>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</si>
  <si>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</si>
  <si>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víceúčelového hřiště Podkrušnohorská 1667 - SO-02 Opěrná stěna</t>
  </si>
  <si>
    <t>KSO:</t>
  </si>
  <si>
    <t>CC-CZ:</t>
  </si>
  <si>
    <t>Místo:</t>
  </si>
  <si>
    <t>Litvínov</t>
  </si>
  <si>
    <t>Datum:</t>
  </si>
  <si>
    <t>31. 1. 2024</t>
  </si>
  <si>
    <t>Zadavatel:</t>
  </si>
  <si>
    <t>IČ:</t>
  </si>
  <si>
    <t>Město litvínov</t>
  </si>
  <si>
    <t>DIČ:</t>
  </si>
  <si>
    <t>Uchazeč:</t>
  </si>
  <si>
    <t>Vyplň údaj</t>
  </si>
  <si>
    <t>Projektant:</t>
  </si>
  <si>
    <t>Sportovní projekty s.r.o.</t>
  </si>
  <si>
    <t>True</t>
  </si>
  <si>
    <t>Zpracovatel:</t>
  </si>
  <si>
    <t>F.Pecka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</si>
  <si>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</si>
  <si>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</si>
  <si>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</si>
  <si>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</si>
  <si>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</si>
  <si>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</si>
  <si>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</si>
  <si>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</si>
  <si>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</si>
  <si>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</si>
  <si>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</si>
  <si>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</si>
  <si>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</si>
  <si>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</si>
  <si>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</si>
  <si>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</si>
  <si>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</si>
  <si>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</si>
  <si>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</si>
  <si>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</si>
  <si>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</si>
  <si>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</si>
  <si>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</si>
  <si>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</si>
  <si>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</si>
  <si>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</si>
  <si>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</si>
  <si>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</si>
  <si>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</si>
  <si>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</si>
  <si>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</si>
  <si>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</si>
  <si>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</si>
  <si>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</si>
  <si>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</si>
  <si>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</si>
  <si>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</si>
  <si>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</si>
  <si>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</si>
  <si>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</si>
  <si>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</si>
  <si>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</si>
  <si>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</si>
  <si>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</si>
  <si>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</si>
  <si>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</si>
  <si>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</si>
  <si>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</si>
  <si>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</si>
  <si>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</si>
  <si>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</si>
  <si>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</si>
  <si>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</si>
  <si>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</si>
  <si>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</si>
  <si>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</si>
  <si>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</si>
  <si>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</si>
  <si>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</si>
  <si>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</si>
  <si>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</si>
  <si>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</si>
  <si>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</si>
  <si>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</si>
  <si>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</si>
  <si>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</si>
  <si>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</si>
  <si>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</si>
  <si>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</si>
  <si>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</si>
  <si>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792 - Sportovní vybavení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</si>
  <si>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</si>
  <si>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</si>
  <si>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</si>
  <si>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</si>
  <si>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</si>
  <si>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</si>
  <si>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</si>
  <si>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</si>
  <si>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</si>
  <si>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</si>
  <si>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</si>
  <si>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</si>
  <si>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</si>
  <si>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</si>
  <si>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</si>
  <si>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</si>
  <si>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</si>
  <si>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</si>
  <si>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</si>
  <si>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</si>
  <si>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</si>
  <si>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</si>
  <si>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</si>
  <si>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111151421</t>
  </si>
  <si>
    <t>Odstranění stařiny přes 100 do 500 m2 s naložením a odvozem do 20 km v rovině nebo svahu do 1:5</t>
  </si>
  <si>
    <t>m2</t>
  </si>
  <si>
    <t>4</t>
  </si>
  <si>
    <t>-1144506023</t>
  </si>
  <si>
    <t>VV</t>
  </si>
  <si>
    <t>104,32</t>
  </si>
  <si>
    <t>113106290</t>
  </si>
  <si>
    <t>Rozebrání vozovek ze silničních dílců se spárami vyplněnými kamenivem strojně pl přes 50 do 200 m2</t>
  </si>
  <si>
    <t>-1886187611</t>
  </si>
  <si>
    <t>3</t>
  </si>
  <si>
    <t>113106134</t>
  </si>
  <si>
    <t>Rozebrání dlažeb ze zámkových dlaždic komunikací pro pěší strojně pl do 50 m2</t>
  </si>
  <si>
    <t>1706303595</t>
  </si>
  <si>
    <t>8,0</t>
  </si>
  <si>
    <t>113107172</t>
  </si>
  <si>
    <t>Odstranění krytu z betonu prostého tl přes 150 do 300 mm strojně pl přes 50 do 200 m2</t>
  </si>
  <si>
    <t>844920670</t>
  </si>
  <si>
    <t>83,10</t>
  </si>
  <si>
    <t>5</t>
  </si>
  <si>
    <t>113107322</t>
  </si>
  <si>
    <t>Odstranění podkladu z kameniva drceného tl přes 100 do 200 mm strojně pl do 50 m2</t>
  </si>
  <si>
    <t>-1243811343</t>
  </si>
  <si>
    <t>6</t>
  </si>
  <si>
    <t>113107323</t>
  </si>
  <si>
    <t>Odstranění krytu z kameniva drceného tl přes 200 do 300 mm strojně pl do 50 m2</t>
  </si>
  <si>
    <t>735120399</t>
  </si>
  <si>
    <t>7</t>
  </si>
  <si>
    <t>131251104</t>
  </si>
  <si>
    <t>Hloubení jam nezapažených v hornině třídy těžitelnosti I skupiny 3 objem do 500 m3 strojně</t>
  </si>
  <si>
    <t>m3</t>
  </si>
  <si>
    <t>90709314</t>
  </si>
  <si>
    <t>"dle tab.projekt" 425,50</t>
  </si>
  <si>
    <t>8</t>
  </si>
  <si>
    <t>151711111</t>
  </si>
  <si>
    <t>Osazení pažnic ocelových dl do 8 m</t>
  </si>
  <si>
    <t>m</t>
  </si>
  <si>
    <t>-1065023980</t>
  </si>
  <si>
    <t>"P1" 1,60*29</t>
  </si>
  <si>
    <t>"P2" 1,40*6</t>
  </si>
  <si>
    <t>Součet</t>
  </si>
  <si>
    <t>9</t>
  </si>
  <si>
    <t>M</t>
  </si>
  <si>
    <t>14033240R</t>
  </si>
  <si>
    <t xml:space="preserve">trubka ocelová  svařovaná hladká jakost 11 375 DN 400mm</t>
  </si>
  <si>
    <t>1731827906</t>
  </si>
  <si>
    <t>10</t>
  </si>
  <si>
    <t>14033250R</t>
  </si>
  <si>
    <t xml:space="preserve">trubka ocelová  svařovaná hladká jakost 11 375 DN 500mm</t>
  </si>
  <si>
    <t>-1043260985</t>
  </si>
  <si>
    <t>11</t>
  </si>
  <si>
    <t>132251101</t>
  </si>
  <si>
    <t>Hloubení rýh nezapažených š do 800 mm v hornině třídy těžitelnosti I skupiny 3 objem do 20 m3 strojně</t>
  </si>
  <si>
    <t>412103978</t>
  </si>
  <si>
    <t>"obrubník š.50mm" 4,64*0,30*0,30</t>
  </si>
  <si>
    <t>"podhrab desky" (46,87+10,42)*0,20*0,20+13,0*0,20*0,20*2</t>
  </si>
  <si>
    <t>"ztužující stěna" 2,55*0,60*0,40+0,30*0,60*0,90</t>
  </si>
  <si>
    <t>"vedle opěrné stěny" 57,01*(0,60+0,37)*0,5</t>
  </si>
  <si>
    <t>133212811</t>
  </si>
  <si>
    <t>Hloubení nezapažených šachet v hornině třídy těžitelnosti I skupiny 3 plocha výkopu do 4 m2 ručně</t>
  </si>
  <si>
    <t>603604537</t>
  </si>
  <si>
    <t>"oplocení" 0,40*0,40*1,0*11*2</t>
  </si>
  <si>
    <t>13</t>
  </si>
  <si>
    <t>162351103</t>
  </si>
  <si>
    <t>Vodorovné přemístění přes 50 do 500 m výkopku/sypaniny z horniny třídy těžitelnosti I skupiny 1 až 3</t>
  </si>
  <si>
    <t>1980594950</t>
  </si>
  <si>
    <t>"zásyp tam a zpět" 264,0*2</t>
  </si>
  <si>
    <t>14</t>
  </si>
  <si>
    <t>162751117</t>
  </si>
  <si>
    <t>Vodorovné přemístění přes 9 000 do 10000 m výkopku/sypaniny z horniny třídy těžitelnosti I skupiny 1 až 3</t>
  </si>
  <si>
    <t>607049028</t>
  </si>
  <si>
    <t>"rýhy" 32,174</t>
  </si>
  <si>
    <t>"šachty" 13,015</t>
  </si>
  <si>
    <t>"jámy" 425,50</t>
  </si>
  <si>
    <t>"zásyp" -264,0</t>
  </si>
  <si>
    <t>15</t>
  </si>
  <si>
    <t>162751119</t>
  </si>
  <si>
    <t>Příplatek k vodorovnému přemístění výkopku/sypaniny z horniny třídy těžitelnosti I skupiny 1 až 3 ZKD 1000 m přes 10000 m</t>
  </si>
  <si>
    <t>-969877744</t>
  </si>
  <si>
    <t>206,689*10</t>
  </si>
  <si>
    <t>16</t>
  </si>
  <si>
    <t>167151101</t>
  </si>
  <si>
    <t>Nakládání výkopku z hornin třídy těžitelnosti I skupiny 1 až 3 do 100 m3</t>
  </si>
  <si>
    <t>2015121310</t>
  </si>
  <si>
    <t>"nakládání zásypu"264,0</t>
  </si>
  <si>
    <t>17</t>
  </si>
  <si>
    <t>171201221</t>
  </si>
  <si>
    <t>Poplatek za uložení na skládce (skládkovné) zeminy a kamení kód odpadu 17 05 04</t>
  </si>
  <si>
    <t>t</t>
  </si>
  <si>
    <t>283347913</t>
  </si>
  <si>
    <t>206,689*1,8</t>
  </si>
  <si>
    <t>18</t>
  </si>
  <si>
    <t>171251201</t>
  </si>
  <si>
    <t>Uložení sypaniny na skládky nebo meziskládky</t>
  </si>
  <si>
    <t>-1971726124</t>
  </si>
  <si>
    <t>"výkopy" 470,689</t>
  </si>
  <si>
    <t>19</t>
  </si>
  <si>
    <t>181351003</t>
  </si>
  <si>
    <t>Rozprostření ornice tl vrstvy do 200 mm pl do 100 m2 v rovině nebo ve svahu do 1:5 strojně</t>
  </si>
  <si>
    <t>1819114730</t>
  </si>
  <si>
    <t>20</t>
  </si>
  <si>
    <t>10371500</t>
  </si>
  <si>
    <t>substrát pro trávníky VL</t>
  </si>
  <si>
    <t>263042875</t>
  </si>
  <si>
    <t>104,32*0,05*1,05</t>
  </si>
  <si>
    <t>181411131</t>
  </si>
  <si>
    <t>Založení parkového trávníku výsevem plochy do 1000 m2 v rovině a ve svahu do 1:5 - součást skladby souvrství - viz.TZ</t>
  </si>
  <si>
    <t>-2043415868</t>
  </si>
  <si>
    <t>"zatravněné" 104,32</t>
  </si>
  <si>
    <t>22</t>
  </si>
  <si>
    <t>00572410</t>
  </si>
  <si>
    <t>osivo směs travní parková</t>
  </si>
  <si>
    <t>kg</t>
  </si>
  <si>
    <t>1084172228</t>
  </si>
  <si>
    <t>104,32*0,03 'Přepočtené koeficientem množství</t>
  </si>
  <si>
    <t>23</t>
  </si>
  <si>
    <t>181951112.1</t>
  </si>
  <si>
    <t>Úprava pláně s vyrovnáním nerovností v hornině třídy těžitelnosti I skupiny 1 až 3 se zhutněním strojně vč.předepsaných zkoušek zhutnění</t>
  </si>
  <si>
    <t>1815888375</t>
  </si>
  <si>
    <t>"zatravnění" 104,32</t>
  </si>
  <si>
    <t>"svah.bloky" 157,90</t>
  </si>
  <si>
    <t>"dlažba" 71,10</t>
  </si>
  <si>
    <t>24</t>
  </si>
  <si>
    <t>182911131</t>
  </si>
  <si>
    <t>Vyplňení zpevňovacích prefabrikátů ornicí nebo substrátem pro výsadbu na svahu přes 1:2 do 1:1</t>
  </si>
  <si>
    <t>1800549348</t>
  </si>
  <si>
    <t>25</t>
  </si>
  <si>
    <t>10321100</t>
  </si>
  <si>
    <t>zahradní substrát pro výsadbu VL</t>
  </si>
  <si>
    <t>58231184</t>
  </si>
  <si>
    <t>157,9*0,15 'Přepočtené koeficientem množství</t>
  </si>
  <si>
    <t>26</t>
  </si>
  <si>
    <t>183211312</t>
  </si>
  <si>
    <t>Výsadba trvalek vč.dodání půdokryvných rostlin</t>
  </si>
  <si>
    <t>kus</t>
  </si>
  <si>
    <t>-307192500</t>
  </si>
  <si>
    <t>157,90*10</t>
  </si>
  <si>
    <t>27</t>
  </si>
  <si>
    <t>183402121</t>
  </si>
  <si>
    <t>Rozrušení půdy souvislé pl přes 100 do 500 m2 hl přes 50 do 150 mm v rovině a svahu do 1:5</t>
  </si>
  <si>
    <t>164846348</t>
  </si>
  <si>
    <t>28</t>
  </si>
  <si>
    <t>184853511</t>
  </si>
  <si>
    <t>Chemické odplevelení před založením kultury nad 20 m2 postřikem na široko v rovině a svahu do 1:5 strojně</t>
  </si>
  <si>
    <t>-585162876</t>
  </si>
  <si>
    <t>29</t>
  </si>
  <si>
    <t>185802113</t>
  </si>
  <si>
    <t>Hnojení půdy umělým hnojivem na široko v rovině a svahu do 1:5</t>
  </si>
  <si>
    <t>-1589606973</t>
  </si>
  <si>
    <t>(104,32+157,90)*0,000025</t>
  </si>
  <si>
    <t>30</t>
  </si>
  <si>
    <t>25191155</t>
  </si>
  <si>
    <t>hnojivo průmyslové Cererit</t>
  </si>
  <si>
    <t>1852454779</t>
  </si>
  <si>
    <t>0,007*1000 'Přepočtené koeficientem množství</t>
  </si>
  <si>
    <t>31</t>
  </si>
  <si>
    <t>185804312</t>
  </si>
  <si>
    <t>Zalití rostlin vodou plocha přes 20 m2</t>
  </si>
  <si>
    <t>-2041415524</t>
  </si>
  <si>
    <t>262,22*0,002</t>
  </si>
  <si>
    <t>32</t>
  </si>
  <si>
    <t>185851121</t>
  </si>
  <si>
    <t>Dovoz vody pro zálivku rostlin za vzdálenost do 1000 m</t>
  </si>
  <si>
    <t>-732643845</t>
  </si>
  <si>
    <t>33</t>
  </si>
  <si>
    <t>174151101</t>
  </si>
  <si>
    <t>Zásyp jam, šachet rýh nebo kolem objektů sypaninou se zhutněním</t>
  </si>
  <si>
    <t>1590512943</t>
  </si>
  <si>
    <t>60,0*(4,0+4,80)*0,5</t>
  </si>
  <si>
    <t>Zakládání</t>
  </si>
  <si>
    <t>34</t>
  </si>
  <si>
    <t>211531111</t>
  </si>
  <si>
    <t>Výplň rýhy kamenivem hrubým drceným frakce 16 až 63 mm</t>
  </si>
  <si>
    <t>397493368</t>
  </si>
  <si>
    <t>35</t>
  </si>
  <si>
    <t>226211113</t>
  </si>
  <si>
    <t>Vrty velkoprofilové svislé zapažené D přes 400 do 450 mm hl od 0 do 5 m hornina III</t>
  </si>
  <si>
    <t>-1504639529</t>
  </si>
  <si>
    <t>36</t>
  </si>
  <si>
    <t>226211513</t>
  </si>
  <si>
    <t>Vrty velkoprofilové svislé zapažené D přes 450 do 550 mm hl od 0 do 5 m hornina III</t>
  </si>
  <si>
    <t>1560023475</t>
  </si>
  <si>
    <t>37</t>
  </si>
  <si>
    <t>231112111</t>
  </si>
  <si>
    <t>Zřízení pilot svislých D přes 245 do 450 mm hl od 0 do 10 m bez vytažení pažnic z betonu železového</t>
  </si>
  <si>
    <t>-1810610925</t>
  </si>
  <si>
    <t>38</t>
  </si>
  <si>
    <t>231112112</t>
  </si>
  <si>
    <t>Zřízení pilot svislých D přes 450 do 650 mm hl od 0 do 10 m bez vytažení pažnic z betonu železového</t>
  </si>
  <si>
    <t>1861019984</t>
  </si>
  <si>
    <t>39</t>
  </si>
  <si>
    <t>58932908</t>
  </si>
  <si>
    <t>beton C 20/25 X0,XC1-2 kamenivo frakce 0/8</t>
  </si>
  <si>
    <t>1351945780</t>
  </si>
  <si>
    <t>"P2" 3,14*0,20*0,20*1,40*6*1,15</t>
  </si>
  <si>
    <t>"P1" 3,14*0,25*0,25*1,60*29*1,10</t>
  </si>
  <si>
    <t>40</t>
  </si>
  <si>
    <t>231611114</t>
  </si>
  <si>
    <t>Výztuž pilot betonovaných do země ocel z betonářské oceli 10 505</t>
  </si>
  <si>
    <t>991397922</t>
  </si>
  <si>
    <t>1,48-1,093-0,095</t>
  </si>
  <si>
    <t>41</t>
  </si>
  <si>
    <t>274321411</t>
  </si>
  <si>
    <t>Základové pasy ze ŽB bez zvýšených nároků na prostředí tř. C 20/25</t>
  </si>
  <si>
    <t>-1445453096</t>
  </si>
  <si>
    <t>42</t>
  </si>
  <si>
    <t>291211111</t>
  </si>
  <si>
    <t xml:space="preserve">Zřízení dočasné plochy ze silničních panelů </t>
  </si>
  <si>
    <t>-978978215</t>
  </si>
  <si>
    <t>150,0</t>
  </si>
  <si>
    <t>43</t>
  </si>
  <si>
    <t>59381009</t>
  </si>
  <si>
    <t>panel silniční 3,00x1,00x0,15m</t>
  </si>
  <si>
    <t>1431236005</t>
  </si>
  <si>
    <t>44</t>
  </si>
  <si>
    <t>275313711</t>
  </si>
  <si>
    <t>Základové patky z betonu tř. C 20/25</t>
  </si>
  <si>
    <t>1357961382</t>
  </si>
  <si>
    <t>"oplocení" 0,40*0,40*0,90*11*2</t>
  </si>
  <si>
    <t>Svislé a kompletní konstrukce</t>
  </si>
  <si>
    <t>45</t>
  </si>
  <si>
    <t>311321411</t>
  </si>
  <si>
    <t>Nosná zeď ze ŽB tř. C 25/30 bez výztuže</t>
  </si>
  <si>
    <t>1957155570</t>
  </si>
  <si>
    <t>2,40*0,40*0,201</t>
  </si>
  <si>
    <t>0,70*1,60*0,201</t>
  </si>
  <si>
    <t>1,70*1,60*0,5*0,201</t>
  </si>
  <si>
    <t>46</t>
  </si>
  <si>
    <t>311351121</t>
  </si>
  <si>
    <t>Zřízení oboustranného bednění nosných nadzákladových zdí</t>
  </si>
  <si>
    <t>242503768</t>
  </si>
  <si>
    <t>2,40*0,40*2</t>
  </si>
  <si>
    <t>0,70*1,60*2</t>
  </si>
  <si>
    <t>1,70*1,60*0,5*2</t>
  </si>
  <si>
    <t>47</t>
  </si>
  <si>
    <t>311351122</t>
  </si>
  <si>
    <t>Odstranění oboustranného bednění nosných nadzákladových zdí</t>
  </si>
  <si>
    <t>-1529313120</t>
  </si>
  <si>
    <t>48</t>
  </si>
  <si>
    <t>311361821</t>
  </si>
  <si>
    <t>Výztuž nosných zdí betonářskou ocelí 10 505</t>
  </si>
  <si>
    <t>451143282</t>
  </si>
  <si>
    <t>"R12" (6,40+5,0)*0,888</t>
  </si>
  <si>
    <t>"R10" (14,82+21,32)*0,617</t>
  </si>
  <si>
    <t>"R8" 5,40*0,395</t>
  </si>
  <si>
    <t>34,554*0,001 'Přepočtené koeficientem množství</t>
  </si>
  <si>
    <t>49</t>
  </si>
  <si>
    <t>311362021</t>
  </si>
  <si>
    <t>Výztuž nosných zdí svařovanými sítěmi Kari</t>
  </si>
  <si>
    <t>951348566</t>
  </si>
  <si>
    <t>12,0*7,892*0,001</t>
  </si>
  <si>
    <t>50</t>
  </si>
  <si>
    <t>327111141R</t>
  </si>
  <si>
    <t>Zpevněný svah z betonových svahovek - přírodní (dodávka a montáž)</t>
  </si>
  <si>
    <t>1351309180</t>
  </si>
  <si>
    <t>157,90</t>
  </si>
  <si>
    <t>51</t>
  </si>
  <si>
    <t>338121123</t>
  </si>
  <si>
    <t>Osazování sloupků a vzpěr ŽB plotových zabetonováním patky o obj do 0,15 m3</t>
  </si>
  <si>
    <t>-314474677</t>
  </si>
  <si>
    <t>52</t>
  </si>
  <si>
    <t>59231007R</t>
  </si>
  <si>
    <t xml:space="preserve">sloupek betonový plotový průběžný H  šedý 120x125x3950mm</t>
  </si>
  <si>
    <t>797353398</t>
  </si>
  <si>
    <t>53</t>
  </si>
  <si>
    <t>348121221</t>
  </si>
  <si>
    <t>Osazení podhrabových desek dl přes 2 do 3 m na ocelové plotové sloupky</t>
  </si>
  <si>
    <t>1027219262</t>
  </si>
  <si>
    <t>(13,0*2+46,87+10,42)/2,469</t>
  </si>
  <si>
    <t>54</t>
  </si>
  <si>
    <t>59232544R</t>
  </si>
  <si>
    <t xml:space="preserve">betonová podhrabová deska 2469x300x50mm </t>
  </si>
  <si>
    <t>-1820850754</t>
  </si>
  <si>
    <t>33,734*1,03 'Přepočtené koeficientem množství</t>
  </si>
  <si>
    <t>55</t>
  </si>
  <si>
    <t>348401153R</t>
  </si>
  <si>
    <t>Montáž oplocení ze svařovaného pletiva v přes 1,5 do 2,0 m</t>
  </si>
  <si>
    <t>-1542614963</t>
  </si>
  <si>
    <t>"v.1,90" (0,59+0,63*5)*2*1,90</t>
  </si>
  <si>
    <t>"v.1,63" (0,63+1,34+2,53*4)*2*1,63</t>
  </si>
  <si>
    <t>"v.2,0" (1,623+0,82)*2,0</t>
  </si>
  <si>
    <t>56</t>
  </si>
  <si>
    <t>313248R</t>
  </si>
  <si>
    <t xml:space="preserve">svařované plotové pletivo 2D oka 50x200mm povrchová úprava Pz </t>
  </si>
  <si>
    <t>2139688640</t>
  </si>
  <si>
    <t>58,511*1,1 'Přepočtené koeficientem množství</t>
  </si>
  <si>
    <t>Vodorovné konstrukce</t>
  </si>
  <si>
    <t>57</t>
  </si>
  <si>
    <t>417321515</t>
  </si>
  <si>
    <t>Ztužující pásy a věnce ze ŽB tř. C 25/30</t>
  </si>
  <si>
    <t>2132341603</t>
  </si>
  <si>
    <t>"V1" 16,60*0,50*0,20</t>
  </si>
  <si>
    <t>"V2" 16,0*0,50*0,20</t>
  </si>
  <si>
    <t>"V3" 24,30*0,50*0,20</t>
  </si>
  <si>
    <t>"V4" 57,60*0,50*0,20</t>
  </si>
  <si>
    <t>58</t>
  </si>
  <si>
    <t>417351115</t>
  </si>
  <si>
    <t>Zřízení bednění ztužujících věnců</t>
  </si>
  <si>
    <t>2052375894</t>
  </si>
  <si>
    <t>114,50*0,20*2</t>
  </si>
  <si>
    <t>59</t>
  </si>
  <si>
    <t>417351116</t>
  </si>
  <si>
    <t>Odstranění bednění ztužujících věnců</t>
  </si>
  <si>
    <t>1520455076</t>
  </si>
  <si>
    <t>60</t>
  </si>
  <si>
    <t>417361821</t>
  </si>
  <si>
    <t>Výztuž ztužujících pásů a věnců betonářskou ocelí 10 505</t>
  </si>
  <si>
    <t>-583918452</t>
  </si>
  <si>
    <t>"R8" 587,52*0,395*1,03</t>
  </si>
  <si>
    <t>"R10" 145,0*0,617*1,03</t>
  </si>
  <si>
    <t>"R12" 466,40*0,888*1,03</t>
  </si>
  <si>
    <t>"R14" 269,60*1,208*1,03</t>
  </si>
  <si>
    <t>1093,217*0,001 'Přepočtené koeficientem množství</t>
  </si>
  <si>
    <t>Komunikace pozemní</t>
  </si>
  <si>
    <t>61</t>
  </si>
  <si>
    <t>564710001</t>
  </si>
  <si>
    <t>Podklad z kameniva hrubého drceného vel. 8-16 mm plochy do 100 m2 tl 50 mm</t>
  </si>
  <si>
    <t>-701426274</t>
  </si>
  <si>
    <t>62</t>
  </si>
  <si>
    <t>564861011</t>
  </si>
  <si>
    <t>Podklad ze štěrkodrtě ŠD fr.0-32 plochy do 100 m2 tl 200 mm</t>
  </si>
  <si>
    <t>-1034328955</t>
  </si>
  <si>
    <t>63</t>
  </si>
  <si>
    <t>596811120</t>
  </si>
  <si>
    <t>Kladení betonové dlažby komunikací pro pěší do lože z kameniva velikosti do 0,09 m2 pl do 50 m2</t>
  </si>
  <si>
    <t>-602716170</t>
  </si>
  <si>
    <t>71,10</t>
  </si>
  <si>
    <t>64</t>
  </si>
  <si>
    <t>59245018</t>
  </si>
  <si>
    <t>dlažba tvar obdélník betonová 200x100x60mm přírodní</t>
  </si>
  <si>
    <t>-1816141772</t>
  </si>
  <si>
    <t>71,1*1,03 'Přepočtené koeficientem množství</t>
  </si>
  <si>
    <t>Úpravy povrchů, podlahy a osazování výplní</t>
  </si>
  <si>
    <t>65</t>
  </si>
  <si>
    <t>619996145</t>
  </si>
  <si>
    <t>Ochrana samostatných konstrukcí a prvků obalením geotextilií</t>
  </si>
  <si>
    <t>-1559749472</t>
  </si>
  <si>
    <t>Trubní vedení</t>
  </si>
  <si>
    <t>66</t>
  </si>
  <si>
    <t>899914112</t>
  </si>
  <si>
    <t>Montáž ocelové chráničky D 219 x 10 mm</t>
  </si>
  <si>
    <t>-390999661</t>
  </si>
  <si>
    <t>"P1" 0,80*29</t>
  </si>
  <si>
    <t>"P2" 1,20*6</t>
  </si>
  <si>
    <t>67</t>
  </si>
  <si>
    <t>14011106</t>
  </si>
  <si>
    <t>trubka ocelová bezešvá hladká jakost 11 353 219x6,3mm</t>
  </si>
  <si>
    <t>-1487172016</t>
  </si>
  <si>
    <t>Ostatní konstrukce a práce, bourání</t>
  </si>
  <si>
    <t>68</t>
  </si>
  <si>
    <t>916331112</t>
  </si>
  <si>
    <t>Osazení zahradního obrubníku betonového do lože z betonu s boční opěrou</t>
  </si>
  <si>
    <t>21692284</t>
  </si>
  <si>
    <t>2,20+1,62+0,82</t>
  </si>
  <si>
    <t>69</t>
  </si>
  <si>
    <t>59217001</t>
  </si>
  <si>
    <t>obrubník betonový zahradní 1000x50x250mm</t>
  </si>
  <si>
    <t>-655559961</t>
  </si>
  <si>
    <t>4,64</t>
  </si>
  <si>
    <t>4,64*1,03 'Přepočtené koeficientem množství</t>
  </si>
  <si>
    <t>70</t>
  </si>
  <si>
    <t>916991121</t>
  </si>
  <si>
    <t>Lože pod obrubníky z betonu prostého</t>
  </si>
  <si>
    <t>-667990054</t>
  </si>
  <si>
    <t>"žlab" 50,50*0,80*0,15</t>
  </si>
  <si>
    <t>71</t>
  </si>
  <si>
    <t>935111211</t>
  </si>
  <si>
    <t>Osazení příkopového žlabu do štěrkopísku tl 100 mm z betonových tvárnic š 800 mm</t>
  </si>
  <si>
    <t>1823428294</t>
  </si>
  <si>
    <t>72</t>
  </si>
  <si>
    <t>59227002</t>
  </si>
  <si>
    <t>žlabovka příkopová betonová 250x600x140mm</t>
  </si>
  <si>
    <t>-982619152</t>
  </si>
  <si>
    <t>73</t>
  </si>
  <si>
    <t>949101111</t>
  </si>
  <si>
    <t>Lešení pomocné pro objekty pozemních staveb s lešeňovou podlahou v do 1,9 m zatížení do 150 kg/m2</t>
  </si>
  <si>
    <t>-1802892517</t>
  </si>
  <si>
    <t>(46,87+10,42)*1,0</t>
  </si>
  <si>
    <t>74</t>
  </si>
  <si>
    <t>952901411</t>
  </si>
  <si>
    <t>Vyčištění ostatních objektů při jakékoliv výšce podlaží</t>
  </si>
  <si>
    <t>-285640687</t>
  </si>
  <si>
    <t>75</t>
  </si>
  <si>
    <t>961044111</t>
  </si>
  <si>
    <t>Bourání základů z betonu prostého</t>
  </si>
  <si>
    <t>-1669839497</t>
  </si>
  <si>
    <t>"oplocení" 0,40*0,40*1,0*14</t>
  </si>
  <si>
    <t>76</t>
  </si>
  <si>
    <t>961055111R</t>
  </si>
  <si>
    <t>Bourání konstrukce tribuny ze ŽB</t>
  </si>
  <si>
    <t>908540988</t>
  </si>
  <si>
    <t>"dle tab proj" 32,90</t>
  </si>
  <si>
    <t>77</t>
  </si>
  <si>
    <t>962052211</t>
  </si>
  <si>
    <t>Bourání zdiva nadzákladového ze ŽB přes 1 m3</t>
  </si>
  <si>
    <t>-1907823758</t>
  </si>
  <si>
    <t>"dle tab.proj" 94,95</t>
  </si>
  <si>
    <t>78</t>
  </si>
  <si>
    <t>966049831</t>
  </si>
  <si>
    <t>Rozebrání prefabrikovaných plotových desek betonových</t>
  </si>
  <si>
    <t>1472155854</t>
  </si>
  <si>
    <t>79</t>
  </si>
  <si>
    <t>966071721</t>
  </si>
  <si>
    <t>Bourání sloupků a vzpěr plotových ocelových do 2,5 m odřezáním</t>
  </si>
  <si>
    <t>82407324</t>
  </si>
  <si>
    <t>80</t>
  </si>
  <si>
    <t>966072811</t>
  </si>
  <si>
    <t>Rozebrání rámového oplocení na ocelové sloupky v přes 1 do 3 m</t>
  </si>
  <si>
    <t>1934963001</t>
  </si>
  <si>
    <t>"v.2,0" 13,10+12,50</t>
  </si>
  <si>
    <t>81</t>
  </si>
  <si>
    <t>949101112</t>
  </si>
  <si>
    <t>Lešení pomocné pro objekty pozemních staveb s lešeňovou podlahou v přes 1,9 do 3,5 m zatížení do 150 kg/m2</t>
  </si>
  <si>
    <t>-381965919</t>
  </si>
  <si>
    <t>18,0*1,0</t>
  </si>
  <si>
    <t>82</t>
  </si>
  <si>
    <t>966073810</t>
  </si>
  <si>
    <t>Rozebrání vrat a vrátek k oplocení pl do 2 m2</t>
  </si>
  <si>
    <t>217302501</t>
  </si>
  <si>
    <t>83</t>
  </si>
  <si>
    <t>966073811</t>
  </si>
  <si>
    <t>Rozebrání vrat a vrátek k oplocení pl přes 2 do 6 m2</t>
  </si>
  <si>
    <t>-1926952109</t>
  </si>
  <si>
    <t>84</t>
  </si>
  <si>
    <t>981332111</t>
  </si>
  <si>
    <t>Demolice ocelových konstrukcí hal, technologických zařízení apod.</t>
  </si>
  <si>
    <t>1549449217</t>
  </si>
  <si>
    <t>"dle tab projekt" 2,181+2,818+1,100</t>
  </si>
  <si>
    <t>85</t>
  </si>
  <si>
    <t>985121121</t>
  </si>
  <si>
    <t>Tryskání degradovaného betonu stěn a rubu kleneb vodou pod tlakem do 300 barů</t>
  </si>
  <si>
    <t>2140846685</t>
  </si>
  <si>
    <t>57,60*1,0</t>
  </si>
  <si>
    <t>86</t>
  </si>
  <si>
    <t>985311111</t>
  </si>
  <si>
    <t>Reprofilace stěn cementovou sanační maltou tl do 10 mm</t>
  </si>
  <si>
    <t>164741474</t>
  </si>
  <si>
    <t>57,60*0,10</t>
  </si>
  <si>
    <t>87</t>
  </si>
  <si>
    <t>985312111</t>
  </si>
  <si>
    <t>Stěrka k vyrovnání betonových ploch stěn tl do 2 mm</t>
  </si>
  <si>
    <t>-1476967719</t>
  </si>
  <si>
    <t>57,60*2</t>
  </si>
  <si>
    <t>88</t>
  </si>
  <si>
    <t>985323111</t>
  </si>
  <si>
    <t>Spojovací můstek reprofilovaného betonu na cementové bázi tl 1 mm</t>
  </si>
  <si>
    <t>-1184734934</t>
  </si>
  <si>
    <t>997</t>
  </si>
  <si>
    <t>Přesun sutě</t>
  </si>
  <si>
    <t>89</t>
  </si>
  <si>
    <t>997013111</t>
  </si>
  <si>
    <t>Vnitrostaveništní doprava suti a vybouraných hmot pro budovy v do 6 m s použitím mechanizace</t>
  </si>
  <si>
    <t>-328878759</t>
  </si>
  <si>
    <t>90</t>
  </si>
  <si>
    <t>997013601</t>
  </si>
  <si>
    <t>Poplatek za uložení na skládce (skládkovné) stavebního odpadu betonového kód odpadu 17 01 01</t>
  </si>
  <si>
    <t>-309016727</t>
  </si>
  <si>
    <t>63,21</t>
  </si>
  <si>
    <t>91</t>
  </si>
  <si>
    <t>997013602</t>
  </si>
  <si>
    <t>Poplatek za uložení na skládce (skládkovné) stavebního odpadu železobetonového kód odpadu 17 01 01</t>
  </si>
  <si>
    <t>17434952</t>
  </si>
  <si>
    <t>306,84</t>
  </si>
  <si>
    <t>92</t>
  </si>
  <si>
    <t>997013655</t>
  </si>
  <si>
    <t>-1515622229</t>
  </si>
  <si>
    <t>27,488</t>
  </si>
  <si>
    <t>93</t>
  </si>
  <si>
    <t>99701R</t>
  </si>
  <si>
    <t>Odprodej kovového odpadu do výkupu a převedení financí na účet investora</t>
  </si>
  <si>
    <t>-699016751</t>
  </si>
  <si>
    <t>7,884</t>
  </si>
  <si>
    <t>94</t>
  </si>
  <si>
    <t>997221551</t>
  </si>
  <si>
    <t>Vodorovná doprava suti do 1 km</t>
  </si>
  <si>
    <t>-1656511203</t>
  </si>
  <si>
    <t>95</t>
  </si>
  <si>
    <t>997221559</t>
  </si>
  <si>
    <t xml:space="preserve">Příplatek ZKD 1 km u vodorovné dopravy suti </t>
  </si>
  <si>
    <t>-1554804693</t>
  </si>
  <si>
    <t>405,548*19</t>
  </si>
  <si>
    <t>998</t>
  </si>
  <si>
    <t>Přesun hmot</t>
  </si>
  <si>
    <t>96</t>
  </si>
  <si>
    <t>998222012</t>
  </si>
  <si>
    <t xml:space="preserve">Přesun hmot </t>
  </si>
  <si>
    <t>2088148699</t>
  </si>
  <si>
    <t>PSV</t>
  </si>
  <si>
    <t>Práce a dodávky PSV</t>
  </si>
  <si>
    <t>711</t>
  </si>
  <si>
    <t>Izolace proti vodě, vlhkosti a plynům</t>
  </si>
  <si>
    <t>97</t>
  </si>
  <si>
    <t>711161273</t>
  </si>
  <si>
    <t>Provedení izolace proti zemní vlhkosti svislé z nopové fólie</t>
  </si>
  <si>
    <t>-103876699</t>
  </si>
  <si>
    <t>57,60*0,80</t>
  </si>
  <si>
    <t>98</t>
  </si>
  <si>
    <t>28323005</t>
  </si>
  <si>
    <t>fólie profilovaná (nopová) drenážní HDPE s výškou nopů 8mm</t>
  </si>
  <si>
    <t>745103251</t>
  </si>
  <si>
    <t>46,08*1,221 'Přepočtené koeficientem množství</t>
  </si>
  <si>
    <t>99</t>
  </si>
  <si>
    <t>998711201</t>
  </si>
  <si>
    <t>Přesun hmot procentní pro izolace proti vodě, vlhkosti a plynům v objektech v do 6 m</t>
  </si>
  <si>
    <t>%</t>
  </si>
  <si>
    <t>2137241312</t>
  </si>
  <si>
    <t>762</t>
  </si>
  <si>
    <t>Konstrukce tesařské</t>
  </si>
  <si>
    <t>100</t>
  </si>
  <si>
    <t>762134122</t>
  </si>
  <si>
    <t>Montáž bednění stěn z hoblovaných fošen na sraz tl do 60 mm</t>
  </si>
  <si>
    <t>-1480918926</t>
  </si>
  <si>
    <t>(46,87+10,42)*3,0</t>
  </si>
  <si>
    <t>101</t>
  </si>
  <si>
    <t>6056001</t>
  </si>
  <si>
    <t>dodávka fošen hoblovaných modřínových tl.35 mm</t>
  </si>
  <si>
    <t>-1359218832</t>
  </si>
  <si>
    <t>(46,87+10,42)*3,0*1,10</t>
  </si>
  <si>
    <t>102</t>
  </si>
  <si>
    <t>762412501</t>
  </si>
  <si>
    <t>Montáž olištování spár stěn hoblovanými lištami</t>
  </si>
  <si>
    <t>-1956699637</t>
  </si>
  <si>
    <t>3,0*2*28</t>
  </si>
  <si>
    <t>103</t>
  </si>
  <si>
    <t>61418154</t>
  </si>
  <si>
    <t>lišta dřevěná modřín 20x40mm</t>
  </si>
  <si>
    <t>1188280675</t>
  </si>
  <si>
    <t>168*1,04 'Přepočtené koeficientem množství</t>
  </si>
  <si>
    <t>104</t>
  </si>
  <si>
    <t>762495000R</t>
  </si>
  <si>
    <t>Spojovací prostředky nerezové pro montáž výztuh a stěn</t>
  </si>
  <si>
    <t>-1484959899</t>
  </si>
  <si>
    <t>171,87</t>
  </si>
  <si>
    <t>105</t>
  </si>
  <si>
    <t>998762201</t>
  </si>
  <si>
    <t>Přesun hmot procentní pro kce tesařské v objektech v do 6 m</t>
  </si>
  <si>
    <t>880006361</t>
  </si>
  <si>
    <t>767</t>
  </si>
  <si>
    <t>Konstrukce zámečnické</t>
  </si>
  <si>
    <t>106</t>
  </si>
  <si>
    <t>7670401</t>
  </si>
  <si>
    <t>D+M sloupku hrazení z Jeklu 140x80x4mm, délka 5950mm, žár.pozink</t>
  </si>
  <si>
    <t>ks</t>
  </si>
  <si>
    <t>2042106650</t>
  </si>
  <si>
    <t>107</t>
  </si>
  <si>
    <t>7670402</t>
  </si>
  <si>
    <t>D+M sloupku hrazení z Jeklu 60x60x1,5mm, délka 2900mm, žár.pozink</t>
  </si>
  <si>
    <t>-1046639950</t>
  </si>
  <si>
    <t>14*2</t>
  </si>
  <si>
    <t>108</t>
  </si>
  <si>
    <t>7670406</t>
  </si>
  <si>
    <t>D+M vodorovného vyztužení Jekl 35x35x3mm, žárový pozink</t>
  </si>
  <si>
    <t>803118357</t>
  </si>
  <si>
    <t>18,0*2</t>
  </si>
  <si>
    <t>109</t>
  </si>
  <si>
    <t>7670408</t>
  </si>
  <si>
    <t>D+M sítě ochranné polypropylenové oka 100 x 100 mm tl.3mm, černá, s osazením na sloupky a ocelové vzpěry vč.upevňovacího materiálu a příslušenství (každé pole samostatně)</t>
  </si>
  <si>
    <t>-610577132</t>
  </si>
  <si>
    <t>18,0*2,0</t>
  </si>
  <si>
    <t>36*1,1 'Přepočtené koeficientem množství</t>
  </si>
  <si>
    <t>110</t>
  </si>
  <si>
    <t>7670410</t>
  </si>
  <si>
    <t>D+M krytek na ocelové sloupky</t>
  </si>
  <si>
    <t>-1325720256</t>
  </si>
  <si>
    <t>6+28</t>
  </si>
  <si>
    <t>111</t>
  </si>
  <si>
    <t>767161814</t>
  </si>
  <si>
    <t>Demontáž oplocení (zábradlí) rovného nerozebíratelného hmotnosti 1 m zábradlí přes 20 kg do suti</t>
  </si>
  <si>
    <t>198918451</t>
  </si>
  <si>
    <t>8,0+1,80+24,638</t>
  </si>
  <si>
    <t>112</t>
  </si>
  <si>
    <t>7670421</t>
  </si>
  <si>
    <t>D+M dvoukřídlá branka 2200x1900m, jeklová konstrukce, žár.pozink, vč.kování a výplně viz.tab PSV, ozn.č.X06</t>
  </si>
  <si>
    <t>1290626923</t>
  </si>
  <si>
    <t>792</t>
  </si>
  <si>
    <t>Sportovní vybavení</t>
  </si>
  <si>
    <t>113</t>
  </si>
  <si>
    <t>792R017</t>
  </si>
  <si>
    <t>D+M střídačky vel.4000x2000mm, komplet.dle tab.PSV ozn.č. X05</t>
  </si>
  <si>
    <t>-2006154810</t>
  </si>
  <si>
    <t>114</t>
  </si>
  <si>
    <t>792R022</t>
  </si>
  <si>
    <t xml:space="preserve">Doprava sportovního vybavení </t>
  </si>
  <si>
    <t>kpl</t>
  </si>
  <si>
    <t>-862429132</t>
  </si>
  <si>
    <t>115</t>
  </si>
  <si>
    <t>792R025</t>
  </si>
  <si>
    <t>Závěrečná revize sportoviště</t>
  </si>
  <si>
    <t>-154381867</t>
  </si>
  <si>
    <t>VRN</t>
  </si>
  <si>
    <t>Vedlejší rozpočtové náklady</t>
  </si>
  <si>
    <t>VRN1</t>
  </si>
  <si>
    <t>Průzkumné, geodetické a projektové práce</t>
  </si>
  <si>
    <t>116</t>
  </si>
  <si>
    <t>012002000</t>
  </si>
  <si>
    <t>Geodetické práce - vytýčení objektu a stávajících sítí</t>
  </si>
  <si>
    <t>hod</t>
  </si>
  <si>
    <t>1024</t>
  </si>
  <si>
    <t>-1515597689</t>
  </si>
  <si>
    <t>VRN3</t>
  </si>
  <si>
    <t>Zařízení staveniště</t>
  </si>
  <si>
    <t>117</t>
  </si>
  <si>
    <t>030001000</t>
  </si>
  <si>
    <t>693034443</t>
  </si>
  <si>
    <t>VRN4</t>
  </si>
  <si>
    <t>Inženýrská činnost</t>
  </si>
  <si>
    <t>118</t>
  </si>
  <si>
    <t>040001000</t>
  </si>
  <si>
    <t>-1914895078</t>
  </si>
  <si>
    <t>VRN9</t>
  </si>
  <si>
    <t>Ostatní náklady</t>
  </si>
  <si>
    <t>119</t>
  </si>
  <si>
    <t>090001000</t>
  </si>
  <si>
    <t>Kompletační činnost</t>
  </si>
  <si>
    <t>1478420105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</si>
</sst>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24-007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víceúčelového hřiště Podkrušnohorská 1667 - SO-02 Opěrná stěna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Litvínov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31. 1. 2024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litvínov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Sportovní projekty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F.Pecka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37.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'24-007 - Rekonstrukce víc...'!J28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'24-007 - Rekonstrukce víc...'!P133</f>
        <v>0</v>
      </c>
      <c r="AV95" s="126">
        <f>'24-007 - Rekonstrukce víc...'!J31</f>
        <v>0</v>
      </c>
      <c r="AW95" s="126">
        <f>'24-007 - Rekonstrukce víc...'!J32</f>
        <v>0</v>
      </c>
      <c r="AX95" s="126">
        <f>'24-007 - Rekonstrukce víc...'!J33</f>
        <v>0</v>
      </c>
      <c r="AY95" s="126">
        <f>'24-007 - Rekonstrukce víc...'!J34</f>
        <v>0</v>
      </c>
      <c r="AZ95" s="126">
        <f>'24-007 - Rekonstrukce víc...'!F31</f>
        <v>0</v>
      </c>
      <c r="BA95" s="126">
        <f>'24-007 - Rekonstrukce víc...'!F32</f>
        <v>0</v>
      </c>
      <c r="BB95" s="126">
        <f>'24-007 - Rekonstrukce víc...'!F33</f>
        <v>0</v>
      </c>
      <c r="BC95" s="126">
        <f>'24-007 - Rekonstrukce víc...'!F34</f>
        <v>0</v>
      </c>
      <c r="BD95" s="128">
        <f>'24-007 - Rekonstrukce víc...'!F35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/D9k+8qK/fo4n+yw1crLz2JR6jpk1mOUQC6ZqQTo5LH+Yc4uqA3g/Ic22gI8FS4VY/F/K5P0+c6mnVS2bGxT0A==" hashValue="lBZNMfuZ9Tsi4KSSBWrbtWS1cwqFESdXdTygSmiyWdVNAEYCao8EbCt+1/N7jW6YoIoB3/DSO9axvfwcrygQl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-007 - Rekonstrukce ví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83</v>
      </c>
    </row>
    <row r="4" s="1" customFormat="1" ht="24.96" customHeight="1">
      <c r="B4" s="19"/>
      <c r="D4" s="132" t="s">
        <v>84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31. 1. 2024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34</v>
      </c>
      <c r="F22" s="37"/>
      <c r="G22" s="37"/>
      <c r="H22" s="37"/>
      <c r="I22" s="134" t="s">
        <v>27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ROUND(J133,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ROUND((SUM(BE133:BE423)),  2)</f>
        <v>0</v>
      </c>
      <c r="G31" s="37"/>
      <c r="H31" s="37"/>
      <c r="I31" s="148">
        <v>0.20999999999999999</v>
      </c>
      <c r="J31" s="147">
        <f>ROUND(((SUM(BE133:BE423))*I31),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ROUND((SUM(BF133:BF423)),  2)</f>
        <v>0</v>
      </c>
      <c r="G32" s="37"/>
      <c r="H32" s="37"/>
      <c r="I32" s="148">
        <v>0.12</v>
      </c>
      <c r="J32" s="147">
        <f>ROUND(((SUM(BF133:BF423))*I32),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ROUND((SUM(BG133:BG423)),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ROUND((SUM(BH133:BH423)),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ROUND((SUM(BI133:BI423)),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Rekonstrukce víceúčelového hřiště Podkrušnohorská 1667 - SO-02 Opěrná stěna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Litvínov</v>
      </c>
      <c r="G87" s="39"/>
      <c r="H87" s="39"/>
      <c r="I87" s="31" t="s">
        <v>22</v>
      </c>
      <c r="J87" s="78" t="str">
        <f>IF(J10="","",J10)</f>
        <v>31. 1. 2024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24</v>
      </c>
      <c r="D89" s="39"/>
      <c r="E89" s="39"/>
      <c r="F89" s="26" t="str">
        <f>E13</f>
        <v>Město litvínov</v>
      </c>
      <c r="G89" s="39"/>
      <c r="H89" s="39"/>
      <c r="I89" s="31" t="s">
        <v>30</v>
      </c>
      <c r="J89" s="35" t="str">
        <f>E19</f>
        <v>Sportovní projekty s.r.o.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>F.Pecka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86</v>
      </c>
      <c r="D92" s="168"/>
      <c r="E92" s="168"/>
      <c r="F92" s="168"/>
      <c r="G92" s="168"/>
      <c r="H92" s="168"/>
      <c r="I92" s="168"/>
      <c r="J92" s="169" t="s">
        <v>87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88</v>
      </c>
      <c r="D94" s="39"/>
      <c r="E94" s="39"/>
      <c r="F94" s="39"/>
      <c r="G94" s="39"/>
      <c r="H94" s="39"/>
      <c r="I94" s="39"/>
      <c r="J94" s="109">
        <f>J133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89</v>
      </c>
    </row>
    <row r="95" s="9" customFormat="1" ht="24.96" customHeight="1">
      <c r="A95" s="9"/>
      <c r="B95" s="171"/>
      <c r="C95" s="172"/>
      <c r="D95" s="173" t="s">
        <v>90</v>
      </c>
      <c r="E95" s="174"/>
      <c r="F95" s="174"/>
      <c r="G95" s="174"/>
      <c r="H95" s="174"/>
      <c r="I95" s="174"/>
      <c r="J95" s="175">
        <f>J134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91</v>
      </c>
      <c r="E96" s="180"/>
      <c r="F96" s="180"/>
      <c r="G96" s="180"/>
      <c r="H96" s="180"/>
      <c r="I96" s="180"/>
      <c r="J96" s="181">
        <f>J135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92</v>
      </c>
      <c r="E97" s="180"/>
      <c r="F97" s="180"/>
      <c r="G97" s="180"/>
      <c r="H97" s="180"/>
      <c r="I97" s="180"/>
      <c r="J97" s="181">
        <f>J216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93</v>
      </c>
      <c r="E98" s="180"/>
      <c r="F98" s="180"/>
      <c r="G98" s="180"/>
      <c r="H98" s="180"/>
      <c r="I98" s="180"/>
      <c r="J98" s="181">
        <f>J241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94</v>
      </c>
      <c r="E99" s="180"/>
      <c r="F99" s="180"/>
      <c r="G99" s="180"/>
      <c r="H99" s="180"/>
      <c r="I99" s="180"/>
      <c r="J99" s="181">
        <f>J282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95</v>
      </c>
      <c r="E100" s="180"/>
      <c r="F100" s="180"/>
      <c r="G100" s="180"/>
      <c r="H100" s="180"/>
      <c r="I100" s="180"/>
      <c r="J100" s="181">
        <f>J299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96</v>
      </c>
      <c r="E101" s="180"/>
      <c r="F101" s="180"/>
      <c r="G101" s="180"/>
      <c r="H101" s="180"/>
      <c r="I101" s="180"/>
      <c r="J101" s="181">
        <f>J308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97</v>
      </c>
      <c r="E102" s="180"/>
      <c r="F102" s="180"/>
      <c r="G102" s="180"/>
      <c r="H102" s="180"/>
      <c r="I102" s="180"/>
      <c r="J102" s="181">
        <f>J310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98</v>
      </c>
      <c r="E103" s="180"/>
      <c r="F103" s="180"/>
      <c r="G103" s="180"/>
      <c r="H103" s="180"/>
      <c r="I103" s="180"/>
      <c r="J103" s="181">
        <f>J316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99</v>
      </c>
      <c r="E104" s="180"/>
      <c r="F104" s="180"/>
      <c r="G104" s="180"/>
      <c r="H104" s="180"/>
      <c r="I104" s="180"/>
      <c r="J104" s="181">
        <f>J361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100</v>
      </c>
      <c r="E105" s="180"/>
      <c r="F105" s="180"/>
      <c r="G105" s="180"/>
      <c r="H105" s="180"/>
      <c r="I105" s="180"/>
      <c r="J105" s="181">
        <f>J374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1"/>
      <c r="C106" s="172"/>
      <c r="D106" s="173" t="s">
        <v>101</v>
      </c>
      <c r="E106" s="174"/>
      <c r="F106" s="174"/>
      <c r="G106" s="174"/>
      <c r="H106" s="174"/>
      <c r="I106" s="174"/>
      <c r="J106" s="175">
        <f>J376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7"/>
      <c r="C107" s="178"/>
      <c r="D107" s="179" t="s">
        <v>102</v>
      </c>
      <c r="E107" s="180"/>
      <c r="F107" s="180"/>
      <c r="G107" s="180"/>
      <c r="H107" s="180"/>
      <c r="I107" s="180"/>
      <c r="J107" s="181">
        <f>J377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103</v>
      </c>
      <c r="E108" s="180"/>
      <c r="F108" s="180"/>
      <c r="G108" s="180"/>
      <c r="H108" s="180"/>
      <c r="I108" s="180"/>
      <c r="J108" s="181">
        <f>J383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104</v>
      </c>
      <c r="E109" s="180"/>
      <c r="F109" s="180"/>
      <c r="G109" s="180"/>
      <c r="H109" s="180"/>
      <c r="I109" s="180"/>
      <c r="J109" s="181">
        <f>J395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105</v>
      </c>
      <c r="E110" s="180"/>
      <c r="F110" s="180"/>
      <c r="G110" s="180"/>
      <c r="H110" s="180"/>
      <c r="I110" s="180"/>
      <c r="J110" s="181">
        <f>J410</f>
        <v>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1"/>
      <c r="C111" s="172"/>
      <c r="D111" s="173" t="s">
        <v>106</v>
      </c>
      <c r="E111" s="174"/>
      <c r="F111" s="174"/>
      <c r="G111" s="174"/>
      <c r="H111" s="174"/>
      <c r="I111" s="174"/>
      <c r="J111" s="175">
        <f>J415</f>
        <v>0</v>
      </c>
      <c r="K111" s="172"/>
      <c r="L111" s="17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77"/>
      <c r="C112" s="178"/>
      <c r="D112" s="179" t="s">
        <v>107</v>
      </c>
      <c r="E112" s="180"/>
      <c r="F112" s="180"/>
      <c r="G112" s="180"/>
      <c r="H112" s="180"/>
      <c r="I112" s="180"/>
      <c r="J112" s="181">
        <f>J416</f>
        <v>0</v>
      </c>
      <c r="K112" s="178"/>
      <c r="L112" s="18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7"/>
      <c r="C113" s="178"/>
      <c r="D113" s="179" t="s">
        <v>108</v>
      </c>
      <c r="E113" s="180"/>
      <c r="F113" s="180"/>
      <c r="G113" s="180"/>
      <c r="H113" s="180"/>
      <c r="I113" s="180"/>
      <c r="J113" s="181">
        <f>J418</f>
        <v>0</v>
      </c>
      <c r="K113" s="178"/>
      <c r="L113" s="18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7"/>
      <c r="C114" s="178"/>
      <c r="D114" s="179" t="s">
        <v>109</v>
      </c>
      <c r="E114" s="180"/>
      <c r="F114" s="180"/>
      <c r="G114" s="180"/>
      <c r="H114" s="180"/>
      <c r="I114" s="180"/>
      <c r="J114" s="181">
        <f>J420</f>
        <v>0</v>
      </c>
      <c r="K114" s="178"/>
      <c r="L114" s="18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7"/>
      <c r="C115" s="178"/>
      <c r="D115" s="179" t="s">
        <v>110</v>
      </c>
      <c r="E115" s="180"/>
      <c r="F115" s="180"/>
      <c r="G115" s="180"/>
      <c r="H115" s="180"/>
      <c r="I115" s="180"/>
      <c r="J115" s="181">
        <f>J422</f>
        <v>0</v>
      </c>
      <c r="K115" s="178"/>
      <c r="L115" s="18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2" t="s">
        <v>111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30" customHeight="1">
      <c r="A125" s="37"/>
      <c r="B125" s="38"/>
      <c r="C125" s="39"/>
      <c r="D125" s="39"/>
      <c r="E125" s="75" t="str">
        <f>E7</f>
        <v>Rekonstrukce víceúčelového hřiště Podkrušnohorská 1667 - SO-02 Opěrná stěna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F10</f>
        <v>Litvínov</v>
      </c>
      <c r="G127" s="39"/>
      <c r="H127" s="39"/>
      <c r="I127" s="31" t="s">
        <v>22</v>
      </c>
      <c r="J127" s="78" t="str">
        <f>IF(J10="","",J10)</f>
        <v>31. 1. 2024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5.65" customHeight="1">
      <c r="A129" s="37"/>
      <c r="B129" s="38"/>
      <c r="C129" s="31" t="s">
        <v>24</v>
      </c>
      <c r="D129" s="39"/>
      <c r="E129" s="39"/>
      <c r="F129" s="26" t="str">
        <f>E13</f>
        <v>Město litvínov</v>
      </c>
      <c r="G129" s="39"/>
      <c r="H129" s="39"/>
      <c r="I129" s="31" t="s">
        <v>30</v>
      </c>
      <c r="J129" s="35" t="str">
        <f>E19</f>
        <v>Sportovní projekty s.r.o.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IF(E16="","",E16)</f>
        <v>Vyplň údaj</v>
      </c>
      <c r="G130" s="39"/>
      <c r="H130" s="39"/>
      <c r="I130" s="31" t="s">
        <v>33</v>
      </c>
      <c r="J130" s="35" t="str">
        <f>E22</f>
        <v>F.Pecka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83"/>
      <c r="B132" s="184"/>
      <c r="C132" s="185" t="s">
        <v>112</v>
      </c>
      <c r="D132" s="186" t="s">
        <v>61</v>
      </c>
      <c r="E132" s="186" t="s">
        <v>57</v>
      </c>
      <c r="F132" s="186" t="s">
        <v>58</v>
      </c>
      <c r="G132" s="186" t="s">
        <v>113</v>
      </c>
      <c r="H132" s="186" t="s">
        <v>114</v>
      </c>
      <c r="I132" s="186" t="s">
        <v>115</v>
      </c>
      <c r="J132" s="187" t="s">
        <v>87</v>
      </c>
      <c r="K132" s="188" t="s">
        <v>116</v>
      </c>
      <c r="L132" s="189"/>
      <c r="M132" s="99" t="s">
        <v>1</v>
      </c>
      <c r="N132" s="100" t="s">
        <v>40</v>
      </c>
      <c r="O132" s="100" t="s">
        <v>117</v>
      </c>
      <c r="P132" s="100" t="s">
        <v>118</v>
      </c>
      <c r="Q132" s="100" t="s">
        <v>119</v>
      </c>
      <c r="R132" s="100" t="s">
        <v>120</v>
      </c>
      <c r="S132" s="100" t="s">
        <v>121</v>
      </c>
      <c r="T132" s="101" t="s">
        <v>122</v>
      </c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</row>
    <row r="133" s="2" customFormat="1" ht="22.8" customHeight="1">
      <c r="A133" s="37"/>
      <c r="B133" s="38"/>
      <c r="C133" s="106" t="s">
        <v>123</v>
      </c>
      <c r="D133" s="39"/>
      <c r="E133" s="39"/>
      <c r="F133" s="39"/>
      <c r="G133" s="39"/>
      <c r="H133" s="39"/>
      <c r="I133" s="39"/>
      <c r="J133" s="190">
        <f>BK133</f>
        <v>0</v>
      </c>
      <c r="K133" s="39"/>
      <c r="L133" s="43"/>
      <c r="M133" s="102"/>
      <c r="N133" s="191"/>
      <c r="O133" s="103"/>
      <c r="P133" s="192">
        <f>P134+P376+P415</f>
        <v>0</v>
      </c>
      <c r="Q133" s="103"/>
      <c r="R133" s="192">
        <f>R134+R376+R415</f>
        <v>309.59741393000007</v>
      </c>
      <c r="S133" s="103"/>
      <c r="T133" s="193">
        <f>T134+T376+T415</f>
        <v>405.54825000000005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89</v>
      </c>
      <c r="BK133" s="194">
        <f>BK134+BK376+BK415</f>
        <v>0</v>
      </c>
    </row>
    <row r="134" s="12" customFormat="1" ht="25.92" customHeight="1">
      <c r="A134" s="12"/>
      <c r="B134" s="195"/>
      <c r="C134" s="196"/>
      <c r="D134" s="197" t="s">
        <v>75</v>
      </c>
      <c r="E134" s="198" t="s">
        <v>124</v>
      </c>
      <c r="F134" s="198" t="s">
        <v>125</v>
      </c>
      <c r="G134" s="196"/>
      <c r="H134" s="196"/>
      <c r="I134" s="199"/>
      <c r="J134" s="200">
        <f>BK134</f>
        <v>0</v>
      </c>
      <c r="K134" s="196"/>
      <c r="L134" s="201"/>
      <c r="M134" s="202"/>
      <c r="N134" s="203"/>
      <c r="O134" s="203"/>
      <c r="P134" s="204">
        <f>P135+P216+P241+P282+P299+P308+P310+P316+P361+P374</f>
        <v>0</v>
      </c>
      <c r="Q134" s="203"/>
      <c r="R134" s="204">
        <f>R135+R216+R241+R282+R299+R308+R310+R316+R361+R374</f>
        <v>309.51281093000006</v>
      </c>
      <c r="S134" s="203"/>
      <c r="T134" s="205">
        <f>T135+T216+T241+T282+T299+T308+T310+T316+T361+T374</f>
        <v>404.68730000000005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6" t="s">
        <v>81</v>
      </c>
      <c r="AT134" s="207" t="s">
        <v>75</v>
      </c>
      <c r="AU134" s="207" t="s">
        <v>76</v>
      </c>
      <c r="AY134" s="206" t="s">
        <v>126</v>
      </c>
      <c r="BK134" s="208">
        <f>BK135+BK216+BK241+BK282+BK299+BK308+BK310+BK316+BK361+BK374</f>
        <v>0</v>
      </c>
    </row>
    <row r="135" s="12" customFormat="1" ht="22.8" customHeight="1">
      <c r="A135" s="12"/>
      <c r="B135" s="195"/>
      <c r="C135" s="196"/>
      <c r="D135" s="197" t="s">
        <v>75</v>
      </c>
      <c r="E135" s="209" t="s">
        <v>81</v>
      </c>
      <c r="F135" s="209" t="s">
        <v>127</v>
      </c>
      <c r="G135" s="196"/>
      <c r="H135" s="196"/>
      <c r="I135" s="199"/>
      <c r="J135" s="210">
        <f>BK135</f>
        <v>0</v>
      </c>
      <c r="K135" s="196"/>
      <c r="L135" s="201"/>
      <c r="M135" s="202"/>
      <c r="N135" s="203"/>
      <c r="O135" s="203"/>
      <c r="P135" s="204">
        <f>SUM(P136:P215)</f>
        <v>0</v>
      </c>
      <c r="Q135" s="203"/>
      <c r="R135" s="204">
        <f>SUM(R136:R215)</f>
        <v>15.085296000000001</v>
      </c>
      <c r="S135" s="203"/>
      <c r="T135" s="205">
        <f>SUM(T136:T215)</f>
        <v>81.505499999999998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6" t="s">
        <v>81</v>
      </c>
      <c r="AT135" s="207" t="s">
        <v>75</v>
      </c>
      <c r="AU135" s="207" t="s">
        <v>81</v>
      </c>
      <c r="AY135" s="206" t="s">
        <v>126</v>
      </c>
      <c r="BK135" s="208">
        <f>SUM(BK136:BK215)</f>
        <v>0</v>
      </c>
    </row>
    <row r="136" s="2" customFormat="1" ht="33" customHeight="1">
      <c r="A136" s="37"/>
      <c r="B136" s="38"/>
      <c r="C136" s="211" t="s">
        <v>81</v>
      </c>
      <c r="D136" s="211" t="s">
        <v>128</v>
      </c>
      <c r="E136" s="212" t="s">
        <v>129</v>
      </c>
      <c r="F136" s="213" t="s">
        <v>130</v>
      </c>
      <c r="G136" s="214" t="s">
        <v>131</v>
      </c>
      <c r="H136" s="215">
        <v>104.31999999999999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41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132</v>
      </c>
      <c r="AT136" s="223" t="s">
        <v>128</v>
      </c>
      <c r="AU136" s="223" t="s">
        <v>83</v>
      </c>
      <c r="AY136" s="16" t="s">
        <v>126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81</v>
      </c>
      <c r="BK136" s="224">
        <f>ROUND(I136*H136,2)</f>
        <v>0</v>
      </c>
      <c r="BL136" s="16" t="s">
        <v>132</v>
      </c>
      <c r="BM136" s="223" t="s">
        <v>133</v>
      </c>
    </row>
    <row r="137" s="13" customFormat="1">
      <c r="A137" s="13"/>
      <c r="B137" s="225"/>
      <c r="C137" s="226"/>
      <c r="D137" s="227" t="s">
        <v>134</v>
      </c>
      <c r="E137" s="228" t="s">
        <v>1</v>
      </c>
      <c r="F137" s="229" t="s">
        <v>135</v>
      </c>
      <c r="G137" s="226"/>
      <c r="H137" s="230">
        <v>104.31999999999999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134</v>
      </c>
      <c r="AU137" s="236" t="s">
        <v>83</v>
      </c>
      <c r="AV137" s="13" t="s">
        <v>83</v>
      </c>
      <c r="AW137" s="13" t="s">
        <v>32</v>
      </c>
      <c r="AX137" s="13" t="s">
        <v>81</v>
      </c>
      <c r="AY137" s="236" t="s">
        <v>126</v>
      </c>
    </row>
    <row r="138" s="2" customFormat="1" ht="33" customHeight="1">
      <c r="A138" s="37"/>
      <c r="B138" s="38"/>
      <c r="C138" s="211" t="s">
        <v>83</v>
      </c>
      <c r="D138" s="211" t="s">
        <v>128</v>
      </c>
      <c r="E138" s="212" t="s">
        <v>136</v>
      </c>
      <c r="F138" s="213" t="s">
        <v>137</v>
      </c>
      <c r="G138" s="214" t="s">
        <v>131</v>
      </c>
      <c r="H138" s="215">
        <v>150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41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132</v>
      </c>
      <c r="AT138" s="223" t="s">
        <v>128</v>
      </c>
      <c r="AU138" s="223" t="s">
        <v>83</v>
      </c>
      <c r="AY138" s="16" t="s">
        <v>126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81</v>
      </c>
      <c r="BK138" s="224">
        <f>ROUND(I138*H138,2)</f>
        <v>0</v>
      </c>
      <c r="BL138" s="16" t="s">
        <v>132</v>
      </c>
      <c r="BM138" s="223" t="s">
        <v>138</v>
      </c>
    </row>
    <row r="139" s="2" customFormat="1" ht="24.15" customHeight="1">
      <c r="A139" s="37"/>
      <c r="B139" s="38"/>
      <c r="C139" s="211" t="s">
        <v>139</v>
      </c>
      <c r="D139" s="211" t="s">
        <v>128</v>
      </c>
      <c r="E139" s="212" t="s">
        <v>140</v>
      </c>
      <c r="F139" s="213" t="s">
        <v>141</v>
      </c>
      <c r="G139" s="214" t="s">
        <v>131</v>
      </c>
      <c r="H139" s="215">
        <v>8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41</v>
      </c>
      <c r="O139" s="90"/>
      <c r="P139" s="221">
        <f>O139*H139</f>
        <v>0</v>
      </c>
      <c r="Q139" s="221">
        <v>0</v>
      </c>
      <c r="R139" s="221">
        <f>Q139*H139</f>
        <v>0</v>
      </c>
      <c r="S139" s="221">
        <v>0.26000000000000001</v>
      </c>
      <c r="T139" s="222">
        <f>S139*H139</f>
        <v>2.0800000000000001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132</v>
      </c>
      <c r="AT139" s="223" t="s">
        <v>128</v>
      </c>
      <c r="AU139" s="223" t="s">
        <v>83</v>
      </c>
      <c r="AY139" s="16" t="s">
        <v>126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81</v>
      </c>
      <c r="BK139" s="224">
        <f>ROUND(I139*H139,2)</f>
        <v>0</v>
      </c>
      <c r="BL139" s="16" t="s">
        <v>132</v>
      </c>
      <c r="BM139" s="223" t="s">
        <v>142</v>
      </c>
    </row>
    <row r="140" s="13" customFormat="1">
      <c r="A140" s="13"/>
      <c r="B140" s="225"/>
      <c r="C140" s="226"/>
      <c r="D140" s="227" t="s">
        <v>134</v>
      </c>
      <c r="E140" s="228" t="s">
        <v>1</v>
      </c>
      <c r="F140" s="229" t="s">
        <v>143</v>
      </c>
      <c r="G140" s="226"/>
      <c r="H140" s="230">
        <v>8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134</v>
      </c>
      <c r="AU140" s="236" t="s">
        <v>83</v>
      </c>
      <c r="AV140" s="13" t="s">
        <v>83</v>
      </c>
      <c r="AW140" s="13" t="s">
        <v>32</v>
      </c>
      <c r="AX140" s="13" t="s">
        <v>81</v>
      </c>
      <c r="AY140" s="236" t="s">
        <v>126</v>
      </c>
    </row>
    <row r="141" s="2" customFormat="1" ht="24.15" customHeight="1">
      <c r="A141" s="37"/>
      <c r="B141" s="38"/>
      <c r="C141" s="211" t="s">
        <v>132</v>
      </c>
      <c r="D141" s="211" t="s">
        <v>128</v>
      </c>
      <c r="E141" s="212" t="s">
        <v>144</v>
      </c>
      <c r="F141" s="213" t="s">
        <v>145</v>
      </c>
      <c r="G141" s="214" t="s">
        <v>131</v>
      </c>
      <c r="H141" s="215">
        <v>83.099999999999994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41</v>
      </c>
      <c r="O141" s="90"/>
      <c r="P141" s="221">
        <f>O141*H141</f>
        <v>0</v>
      </c>
      <c r="Q141" s="221">
        <v>0</v>
      </c>
      <c r="R141" s="221">
        <f>Q141*H141</f>
        <v>0</v>
      </c>
      <c r="S141" s="221">
        <v>0.625</v>
      </c>
      <c r="T141" s="222">
        <f>S141*H141</f>
        <v>51.9375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132</v>
      </c>
      <c r="AT141" s="223" t="s">
        <v>128</v>
      </c>
      <c r="AU141" s="223" t="s">
        <v>83</v>
      </c>
      <c r="AY141" s="16" t="s">
        <v>126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81</v>
      </c>
      <c r="BK141" s="224">
        <f>ROUND(I141*H141,2)</f>
        <v>0</v>
      </c>
      <c r="BL141" s="16" t="s">
        <v>132</v>
      </c>
      <c r="BM141" s="223" t="s">
        <v>146</v>
      </c>
    </row>
    <row r="142" s="13" customFormat="1">
      <c r="A142" s="13"/>
      <c r="B142" s="225"/>
      <c r="C142" s="226"/>
      <c r="D142" s="227" t="s">
        <v>134</v>
      </c>
      <c r="E142" s="228" t="s">
        <v>1</v>
      </c>
      <c r="F142" s="229" t="s">
        <v>147</v>
      </c>
      <c r="G142" s="226"/>
      <c r="H142" s="230">
        <v>83.099999999999994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134</v>
      </c>
      <c r="AU142" s="236" t="s">
        <v>83</v>
      </c>
      <c r="AV142" s="13" t="s">
        <v>83</v>
      </c>
      <c r="AW142" s="13" t="s">
        <v>32</v>
      </c>
      <c r="AX142" s="13" t="s">
        <v>81</v>
      </c>
      <c r="AY142" s="236" t="s">
        <v>126</v>
      </c>
    </row>
    <row r="143" s="2" customFormat="1" ht="24.15" customHeight="1">
      <c r="A143" s="37"/>
      <c r="B143" s="38"/>
      <c r="C143" s="211" t="s">
        <v>148</v>
      </c>
      <c r="D143" s="211" t="s">
        <v>128</v>
      </c>
      <c r="E143" s="212" t="s">
        <v>149</v>
      </c>
      <c r="F143" s="213" t="s">
        <v>150</v>
      </c>
      <c r="G143" s="214" t="s">
        <v>131</v>
      </c>
      <c r="H143" s="215">
        <v>8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41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0.28999999999999998</v>
      </c>
      <c r="T143" s="222">
        <f>S143*H143</f>
        <v>2.3199999999999998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132</v>
      </c>
      <c r="AT143" s="223" t="s">
        <v>128</v>
      </c>
      <c r="AU143" s="223" t="s">
        <v>83</v>
      </c>
      <c r="AY143" s="16" t="s">
        <v>126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81</v>
      </c>
      <c r="BK143" s="224">
        <f>ROUND(I143*H143,2)</f>
        <v>0</v>
      </c>
      <c r="BL143" s="16" t="s">
        <v>132</v>
      </c>
      <c r="BM143" s="223" t="s">
        <v>151</v>
      </c>
    </row>
    <row r="144" s="2" customFormat="1" ht="24.15" customHeight="1">
      <c r="A144" s="37"/>
      <c r="B144" s="38"/>
      <c r="C144" s="211" t="s">
        <v>152</v>
      </c>
      <c r="D144" s="211" t="s">
        <v>128</v>
      </c>
      <c r="E144" s="212" t="s">
        <v>153</v>
      </c>
      <c r="F144" s="213" t="s">
        <v>154</v>
      </c>
      <c r="G144" s="214" t="s">
        <v>131</v>
      </c>
      <c r="H144" s="215">
        <v>57.200000000000003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41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0.44</v>
      </c>
      <c r="T144" s="222">
        <f>S144*H144</f>
        <v>25.168000000000003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132</v>
      </c>
      <c r="AT144" s="223" t="s">
        <v>128</v>
      </c>
      <c r="AU144" s="223" t="s">
        <v>83</v>
      </c>
      <c r="AY144" s="16" t="s">
        <v>126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81</v>
      </c>
      <c r="BK144" s="224">
        <f>ROUND(I144*H144,2)</f>
        <v>0</v>
      </c>
      <c r="BL144" s="16" t="s">
        <v>132</v>
      </c>
      <c r="BM144" s="223" t="s">
        <v>155</v>
      </c>
    </row>
    <row r="145" s="2" customFormat="1" ht="33" customHeight="1">
      <c r="A145" s="37"/>
      <c r="B145" s="38"/>
      <c r="C145" s="211" t="s">
        <v>156</v>
      </c>
      <c r="D145" s="211" t="s">
        <v>128</v>
      </c>
      <c r="E145" s="212" t="s">
        <v>157</v>
      </c>
      <c r="F145" s="213" t="s">
        <v>158</v>
      </c>
      <c r="G145" s="214" t="s">
        <v>159</v>
      </c>
      <c r="H145" s="215">
        <v>425.5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41</v>
      </c>
      <c r="O145" s="90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132</v>
      </c>
      <c r="AT145" s="223" t="s">
        <v>128</v>
      </c>
      <c r="AU145" s="223" t="s">
        <v>83</v>
      </c>
      <c r="AY145" s="16" t="s">
        <v>126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81</v>
      </c>
      <c r="BK145" s="224">
        <f>ROUND(I145*H145,2)</f>
        <v>0</v>
      </c>
      <c r="BL145" s="16" t="s">
        <v>132</v>
      </c>
      <c r="BM145" s="223" t="s">
        <v>160</v>
      </c>
    </row>
    <row r="146" s="13" customFormat="1">
      <c r="A146" s="13"/>
      <c r="B146" s="225"/>
      <c r="C146" s="226"/>
      <c r="D146" s="227" t="s">
        <v>134</v>
      </c>
      <c r="E146" s="228" t="s">
        <v>1</v>
      </c>
      <c r="F146" s="229" t="s">
        <v>161</v>
      </c>
      <c r="G146" s="226"/>
      <c r="H146" s="230">
        <v>425.5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134</v>
      </c>
      <c r="AU146" s="236" t="s">
        <v>83</v>
      </c>
      <c r="AV146" s="13" t="s">
        <v>83</v>
      </c>
      <c r="AW146" s="13" t="s">
        <v>32</v>
      </c>
      <c r="AX146" s="13" t="s">
        <v>81</v>
      </c>
      <c r="AY146" s="236" t="s">
        <v>126</v>
      </c>
    </row>
    <row r="147" s="2" customFormat="1" ht="16.5" customHeight="1">
      <c r="A147" s="37"/>
      <c r="B147" s="38"/>
      <c r="C147" s="211" t="s">
        <v>162</v>
      </c>
      <c r="D147" s="211" t="s">
        <v>128</v>
      </c>
      <c r="E147" s="212" t="s">
        <v>163</v>
      </c>
      <c r="F147" s="213" t="s">
        <v>164</v>
      </c>
      <c r="G147" s="214" t="s">
        <v>165</v>
      </c>
      <c r="H147" s="215">
        <v>54.799999999999997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41</v>
      </c>
      <c r="O147" s="90"/>
      <c r="P147" s="221">
        <f>O147*H147</f>
        <v>0</v>
      </c>
      <c r="Q147" s="221">
        <v>0.0010200000000000001</v>
      </c>
      <c r="R147" s="221">
        <f>Q147*H147</f>
        <v>0.055896000000000001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132</v>
      </c>
      <c r="AT147" s="223" t="s">
        <v>128</v>
      </c>
      <c r="AU147" s="223" t="s">
        <v>83</v>
      </c>
      <c r="AY147" s="16" t="s">
        <v>126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81</v>
      </c>
      <c r="BK147" s="224">
        <f>ROUND(I147*H147,2)</f>
        <v>0</v>
      </c>
      <c r="BL147" s="16" t="s">
        <v>132</v>
      </c>
      <c r="BM147" s="223" t="s">
        <v>166</v>
      </c>
    </row>
    <row r="148" s="13" customFormat="1">
      <c r="A148" s="13"/>
      <c r="B148" s="225"/>
      <c r="C148" s="226"/>
      <c r="D148" s="227" t="s">
        <v>134</v>
      </c>
      <c r="E148" s="228" t="s">
        <v>1</v>
      </c>
      <c r="F148" s="229" t="s">
        <v>167</v>
      </c>
      <c r="G148" s="226"/>
      <c r="H148" s="230">
        <v>46.399999999999999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134</v>
      </c>
      <c r="AU148" s="236" t="s">
        <v>83</v>
      </c>
      <c r="AV148" s="13" t="s">
        <v>83</v>
      </c>
      <c r="AW148" s="13" t="s">
        <v>32</v>
      </c>
      <c r="AX148" s="13" t="s">
        <v>76</v>
      </c>
      <c r="AY148" s="236" t="s">
        <v>126</v>
      </c>
    </row>
    <row r="149" s="13" customFormat="1">
      <c r="A149" s="13"/>
      <c r="B149" s="225"/>
      <c r="C149" s="226"/>
      <c r="D149" s="227" t="s">
        <v>134</v>
      </c>
      <c r="E149" s="228" t="s">
        <v>1</v>
      </c>
      <c r="F149" s="229" t="s">
        <v>168</v>
      </c>
      <c r="G149" s="226"/>
      <c r="H149" s="230">
        <v>8.4000000000000004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134</v>
      </c>
      <c r="AU149" s="236" t="s">
        <v>83</v>
      </c>
      <c r="AV149" s="13" t="s">
        <v>83</v>
      </c>
      <c r="AW149" s="13" t="s">
        <v>32</v>
      </c>
      <c r="AX149" s="13" t="s">
        <v>76</v>
      </c>
      <c r="AY149" s="236" t="s">
        <v>126</v>
      </c>
    </row>
    <row r="150" s="14" customFormat="1">
      <c r="A150" s="14"/>
      <c r="B150" s="237"/>
      <c r="C150" s="238"/>
      <c r="D150" s="227" t="s">
        <v>134</v>
      </c>
      <c r="E150" s="239" t="s">
        <v>1</v>
      </c>
      <c r="F150" s="240" t="s">
        <v>169</v>
      </c>
      <c r="G150" s="238"/>
      <c r="H150" s="241">
        <v>54.799999999999997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134</v>
      </c>
      <c r="AU150" s="247" t="s">
        <v>83</v>
      </c>
      <c r="AV150" s="14" t="s">
        <v>132</v>
      </c>
      <c r="AW150" s="14" t="s">
        <v>32</v>
      </c>
      <c r="AX150" s="14" t="s">
        <v>81</v>
      </c>
      <c r="AY150" s="247" t="s">
        <v>126</v>
      </c>
    </row>
    <row r="151" s="2" customFormat="1" ht="24.15" customHeight="1">
      <c r="A151" s="37"/>
      <c r="B151" s="38"/>
      <c r="C151" s="248" t="s">
        <v>170</v>
      </c>
      <c r="D151" s="248" t="s">
        <v>171</v>
      </c>
      <c r="E151" s="249" t="s">
        <v>172</v>
      </c>
      <c r="F151" s="250" t="s">
        <v>173</v>
      </c>
      <c r="G151" s="251" t="s">
        <v>165</v>
      </c>
      <c r="H151" s="252">
        <v>8.4000000000000004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0"/>
      <c r="P151" s="221">
        <f>O151*H151</f>
        <v>0</v>
      </c>
      <c r="Q151" s="221">
        <v>0.158</v>
      </c>
      <c r="R151" s="221">
        <f>Q151*H151</f>
        <v>1.3272000000000002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162</v>
      </c>
      <c r="AT151" s="223" t="s">
        <v>171</v>
      </c>
      <c r="AU151" s="223" t="s">
        <v>83</v>
      </c>
      <c r="AY151" s="16" t="s">
        <v>126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81</v>
      </c>
      <c r="BK151" s="224">
        <f>ROUND(I151*H151,2)</f>
        <v>0</v>
      </c>
      <c r="BL151" s="16" t="s">
        <v>132</v>
      </c>
      <c r="BM151" s="223" t="s">
        <v>174</v>
      </c>
    </row>
    <row r="152" s="2" customFormat="1" ht="24.15" customHeight="1">
      <c r="A152" s="37"/>
      <c r="B152" s="38"/>
      <c r="C152" s="248" t="s">
        <v>175</v>
      </c>
      <c r="D152" s="248" t="s">
        <v>171</v>
      </c>
      <c r="E152" s="249" t="s">
        <v>176</v>
      </c>
      <c r="F152" s="250" t="s">
        <v>177</v>
      </c>
      <c r="G152" s="251" t="s">
        <v>165</v>
      </c>
      <c r="H152" s="252">
        <v>46.399999999999999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0"/>
      <c r="P152" s="221">
        <f>O152*H152</f>
        <v>0</v>
      </c>
      <c r="Q152" s="221">
        <v>0.158</v>
      </c>
      <c r="R152" s="221">
        <f>Q152*H152</f>
        <v>7.3311999999999999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162</v>
      </c>
      <c r="AT152" s="223" t="s">
        <v>171</v>
      </c>
      <c r="AU152" s="223" t="s">
        <v>83</v>
      </c>
      <c r="AY152" s="16" t="s">
        <v>126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81</v>
      </c>
      <c r="BK152" s="224">
        <f>ROUND(I152*H152,2)</f>
        <v>0</v>
      </c>
      <c r="BL152" s="16" t="s">
        <v>132</v>
      </c>
      <c r="BM152" s="223" t="s">
        <v>178</v>
      </c>
    </row>
    <row r="153" s="2" customFormat="1" ht="33" customHeight="1">
      <c r="A153" s="37"/>
      <c r="B153" s="38"/>
      <c r="C153" s="211" t="s">
        <v>179</v>
      </c>
      <c r="D153" s="211" t="s">
        <v>128</v>
      </c>
      <c r="E153" s="212" t="s">
        <v>180</v>
      </c>
      <c r="F153" s="213" t="s">
        <v>181</v>
      </c>
      <c r="G153" s="214" t="s">
        <v>159</v>
      </c>
      <c r="H153" s="215">
        <v>32.173999999999999</v>
      </c>
      <c r="I153" s="216"/>
      <c r="J153" s="217">
        <f>ROUND(I153*H153,2)</f>
        <v>0</v>
      </c>
      <c r="K153" s="218"/>
      <c r="L153" s="43"/>
      <c r="M153" s="219" t="s">
        <v>1</v>
      </c>
      <c r="N153" s="220" t="s">
        <v>41</v>
      </c>
      <c r="O153" s="90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132</v>
      </c>
      <c r="AT153" s="223" t="s">
        <v>128</v>
      </c>
      <c r="AU153" s="223" t="s">
        <v>83</v>
      </c>
      <c r="AY153" s="16" t="s">
        <v>126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81</v>
      </c>
      <c r="BK153" s="224">
        <f>ROUND(I153*H153,2)</f>
        <v>0</v>
      </c>
      <c r="BL153" s="16" t="s">
        <v>132</v>
      </c>
      <c r="BM153" s="223" t="s">
        <v>182</v>
      </c>
    </row>
    <row r="154" s="13" customFormat="1">
      <c r="A154" s="13"/>
      <c r="B154" s="225"/>
      <c r="C154" s="226"/>
      <c r="D154" s="227" t="s">
        <v>134</v>
      </c>
      <c r="E154" s="228" t="s">
        <v>1</v>
      </c>
      <c r="F154" s="229" t="s">
        <v>183</v>
      </c>
      <c r="G154" s="226"/>
      <c r="H154" s="230">
        <v>0.41799999999999998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134</v>
      </c>
      <c r="AU154" s="236" t="s">
        <v>83</v>
      </c>
      <c r="AV154" s="13" t="s">
        <v>83</v>
      </c>
      <c r="AW154" s="13" t="s">
        <v>32</v>
      </c>
      <c r="AX154" s="13" t="s">
        <v>76</v>
      </c>
      <c r="AY154" s="236" t="s">
        <v>126</v>
      </c>
    </row>
    <row r="155" s="13" customFormat="1">
      <c r="A155" s="13"/>
      <c r="B155" s="225"/>
      <c r="C155" s="226"/>
      <c r="D155" s="227" t="s">
        <v>134</v>
      </c>
      <c r="E155" s="228" t="s">
        <v>1</v>
      </c>
      <c r="F155" s="229" t="s">
        <v>184</v>
      </c>
      <c r="G155" s="226"/>
      <c r="H155" s="230">
        <v>3.3319999999999999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134</v>
      </c>
      <c r="AU155" s="236" t="s">
        <v>83</v>
      </c>
      <c r="AV155" s="13" t="s">
        <v>83</v>
      </c>
      <c r="AW155" s="13" t="s">
        <v>32</v>
      </c>
      <c r="AX155" s="13" t="s">
        <v>76</v>
      </c>
      <c r="AY155" s="236" t="s">
        <v>126</v>
      </c>
    </row>
    <row r="156" s="13" customFormat="1">
      <c r="A156" s="13"/>
      <c r="B156" s="225"/>
      <c r="C156" s="226"/>
      <c r="D156" s="227" t="s">
        <v>134</v>
      </c>
      <c r="E156" s="228" t="s">
        <v>1</v>
      </c>
      <c r="F156" s="229" t="s">
        <v>185</v>
      </c>
      <c r="G156" s="226"/>
      <c r="H156" s="230">
        <v>0.77400000000000002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134</v>
      </c>
      <c r="AU156" s="236" t="s">
        <v>83</v>
      </c>
      <c r="AV156" s="13" t="s">
        <v>83</v>
      </c>
      <c r="AW156" s="13" t="s">
        <v>32</v>
      </c>
      <c r="AX156" s="13" t="s">
        <v>76</v>
      </c>
      <c r="AY156" s="236" t="s">
        <v>126</v>
      </c>
    </row>
    <row r="157" s="13" customFormat="1">
      <c r="A157" s="13"/>
      <c r="B157" s="225"/>
      <c r="C157" s="226"/>
      <c r="D157" s="227" t="s">
        <v>134</v>
      </c>
      <c r="E157" s="228" t="s">
        <v>1</v>
      </c>
      <c r="F157" s="229" t="s">
        <v>186</v>
      </c>
      <c r="G157" s="226"/>
      <c r="H157" s="230">
        <v>27.649999999999999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134</v>
      </c>
      <c r="AU157" s="236" t="s">
        <v>83</v>
      </c>
      <c r="AV157" s="13" t="s">
        <v>83</v>
      </c>
      <c r="AW157" s="13" t="s">
        <v>32</v>
      </c>
      <c r="AX157" s="13" t="s">
        <v>76</v>
      </c>
      <c r="AY157" s="236" t="s">
        <v>126</v>
      </c>
    </row>
    <row r="158" s="14" customFormat="1">
      <c r="A158" s="14"/>
      <c r="B158" s="237"/>
      <c r="C158" s="238"/>
      <c r="D158" s="227" t="s">
        <v>134</v>
      </c>
      <c r="E158" s="239" t="s">
        <v>1</v>
      </c>
      <c r="F158" s="240" t="s">
        <v>169</v>
      </c>
      <c r="G158" s="238"/>
      <c r="H158" s="241">
        <v>32.173999999999999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134</v>
      </c>
      <c r="AU158" s="247" t="s">
        <v>83</v>
      </c>
      <c r="AV158" s="14" t="s">
        <v>132</v>
      </c>
      <c r="AW158" s="14" t="s">
        <v>32</v>
      </c>
      <c r="AX158" s="14" t="s">
        <v>81</v>
      </c>
      <c r="AY158" s="247" t="s">
        <v>126</v>
      </c>
    </row>
    <row r="159" s="2" customFormat="1" ht="33" customHeight="1">
      <c r="A159" s="37"/>
      <c r="B159" s="38"/>
      <c r="C159" s="211" t="s">
        <v>8</v>
      </c>
      <c r="D159" s="211" t="s">
        <v>128</v>
      </c>
      <c r="E159" s="212" t="s">
        <v>187</v>
      </c>
      <c r="F159" s="213" t="s">
        <v>188</v>
      </c>
      <c r="G159" s="214" t="s">
        <v>159</v>
      </c>
      <c r="H159" s="215">
        <v>3.52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41</v>
      </c>
      <c r="O159" s="90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132</v>
      </c>
      <c r="AT159" s="223" t="s">
        <v>128</v>
      </c>
      <c r="AU159" s="223" t="s">
        <v>83</v>
      </c>
      <c r="AY159" s="16" t="s">
        <v>126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81</v>
      </c>
      <c r="BK159" s="224">
        <f>ROUND(I159*H159,2)</f>
        <v>0</v>
      </c>
      <c r="BL159" s="16" t="s">
        <v>132</v>
      </c>
      <c r="BM159" s="223" t="s">
        <v>189</v>
      </c>
    </row>
    <row r="160" s="13" customFormat="1">
      <c r="A160" s="13"/>
      <c r="B160" s="225"/>
      <c r="C160" s="226"/>
      <c r="D160" s="227" t="s">
        <v>134</v>
      </c>
      <c r="E160" s="228" t="s">
        <v>1</v>
      </c>
      <c r="F160" s="229" t="s">
        <v>190</v>
      </c>
      <c r="G160" s="226"/>
      <c r="H160" s="230">
        <v>3.52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134</v>
      </c>
      <c r="AU160" s="236" t="s">
        <v>83</v>
      </c>
      <c r="AV160" s="13" t="s">
        <v>83</v>
      </c>
      <c r="AW160" s="13" t="s">
        <v>32</v>
      </c>
      <c r="AX160" s="13" t="s">
        <v>76</v>
      </c>
      <c r="AY160" s="236" t="s">
        <v>126</v>
      </c>
    </row>
    <row r="161" s="14" customFormat="1">
      <c r="A161" s="14"/>
      <c r="B161" s="237"/>
      <c r="C161" s="238"/>
      <c r="D161" s="227" t="s">
        <v>134</v>
      </c>
      <c r="E161" s="239" t="s">
        <v>1</v>
      </c>
      <c r="F161" s="240" t="s">
        <v>169</v>
      </c>
      <c r="G161" s="238"/>
      <c r="H161" s="241">
        <v>3.52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134</v>
      </c>
      <c r="AU161" s="247" t="s">
        <v>83</v>
      </c>
      <c r="AV161" s="14" t="s">
        <v>132</v>
      </c>
      <c r="AW161" s="14" t="s">
        <v>32</v>
      </c>
      <c r="AX161" s="14" t="s">
        <v>81</v>
      </c>
      <c r="AY161" s="247" t="s">
        <v>126</v>
      </c>
    </row>
    <row r="162" s="2" customFormat="1" ht="37.8" customHeight="1">
      <c r="A162" s="37"/>
      <c r="B162" s="38"/>
      <c r="C162" s="211" t="s">
        <v>191</v>
      </c>
      <c r="D162" s="211" t="s">
        <v>128</v>
      </c>
      <c r="E162" s="212" t="s">
        <v>192</v>
      </c>
      <c r="F162" s="213" t="s">
        <v>193</v>
      </c>
      <c r="G162" s="214" t="s">
        <v>159</v>
      </c>
      <c r="H162" s="215">
        <v>528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41</v>
      </c>
      <c r="O162" s="90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132</v>
      </c>
      <c r="AT162" s="223" t="s">
        <v>128</v>
      </c>
      <c r="AU162" s="223" t="s">
        <v>83</v>
      </c>
      <c r="AY162" s="16" t="s">
        <v>126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81</v>
      </c>
      <c r="BK162" s="224">
        <f>ROUND(I162*H162,2)</f>
        <v>0</v>
      </c>
      <c r="BL162" s="16" t="s">
        <v>132</v>
      </c>
      <c r="BM162" s="223" t="s">
        <v>194</v>
      </c>
    </row>
    <row r="163" s="13" customFormat="1">
      <c r="A163" s="13"/>
      <c r="B163" s="225"/>
      <c r="C163" s="226"/>
      <c r="D163" s="227" t="s">
        <v>134</v>
      </c>
      <c r="E163" s="228" t="s">
        <v>1</v>
      </c>
      <c r="F163" s="229" t="s">
        <v>195</v>
      </c>
      <c r="G163" s="226"/>
      <c r="H163" s="230">
        <v>528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134</v>
      </c>
      <c r="AU163" s="236" t="s">
        <v>83</v>
      </c>
      <c r="AV163" s="13" t="s">
        <v>83</v>
      </c>
      <c r="AW163" s="13" t="s">
        <v>32</v>
      </c>
      <c r="AX163" s="13" t="s">
        <v>76</v>
      </c>
      <c r="AY163" s="236" t="s">
        <v>126</v>
      </c>
    </row>
    <row r="164" s="14" customFormat="1">
      <c r="A164" s="14"/>
      <c r="B164" s="237"/>
      <c r="C164" s="238"/>
      <c r="D164" s="227" t="s">
        <v>134</v>
      </c>
      <c r="E164" s="239" t="s">
        <v>1</v>
      </c>
      <c r="F164" s="240" t="s">
        <v>169</v>
      </c>
      <c r="G164" s="238"/>
      <c r="H164" s="241">
        <v>528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134</v>
      </c>
      <c r="AU164" s="247" t="s">
        <v>83</v>
      </c>
      <c r="AV164" s="14" t="s">
        <v>132</v>
      </c>
      <c r="AW164" s="14" t="s">
        <v>32</v>
      </c>
      <c r="AX164" s="14" t="s">
        <v>81</v>
      </c>
      <c r="AY164" s="247" t="s">
        <v>126</v>
      </c>
    </row>
    <row r="165" s="2" customFormat="1" ht="37.8" customHeight="1">
      <c r="A165" s="37"/>
      <c r="B165" s="38"/>
      <c r="C165" s="211" t="s">
        <v>196</v>
      </c>
      <c r="D165" s="211" t="s">
        <v>128</v>
      </c>
      <c r="E165" s="212" t="s">
        <v>197</v>
      </c>
      <c r="F165" s="213" t="s">
        <v>198</v>
      </c>
      <c r="G165" s="214" t="s">
        <v>159</v>
      </c>
      <c r="H165" s="215">
        <v>206.68899999999999</v>
      </c>
      <c r="I165" s="216"/>
      <c r="J165" s="217">
        <f>ROUND(I165*H165,2)</f>
        <v>0</v>
      </c>
      <c r="K165" s="218"/>
      <c r="L165" s="43"/>
      <c r="M165" s="219" t="s">
        <v>1</v>
      </c>
      <c r="N165" s="220" t="s">
        <v>41</v>
      </c>
      <c r="O165" s="90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132</v>
      </c>
      <c r="AT165" s="223" t="s">
        <v>128</v>
      </c>
      <c r="AU165" s="223" t="s">
        <v>83</v>
      </c>
      <c r="AY165" s="16" t="s">
        <v>126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81</v>
      </c>
      <c r="BK165" s="224">
        <f>ROUND(I165*H165,2)</f>
        <v>0</v>
      </c>
      <c r="BL165" s="16" t="s">
        <v>132</v>
      </c>
      <c r="BM165" s="223" t="s">
        <v>199</v>
      </c>
    </row>
    <row r="166" s="13" customFormat="1">
      <c r="A166" s="13"/>
      <c r="B166" s="225"/>
      <c r="C166" s="226"/>
      <c r="D166" s="227" t="s">
        <v>134</v>
      </c>
      <c r="E166" s="228" t="s">
        <v>1</v>
      </c>
      <c r="F166" s="229" t="s">
        <v>200</v>
      </c>
      <c r="G166" s="226"/>
      <c r="H166" s="230">
        <v>32.173999999999999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134</v>
      </c>
      <c r="AU166" s="236" t="s">
        <v>83</v>
      </c>
      <c r="AV166" s="13" t="s">
        <v>83</v>
      </c>
      <c r="AW166" s="13" t="s">
        <v>32</v>
      </c>
      <c r="AX166" s="13" t="s">
        <v>76</v>
      </c>
      <c r="AY166" s="236" t="s">
        <v>126</v>
      </c>
    </row>
    <row r="167" s="13" customFormat="1">
      <c r="A167" s="13"/>
      <c r="B167" s="225"/>
      <c r="C167" s="226"/>
      <c r="D167" s="227" t="s">
        <v>134</v>
      </c>
      <c r="E167" s="228" t="s">
        <v>1</v>
      </c>
      <c r="F167" s="229" t="s">
        <v>201</v>
      </c>
      <c r="G167" s="226"/>
      <c r="H167" s="230">
        <v>13.015000000000001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134</v>
      </c>
      <c r="AU167" s="236" t="s">
        <v>83</v>
      </c>
      <c r="AV167" s="13" t="s">
        <v>83</v>
      </c>
      <c r="AW167" s="13" t="s">
        <v>32</v>
      </c>
      <c r="AX167" s="13" t="s">
        <v>76</v>
      </c>
      <c r="AY167" s="236" t="s">
        <v>126</v>
      </c>
    </row>
    <row r="168" s="13" customFormat="1">
      <c r="A168" s="13"/>
      <c r="B168" s="225"/>
      <c r="C168" s="226"/>
      <c r="D168" s="227" t="s">
        <v>134</v>
      </c>
      <c r="E168" s="228" t="s">
        <v>1</v>
      </c>
      <c r="F168" s="229" t="s">
        <v>202</v>
      </c>
      <c r="G168" s="226"/>
      <c r="H168" s="230">
        <v>425.5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134</v>
      </c>
      <c r="AU168" s="236" t="s">
        <v>83</v>
      </c>
      <c r="AV168" s="13" t="s">
        <v>83</v>
      </c>
      <c r="AW168" s="13" t="s">
        <v>32</v>
      </c>
      <c r="AX168" s="13" t="s">
        <v>76</v>
      </c>
      <c r="AY168" s="236" t="s">
        <v>126</v>
      </c>
    </row>
    <row r="169" s="13" customFormat="1">
      <c r="A169" s="13"/>
      <c r="B169" s="225"/>
      <c r="C169" s="226"/>
      <c r="D169" s="227" t="s">
        <v>134</v>
      </c>
      <c r="E169" s="228" t="s">
        <v>1</v>
      </c>
      <c r="F169" s="229" t="s">
        <v>203</v>
      </c>
      <c r="G169" s="226"/>
      <c r="H169" s="230">
        <v>-264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134</v>
      </c>
      <c r="AU169" s="236" t="s">
        <v>83</v>
      </c>
      <c r="AV169" s="13" t="s">
        <v>83</v>
      </c>
      <c r="AW169" s="13" t="s">
        <v>32</v>
      </c>
      <c r="AX169" s="13" t="s">
        <v>76</v>
      </c>
      <c r="AY169" s="236" t="s">
        <v>126</v>
      </c>
    </row>
    <row r="170" s="14" customFormat="1">
      <c r="A170" s="14"/>
      <c r="B170" s="237"/>
      <c r="C170" s="238"/>
      <c r="D170" s="227" t="s">
        <v>134</v>
      </c>
      <c r="E170" s="239" t="s">
        <v>1</v>
      </c>
      <c r="F170" s="240" t="s">
        <v>169</v>
      </c>
      <c r="G170" s="238"/>
      <c r="H170" s="241">
        <v>206.68900000000002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134</v>
      </c>
      <c r="AU170" s="247" t="s">
        <v>83</v>
      </c>
      <c r="AV170" s="14" t="s">
        <v>132</v>
      </c>
      <c r="AW170" s="14" t="s">
        <v>32</v>
      </c>
      <c r="AX170" s="14" t="s">
        <v>81</v>
      </c>
      <c r="AY170" s="247" t="s">
        <v>126</v>
      </c>
    </row>
    <row r="171" s="2" customFormat="1" ht="37.8" customHeight="1">
      <c r="A171" s="37"/>
      <c r="B171" s="38"/>
      <c r="C171" s="211" t="s">
        <v>204</v>
      </c>
      <c r="D171" s="211" t="s">
        <v>128</v>
      </c>
      <c r="E171" s="212" t="s">
        <v>205</v>
      </c>
      <c r="F171" s="213" t="s">
        <v>206</v>
      </c>
      <c r="G171" s="214" t="s">
        <v>159</v>
      </c>
      <c r="H171" s="215">
        <v>2066.8899999999999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41</v>
      </c>
      <c r="O171" s="90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132</v>
      </c>
      <c r="AT171" s="223" t="s">
        <v>128</v>
      </c>
      <c r="AU171" s="223" t="s">
        <v>83</v>
      </c>
      <c r="AY171" s="16" t="s">
        <v>126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81</v>
      </c>
      <c r="BK171" s="224">
        <f>ROUND(I171*H171,2)</f>
        <v>0</v>
      </c>
      <c r="BL171" s="16" t="s">
        <v>132</v>
      </c>
      <c r="BM171" s="223" t="s">
        <v>207</v>
      </c>
    </row>
    <row r="172" s="13" customFormat="1">
      <c r="A172" s="13"/>
      <c r="B172" s="225"/>
      <c r="C172" s="226"/>
      <c r="D172" s="227" t="s">
        <v>134</v>
      </c>
      <c r="E172" s="228" t="s">
        <v>1</v>
      </c>
      <c r="F172" s="229" t="s">
        <v>208</v>
      </c>
      <c r="G172" s="226"/>
      <c r="H172" s="230">
        <v>2066.8899999999999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134</v>
      </c>
      <c r="AU172" s="236" t="s">
        <v>83</v>
      </c>
      <c r="AV172" s="13" t="s">
        <v>83</v>
      </c>
      <c r="AW172" s="13" t="s">
        <v>32</v>
      </c>
      <c r="AX172" s="13" t="s">
        <v>81</v>
      </c>
      <c r="AY172" s="236" t="s">
        <v>126</v>
      </c>
    </row>
    <row r="173" s="2" customFormat="1" ht="24.15" customHeight="1">
      <c r="A173" s="37"/>
      <c r="B173" s="38"/>
      <c r="C173" s="211" t="s">
        <v>209</v>
      </c>
      <c r="D173" s="211" t="s">
        <v>128</v>
      </c>
      <c r="E173" s="212" t="s">
        <v>210</v>
      </c>
      <c r="F173" s="213" t="s">
        <v>211</v>
      </c>
      <c r="G173" s="214" t="s">
        <v>159</v>
      </c>
      <c r="H173" s="215">
        <v>264</v>
      </c>
      <c r="I173" s="216"/>
      <c r="J173" s="217">
        <f>ROUND(I173*H173,2)</f>
        <v>0</v>
      </c>
      <c r="K173" s="218"/>
      <c r="L173" s="43"/>
      <c r="M173" s="219" t="s">
        <v>1</v>
      </c>
      <c r="N173" s="220" t="s">
        <v>41</v>
      </c>
      <c r="O173" s="90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132</v>
      </c>
      <c r="AT173" s="223" t="s">
        <v>128</v>
      </c>
      <c r="AU173" s="223" t="s">
        <v>83</v>
      </c>
      <c r="AY173" s="16" t="s">
        <v>126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81</v>
      </c>
      <c r="BK173" s="224">
        <f>ROUND(I173*H173,2)</f>
        <v>0</v>
      </c>
      <c r="BL173" s="16" t="s">
        <v>132</v>
      </c>
      <c r="BM173" s="223" t="s">
        <v>212</v>
      </c>
    </row>
    <row r="174" s="13" customFormat="1">
      <c r="A174" s="13"/>
      <c r="B174" s="225"/>
      <c r="C174" s="226"/>
      <c r="D174" s="227" t="s">
        <v>134</v>
      </c>
      <c r="E174" s="228" t="s">
        <v>1</v>
      </c>
      <c r="F174" s="229" t="s">
        <v>213</v>
      </c>
      <c r="G174" s="226"/>
      <c r="H174" s="230">
        <v>264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134</v>
      </c>
      <c r="AU174" s="236" t="s">
        <v>83</v>
      </c>
      <c r="AV174" s="13" t="s">
        <v>83</v>
      </c>
      <c r="AW174" s="13" t="s">
        <v>32</v>
      </c>
      <c r="AX174" s="13" t="s">
        <v>76</v>
      </c>
      <c r="AY174" s="236" t="s">
        <v>126</v>
      </c>
    </row>
    <row r="175" s="14" customFormat="1">
      <c r="A175" s="14"/>
      <c r="B175" s="237"/>
      <c r="C175" s="238"/>
      <c r="D175" s="227" t="s">
        <v>134</v>
      </c>
      <c r="E175" s="239" t="s">
        <v>1</v>
      </c>
      <c r="F175" s="240" t="s">
        <v>169</v>
      </c>
      <c r="G175" s="238"/>
      <c r="H175" s="241">
        <v>264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134</v>
      </c>
      <c r="AU175" s="247" t="s">
        <v>83</v>
      </c>
      <c r="AV175" s="14" t="s">
        <v>132</v>
      </c>
      <c r="AW175" s="14" t="s">
        <v>32</v>
      </c>
      <c r="AX175" s="14" t="s">
        <v>81</v>
      </c>
      <c r="AY175" s="247" t="s">
        <v>126</v>
      </c>
    </row>
    <row r="176" s="2" customFormat="1" ht="24.15" customHeight="1">
      <c r="A176" s="37"/>
      <c r="B176" s="38"/>
      <c r="C176" s="211" t="s">
        <v>214</v>
      </c>
      <c r="D176" s="211" t="s">
        <v>128</v>
      </c>
      <c r="E176" s="212" t="s">
        <v>215</v>
      </c>
      <c r="F176" s="213" t="s">
        <v>216</v>
      </c>
      <c r="G176" s="214" t="s">
        <v>217</v>
      </c>
      <c r="H176" s="215">
        <v>372.04000000000002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41</v>
      </c>
      <c r="O176" s="90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132</v>
      </c>
      <c r="AT176" s="223" t="s">
        <v>128</v>
      </c>
      <c r="AU176" s="223" t="s">
        <v>83</v>
      </c>
      <c r="AY176" s="16" t="s">
        <v>126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81</v>
      </c>
      <c r="BK176" s="224">
        <f>ROUND(I176*H176,2)</f>
        <v>0</v>
      </c>
      <c r="BL176" s="16" t="s">
        <v>132</v>
      </c>
      <c r="BM176" s="223" t="s">
        <v>218</v>
      </c>
    </row>
    <row r="177" s="13" customFormat="1">
      <c r="A177" s="13"/>
      <c r="B177" s="225"/>
      <c r="C177" s="226"/>
      <c r="D177" s="227" t="s">
        <v>134</v>
      </c>
      <c r="E177" s="228" t="s">
        <v>1</v>
      </c>
      <c r="F177" s="229" t="s">
        <v>219</v>
      </c>
      <c r="G177" s="226"/>
      <c r="H177" s="230">
        <v>372.04000000000002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134</v>
      </c>
      <c r="AU177" s="236" t="s">
        <v>83</v>
      </c>
      <c r="AV177" s="13" t="s">
        <v>83</v>
      </c>
      <c r="AW177" s="13" t="s">
        <v>32</v>
      </c>
      <c r="AX177" s="13" t="s">
        <v>81</v>
      </c>
      <c r="AY177" s="236" t="s">
        <v>126</v>
      </c>
    </row>
    <row r="178" s="2" customFormat="1" ht="16.5" customHeight="1">
      <c r="A178" s="37"/>
      <c r="B178" s="38"/>
      <c r="C178" s="211" t="s">
        <v>220</v>
      </c>
      <c r="D178" s="211" t="s">
        <v>128</v>
      </c>
      <c r="E178" s="212" t="s">
        <v>221</v>
      </c>
      <c r="F178" s="213" t="s">
        <v>222</v>
      </c>
      <c r="G178" s="214" t="s">
        <v>159</v>
      </c>
      <c r="H178" s="215">
        <v>470.68900000000002</v>
      </c>
      <c r="I178" s="216"/>
      <c r="J178" s="217">
        <f>ROUND(I178*H178,2)</f>
        <v>0</v>
      </c>
      <c r="K178" s="218"/>
      <c r="L178" s="43"/>
      <c r="M178" s="219" t="s">
        <v>1</v>
      </c>
      <c r="N178" s="220" t="s">
        <v>41</v>
      </c>
      <c r="O178" s="90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132</v>
      </c>
      <c r="AT178" s="223" t="s">
        <v>128</v>
      </c>
      <c r="AU178" s="223" t="s">
        <v>83</v>
      </c>
      <c r="AY178" s="16" t="s">
        <v>126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81</v>
      </c>
      <c r="BK178" s="224">
        <f>ROUND(I178*H178,2)</f>
        <v>0</v>
      </c>
      <c r="BL178" s="16" t="s">
        <v>132</v>
      </c>
      <c r="BM178" s="223" t="s">
        <v>223</v>
      </c>
    </row>
    <row r="179" s="13" customFormat="1">
      <c r="A179" s="13"/>
      <c r="B179" s="225"/>
      <c r="C179" s="226"/>
      <c r="D179" s="227" t="s">
        <v>134</v>
      </c>
      <c r="E179" s="228" t="s">
        <v>1</v>
      </c>
      <c r="F179" s="229" t="s">
        <v>224</v>
      </c>
      <c r="G179" s="226"/>
      <c r="H179" s="230">
        <v>470.68900000000002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134</v>
      </c>
      <c r="AU179" s="236" t="s">
        <v>83</v>
      </c>
      <c r="AV179" s="13" t="s">
        <v>83</v>
      </c>
      <c r="AW179" s="13" t="s">
        <v>32</v>
      </c>
      <c r="AX179" s="13" t="s">
        <v>76</v>
      </c>
      <c r="AY179" s="236" t="s">
        <v>126</v>
      </c>
    </row>
    <row r="180" s="14" customFormat="1">
      <c r="A180" s="14"/>
      <c r="B180" s="237"/>
      <c r="C180" s="238"/>
      <c r="D180" s="227" t="s">
        <v>134</v>
      </c>
      <c r="E180" s="239" t="s">
        <v>1</v>
      </c>
      <c r="F180" s="240" t="s">
        <v>169</v>
      </c>
      <c r="G180" s="238"/>
      <c r="H180" s="241">
        <v>470.68900000000002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134</v>
      </c>
      <c r="AU180" s="247" t="s">
        <v>83</v>
      </c>
      <c r="AV180" s="14" t="s">
        <v>132</v>
      </c>
      <c r="AW180" s="14" t="s">
        <v>32</v>
      </c>
      <c r="AX180" s="14" t="s">
        <v>81</v>
      </c>
      <c r="AY180" s="247" t="s">
        <v>126</v>
      </c>
    </row>
    <row r="181" s="2" customFormat="1" ht="24.15" customHeight="1">
      <c r="A181" s="37"/>
      <c r="B181" s="38"/>
      <c r="C181" s="211" t="s">
        <v>225</v>
      </c>
      <c r="D181" s="211" t="s">
        <v>128</v>
      </c>
      <c r="E181" s="212" t="s">
        <v>226</v>
      </c>
      <c r="F181" s="213" t="s">
        <v>227</v>
      </c>
      <c r="G181" s="214" t="s">
        <v>131</v>
      </c>
      <c r="H181" s="215">
        <v>104.31999999999999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41</v>
      </c>
      <c r="O181" s="90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132</v>
      </c>
      <c r="AT181" s="223" t="s">
        <v>128</v>
      </c>
      <c r="AU181" s="223" t="s">
        <v>83</v>
      </c>
      <c r="AY181" s="16" t="s">
        <v>126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81</v>
      </c>
      <c r="BK181" s="224">
        <f>ROUND(I181*H181,2)</f>
        <v>0</v>
      </c>
      <c r="BL181" s="16" t="s">
        <v>132</v>
      </c>
      <c r="BM181" s="223" t="s">
        <v>228</v>
      </c>
    </row>
    <row r="182" s="13" customFormat="1">
      <c r="A182" s="13"/>
      <c r="B182" s="225"/>
      <c r="C182" s="226"/>
      <c r="D182" s="227" t="s">
        <v>134</v>
      </c>
      <c r="E182" s="228" t="s">
        <v>1</v>
      </c>
      <c r="F182" s="229" t="s">
        <v>135</v>
      </c>
      <c r="G182" s="226"/>
      <c r="H182" s="230">
        <v>104.31999999999999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134</v>
      </c>
      <c r="AU182" s="236" t="s">
        <v>83</v>
      </c>
      <c r="AV182" s="13" t="s">
        <v>83</v>
      </c>
      <c r="AW182" s="13" t="s">
        <v>32</v>
      </c>
      <c r="AX182" s="13" t="s">
        <v>81</v>
      </c>
      <c r="AY182" s="236" t="s">
        <v>126</v>
      </c>
    </row>
    <row r="183" s="2" customFormat="1" ht="16.5" customHeight="1">
      <c r="A183" s="37"/>
      <c r="B183" s="38"/>
      <c r="C183" s="248" t="s">
        <v>229</v>
      </c>
      <c r="D183" s="248" t="s">
        <v>171</v>
      </c>
      <c r="E183" s="249" t="s">
        <v>230</v>
      </c>
      <c r="F183" s="250" t="s">
        <v>231</v>
      </c>
      <c r="G183" s="251" t="s">
        <v>159</v>
      </c>
      <c r="H183" s="252">
        <v>5.4770000000000003</v>
      </c>
      <c r="I183" s="253"/>
      <c r="J183" s="254">
        <f>ROUND(I183*H183,2)</f>
        <v>0</v>
      </c>
      <c r="K183" s="255"/>
      <c r="L183" s="256"/>
      <c r="M183" s="257" t="s">
        <v>1</v>
      </c>
      <c r="N183" s="258" t="s">
        <v>41</v>
      </c>
      <c r="O183" s="90"/>
      <c r="P183" s="221">
        <f>O183*H183</f>
        <v>0</v>
      </c>
      <c r="Q183" s="221">
        <v>0.20999999999999999</v>
      </c>
      <c r="R183" s="221">
        <f>Q183*H183</f>
        <v>1.1501699999999999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162</v>
      </c>
      <c r="AT183" s="223" t="s">
        <v>171</v>
      </c>
      <c r="AU183" s="223" t="s">
        <v>83</v>
      </c>
      <c r="AY183" s="16" t="s">
        <v>126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81</v>
      </c>
      <c r="BK183" s="224">
        <f>ROUND(I183*H183,2)</f>
        <v>0</v>
      </c>
      <c r="BL183" s="16" t="s">
        <v>132</v>
      </c>
      <c r="BM183" s="223" t="s">
        <v>232</v>
      </c>
    </row>
    <row r="184" s="13" customFormat="1">
      <c r="A184" s="13"/>
      <c r="B184" s="225"/>
      <c r="C184" s="226"/>
      <c r="D184" s="227" t="s">
        <v>134</v>
      </c>
      <c r="E184" s="228" t="s">
        <v>1</v>
      </c>
      <c r="F184" s="229" t="s">
        <v>233</v>
      </c>
      <c r="G184" s="226"/>
      <c r="H184" s="230">
        <v>5.4770000000000003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134</v>
      </c>
      <c r="AU184" s="236" t="s">
        <v>83</v>
      </c>
      <c r="AV184" s="13" t="s">
        <v>83</v>
      </c>
      <c r="AW184" s="13" t="s">
        <v>32</v>
      </c>
      <c r="AX184" s="13" t="s">
        <v>81</v>
      </c>
      <c r="AY184" s="236" t="s">
        <v>126</v>
      </c>
    </row>
    <row r="185" s="2" customFormat="1" ht="37.8" customHeight="1">
      <c r="A185" s="37"/>
      <c r="B185" s="38"/>
      <c r="C185" s="211" t="s">
        <v>7</v>
      </c>
      <c r="D185" s="211" t="s">
        <v>128</v>
      </c>
      <c r="E185" s="212" t="s">
        <v>234</v>
      </c>
      <c r="F185" s="213" t="s">
        <v>235</v>
      </c>
      <c r="G185" s="214" t="s">
        <v>131</v>
      </c>
      <c r="H185" s="215">
        <v>104.31999999999999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41</v>
      </c>
      <c r="O185" s="90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132</v>
      </c>
      <c r="AT185" s="223" t="s">
        <v>128</v>
      </c>
      <c r="AU185" s="223" t="s">
        <v>83</v>
      </c>
      <c r="AY185" s="16" t="s">
        <v>126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81</v>
      </c>
      <c r="BK185" s="224">
        <f>ROUND(I185*H185,2)</f>
        <v>0</v>
      </c>
      <c r="BL185" s="16" t="s">
        <v>132</v>
      </c>
      <c r="BM185" s="223" t="s">
        <v>236</v>
      </c>
    </row>
    <row r="186" s="13" customFormat="1">
      <c r="A186" s="13"/>
      <c r="B186" s="225"/>
      <c r="C186" s="226"/>
      <c r="D186" s="227" t="s">
        <v>134</v>
      </c>
      <c r="E186" s="228" t="s">
        <v>1</v>
      </c>
      <c r="F186" s="229" t="s">
        <v>237</v>
      </c>
      <c r="G186" s="226"/>
      <c r="H186" s="230">
        <v>104.31999999999999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134</v>
      </c>
      <c r="AU186" s="236" t="s">
        <v>83</v>
      </c>
      <c r="AV186" s="13" t="s">
        <v>83</v>
      </c>
      <c r="AW186" s="13" t="s">
        <v>32</v>
      </c>
      <c r="AX186" s="13" t="s">
        <v>76</v>
      </c>
      <c r="AY186" s="236" t="s">
        <v>126</v>
      </c>
    </row>
    <row r="187" s="14" customFormat="1">
      <c r="A187" s="14"/>
      <c r="B187" s="237"/>
      <c r="C187" s="238"/>
      <c r="D187" s="227" t="s">
        <v>134</v>
      </c>
      <c r="E187" s="239" t="s">
        <v>1</v>
      </c>
      <c r="F187" s="240" t="s">
        <v>169</v>
      </c>
      <c r="G187" s="238"/>
      <c r="H187" s="241">
        <v>104.31999999999999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134</v>
      </c>
      <c r="AU187" s="247" t="s">
        <v>83</v>
      </c>
      <c r="AV187" s="14" t="s">
        <v>132</v>
      </c>
      <c r="AW187" s="14" t="s">
        <v>32</v>
      </c>
      <c r="AX187" s="14" t="s">
        <v>81</v>
      </c>
      <c r="AY187" s="247" t="s">
        <v>126</v>
      </c>
    </row>
    <row r="188" s="2" customFormat="1" ht="16.5" customHeight="1">
      <c r="A188" s="37"/>
      <c r="B188" s="38"/>
      <c r="C188" s="248" t="s">
        <v>238</v>
      </c>
      <c r="D188" s="248" t="s">
        <v>171</v>
      </c>
      <c r="E188" s="249" t="s">
        <v>239</v>
      </c>
      <c r="F188" s="250" t="s">
        <v>240</v>
      </c>
      <c r="G188" s="251" t="s">
        <v>241</v>
      </c>
      <c r="H188" s="252">
        <v>3.1299999999999999</v>
      </c>
      <c r="I188" s="253"/>
      <c r="J188" s="254">
        <f>ROUND(I188*H188,2)</f>
        <v>0</v>
      </c>
      <c r="K188" s="255"/>
      <c r="L188" s="256"/>
      <c r="M188" s="257" t="s">
        <v>1</v>
      </c>
      <c r="N188" s="258" t="s">
        <v>41</v>
      </c>
      <c r="O188" s="90"/>
      <c r="P188" s="221">
        <f>O188*H188</f>
        <v>0</v>
      </c>
      <c r="Q188" s="221">
        <v>0.001</v>
      </c>
      <c r="R188" s="221">
        <f>Q188*H188</f>
        <v>0.00313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162</v>
      </c>
      <c r="AT188" s="223" t="s">
        <v>171</v>
      </c>
      <c r="AU188" s="223" t="s">
        <v>83</v>
      </c>
      <c r="AY188" s="16" t="s">
        <v>126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81</v>
      </c>
      <c r="BK188" s="224">
        <f>ROUND(I188*H188,2)</f>
        <v>0</v>
      </c>
      <c r="BL188" s="16" t="s">
        <v>132</v>
      </c>
      <c r="BM188" s="223" t="s">
        <v>242</v>
      </c>
    </row>
    <row r="189" s="13" customFormat="1">
      <c r="A189" s="13"/>
      <c r="B189" s="225"/>
      <c r="C189" s="226"/>
      <c r="D189" s="227" t="s">
        <v>134</v>
      </c>
      <c r="E189" s="228" t="s">
        <v>1</v>
      </c>
      <c r="F189" s="229" t="s">
        <v>135</v>
      </c>
      <c r="G189" s="226"/>
      <c r="H189" s="230">
        <v>104.31999999999999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134</v>
      </c>
      <c r="AU189" s="236" t="s">
        <v>83</v>
      </c>
      <c r="AV189" s="13" t="s">
        <v>83</v>
      </c>
      <c r="AW189" s="13" t="s">
        <v>32</v>
      </c>
      <c r="AX189" s="13" t="s">
        <v>81</v>
      </c>
      <c r="AY189" s="236" t="s">
        <v>126</v>
      </c>
    </row>
    <row r="190" s="13" customFormat="1">
      <c r="A190" s="13"/>
      <c r="B190" s="225"/>
      <c r="C190" s="226"/>
      <c r="D190" s="227" t="s">
        <v>134</v>
      </c>
      <c r="E190" s="226"/>
      <c r="F190" s="229" t="s">
        <v>243</v>
      </c>
      <c r="G190" s="226"/>
      <c r="H190" s="230">
        <v>3.1299999999999999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134</v>
      </c>
      <c r="AU190" s="236" t="s">
        <v>83</v>
      </c>
      <c r="AV190" s="13" t="s">
        <v>83</v>
      </c>
      <c r="AW190" s="13" t="s">
        <v>4</v>
      </c>
      <c r="AX190" s="13" t="s">
        <v>81</v>
      </c>
      <c r="AY190" s="236" t="s">
        <v>126</v>
      </c>
    </row>
    <row r="191" s="2" customFormat="1" ht="37.8" customHeight="1">
      <c r="A191" s="37"/>
      <c r="B191" s="38"/>
      <c r="C191" s="211" t="s">
        <v>244</v>
      </c>
      <c r="D191" s="211" t="s">
        <v>128</v>
      </c>
      <c r="E191" s="212" t="s">
        <v>245</v>
      </c>
      <c r="F191" s="213" t="s">
        <v>246</v>
      </c>
      <c r="G191" s="214" t="s">
        <v>131</v>
      </c>
      <c r="H191" s="215">
        <v>333.31999999999999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41</v>
      </c>
      <c r="O191" s="9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132</v>
      </c>
      <c r="AT191" s="223" t="s">
        <v>128</v>
      </c>
      <c r="AU191" s="223" t="s">
        <v>83</v>
      </c>
      <c r="AY191" s="16" t="s">
        <v>126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81</v>
      </c>
      <c r="BK191" s="224">
        <f>ROUND(I191*H191,2)</f>
        <v>0</v>
      </c>
      <c r="BL191" s="16" t="s">
        <v>132</v>
      </c>
      <c r="BM191" s="223" t="s">
        <v>247</v>
      </c>
    </row>
    <row r="192" s="13" customFormat="1">
      <c r="A192" s="13"/>
      <c r="B192" s="225"/>
      <c r="C192" s="226"/>
      <c r="D192" s="227" t="s">
        <v>134</v>
      </c>
      <c r="E192" s="228" t="s">
        <v>1</v>
      </c>
      <c r="F192" s="229" t="s">
        <v>248</v>
      </c>
      <c r="G192" s="226"/>
      <c r="H192" s="230">
        <v>104.31999999999999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134</v>
      </c>
      <c r="AU192" s="236" t="s">
        <v>83</v>
      </c>
      <c r="AV192" s="13" t="s">
        <v>83</v>
      </c>
      <c r="AW192" s="13" t="s">
        <v>32</v>
      </c>
      <c r="AX192" s="13" t="s">
        <v>76</v>
      </c>
      <c r="AY192" s="236" t="s">
        <v>126</v>
      </c>
    </row>
    <row r="193" s="13" customFormat="1">
      <c r="A193" s="13"/>
      <c r="B193" s="225"/>
      <c r="C193" s="226"/>
      <c r="D193" s="227" t="s">
        <v>134</v>
      </c>
      <c r="E193" s="228" t="s">
        <v>1</v>
      </c>
      <c r="F193" s="229" t="s">
        <v>249</v>
      </c>
      <c r="G193" s="226"/>
      <c r="H193" s="230">
        <v>157.90000000000001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134</v>
      </c>
      <c r="AU193" s="236" t="s">
        <v>83</v>
      </c>
      <c r="AV193" s="13" t="s">
        <v>83</v>
      </c>
      <c r="AW193" s="13" t="s">
        <v>32</v>
      </c>
      <c r="AX193" s="13" t="s">
        <v>76</v>
      </c>
      <c r="AY193" s="236" t="s">
        <v>126</v>
      </c>
    </row>
    <row r="194" s="13" customFormat="1">
      <c r="A194" s="13"/>
      <c r="B194" s="225"/>
      <c r="C194" s="226"/>
      <c r="D194" s="227" t="s">
        <v>134</v>
      </c>
      <c r="E194" s="228" t="s">
        <v>1</v>
      </c>
      <c r="F194" s="229" t="s">
        <v>250</v>
      </c>
      <c r="G194" s="226"/>
      <c r="H194" s="230">
        <v>71.099999999999994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134</v>
      </c>
      <c r="AU194" s="236" t="s">
        <v>83</v>
      </c>
      <c r="AV194" s="13" t="s">
        <v>83</v>
      </c>
      <c r="AW194" s="13" t="s">
        <v>32</v>
      </c>
      <c r="AX194" s="13" t="s">
        <v>76</v>
      </c>
      <c r="AY194" s="236" t="s">
        <v>126</v>
      </c>
    </row>
    <row r="195" s="14" customFormat="1">
      <c r="A195" s="14"/>
      <c r="B195" s="237"/>
      <c r="C195" s="238"/>
      <c r="D195" s="227" t="s">
        <v>134</v>
      </c>
      <c r="E195" s="239" t="s">
        <v>1</v>
      </c>
      <c r="F195" s="240" t="s">
        <v>169</v>
      </c>
      <c r="G195" s="238"/>
      <c r="H195" s="241">
        <v>333.32000000000005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134</v>
      </c>
      <c r="AU195" s="247" t="s">
        <v>83</v>
      </c>
      <c r="AV195" s="14" t="s">
        <v>132</v>
      </c>
      <c r="AW195" s="14" t="s">
        <v>32</v>
      </c>
      <c r="AX195" s="14" t="s">
        <v>81</v>
      </c>
      <c r="AY195" s="247" t="s">
        <v>126</v>
      </c>
    </row>
    <row r="196" s="2" customFormat="1" ht="33" customHeight="1">
      <c r="A196" s="37"/>
      <c r="B196" s="38"/>
      <c r="C196" s="211" t="s">
        <v>251</v>
      </c>
      <c r="D196" s="211" t="s">
        <v>128</v>
      </c>
      <c r="E196" s="212" t="s">
        <v>252</v>
      </c>
      <c r="F196" s="213" t="s">
        <v>253</v>
      </c>
      <c r="G196" s="214" t="s">
        <v>131</v>
      </c>
      <c r="H196" s="215">
        <v>157.90000000000001</v>
      </c>
      <c r="I196" s="216"/>
      <c r="J196" s="217">
        <f>ROUND(I196*H196,2)</f>
        <v>0</v>
      </c>
      <c r="K196" s="218"/>
      <c r="L196" s="43"/>
      <c r="M196" s="219" t="s">
        <v>1</v>
      </c>
      <c r="N196" s="220" t="s">
        <v>41</v>
      </c>
      <c r="O196" s="90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132</v>
      </c>
      <c r="AT196" s="223" t="s">
        <v>128</v>
      </c>
      <c r="AU196" s="223" t="s">
        <v>83</v>
      </c>
      <c r="AY196" s="16" t="s">
        <v>126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81</v>
      </c>
      <c r="BK196" s="224">
        <f>ROUND(I196*H196,2)</f>
        <v>0</v>
      </c>
      <c r="BL196" s="16" t="s">
        <v>132</v>
      </c>
      <c r="BM196" s="223" t="s">
        <v>254</v>
      </c>
    </row>
    <row r="197" s="2" customFormat="1" ht="16.5" customHeight="1">
      <c r="A197" s="37"/>
      <c r="B197" s="38"/>
      <c r="C197" s="248" t="s">
        <v>255</v>
      </c>
      <c r="D197" s="248" t="s">
        <v>171</v>
      </c>
      <c r="E197" s="249" t="s">
        <v>256</v>
      </c>
      <c r="F197" s="250" t="s">
        <v>257</v>
      </c>
      <c r="G197" s="251" t="s">
        <v>159</v>
      </c>
      <c r="H197" s="252">
        <v>23.684999999999999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41</v>
      </c>
      <c r="O197" s="90"/>
      <c r="P197" s="221">
        <f>O197*H197</f>
        <v>0</v>
      </c>
      <c r="Q197" s="221">
        <v>0.22</v>
      </c>
      <c r="R197" s="221">
        <f>Q197*H197</f>
        <v>5.2107000000000001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162</v>
      </c>
      <c r="AT197" s="223" t="s">
        <v>171</v>
      </c>
      <c r="AU197" s="223" t="s">
        <v>83</v>
      </c>
      <c r="AY197" s="16" t="s">
        <v>126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81</v>
      </c>
      <c r="BK197" s="224">
        <f>ROUND(I197*H197,2)</f>
        <v>0</v>
      </c>
      <c r="BL197" s="16" t="s">
        <v>132</v>
      </c>
      <c r="BM197" s="223" t="s">
        <v>258</v>
      </c>
    </row>
    <row r="198" s="13" customFormat="1">
      <c r="A198" s="13"/>
      <c r="B198" s="225"/>
      <c r="C198" s="226"/>
      <c r="D198" s="227" t="s">
        <v>134</v>
      </c>
      <c r="E198" s="226"/>
      <c r="F198" s="229" t="s">
        <v>259</v>
      </c>
      <c r="G198" s="226"/>
      <c r="H198" s="230">
        <v>23.684999999999999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134</v>
      </c>
      <c r="AU198" s="236" t="s">
        <v>83</v>
      </c>
      <c r="AV198" s="13" t="s">
        <v>83</v>
      </c>
      <c r="AW198" s="13" t="s">
        <v>4</v>
      </c>
      <c r="AX198" s="13" t="s">
        <v>81</v>
      </c>
      <c r="AY198" s="236" t="s">
        <v>126</v>
      </c>
    </row>
    <row r="199" s="2" customFormat="1" ht="16.5" customHeight="1">
      <c r="A199" s="37"/>
      <c r="B199" s="38"/>
      <c r="C199" s="211" t="s">
        <v>260</v>
      </c>
      <c r="D199" s="211" t="s">
        <v>128</v>
      </c>
      <c r="E199" s="212" t="s">
        <v>261</v>
      </c>
      <c r="F199" s="213" t="s">
        <v>262</v>
      </c>
      <c r="G199" s="214" t="s">
        <v>263</v>
      </c>
      <c r="H199" s="215">
        <v>1579</v>
      </c>
      <c r="I199" s="216"/>
      <c r="J199" s="217">
        <f>ROUND(I199*H199,2)</f>
        <v>0</v>
      </c>
      <c r="K199" s="218"/>
      <c r="L199" s="43"/>
      <c r="M199" s="219" t="s">
        <v>1</v>
      </c>
      <c r="N199" s="220" t="s">
        <v>41</v>
      </c>
      <c r="O199" s="90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132</v>
      </c>
      <c r="AT199" s="223" t="s">
        <v>128</v>
      </c>
      <c r="AU199" s="223" t="s">
        <v>83</v>
      </c>
      <c r="AY199" s="16" t="s">
        <v>126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81</v>
      </c>
      <c r="BK199" s="224">
        <f>ROUND(I199*H199,2)</f>
        <v>0</v>
      </c>
      <c r="BL199" s="16" t="s">
        <v>132</v>
      </c>
      <c r="BM199" s="223" t="s">
        <v>264</v>
      </c>
    </row>
    <row r="200" s="13" customFormat="1">
      <c r="A200" s="13"/>
      <c r="B200" s="225"/>
      <c r="C200" s="226"/>
      <c r="D200" s="227" t="s">
        <v>134</v>
      </c>
      <c r="E200" s="228" t="s">
        <v>1</v>
      </c>
      <c r="F200" s="229" t="s">
        <v>265</v>
      </c>
      <c r="G200" s="226"/>
      <c r="H200" s="230">
        <v>1579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134</v>
      </c>
      <c r="AU200" s="236" t="s">
        <v>83</v>
      </c>
      <c r="AV200" s="13" t="s">
        <v>83</v>
      </c>
      <c r="AW200" s="13" t="s">
        <v>32</v>
      </c>
      <c r="AX200" s="13" t="s">
        <v>81</v>
      </c>
      <c r="AY200" s="236" t="s">
        <v>126</v>
      </c>
    </row>
    <row r="201" s="2" customFormat="1" ht="33" customHeight="1">
      <c r="A201" s="37"/>
      <c r="B201" s="38"/>
      <c r="C201" s="211" t="s">
        <v>266</v>
      </c>
      <c r="D201" s="211" t="s">
        <v>128</v>
      </c>
      <c r="E201" s="212" t="s">
        <v>267</v>
      </c>
      <c r="F201" s="213" t="s">
        <v>268</v>
      </c>
      <c r="G201" s="214" t="s">
        <v>131</v>
      </c>
      <c r="H201" s="215">
        <v>104.31999999999999</v>
      </c>
      <c r="I201" s="216"/>
      <c r="J201" s="217">
        <f>ROUND(I201*H201,2)</f>
        <v>0</v>
      </c>
      <c r="K201" s="218"/>
      <c r="L201" s="43"/>
      <c r="M201" s="219" t="s">
        <v>1</v>
      </c>
      <c r="N201" s="220" t="s">
        <v>41</v>
      </c>
      <c r="O201" s="90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132</v>
      </c>
      <c r="AT201" s="223" t="s">
        <v>128</v>
      </c>
      <c r="AU201" s="223" t="s">
        <v>83</v>
      </c>
      <c r="AY201" s="16" t="s">
        <v>126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81</v>
      </c>
      <c r="BK201" s="224">
        <f>ROUND(I201*H201,2)</f>
        <v>0</v>
      </c>
      <c r="BL201" s="16" t="s">
        <v>132</v>
      </c>
      <c r="BM201" s="223" t="s">
        <v>269</v>
      </c>
    </row>
    <row r="202" s="13" customFormat="1">
      <c r="A202" s="13"/>
      <c r="B202" s="225"/>
      <c r="C202" s="226"/>
      <c r="D202" s="227" t="s">
        <v>134</v>
      </c>
      <c r="E202" s="228" t="s">
        <v>1</v>
      </c>
      <c r="F202" s="229" t="s">
        <v>135</v>
      </c>
      <c r="G202" s="226"/>
      <c r="H202" s="230">
        <v>104.31999999999999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134</v>
      </c>
      <c r="AU202" s="236" t="s">
        <v>83</v>
      </c>
      <c r="AV202" s="13" t="s">
        <v>83</v>
      </c>
      <c r="AW202" s="13" t="s">
        <v>32</v>
      </c>
      <c r="AX202" s="13" t="s">
        <v>81</v>
      </c>
      <c r="AY202" s="236" t="s">
        <v>126</v>
      </c>
    </row>
    <row r="203" s="2" customFormat="1" ht="33" customHeight="1">
      <c r="A203" s="37"/>
      <c r="B203" s="38"/>
      <c r="C203" s="211" t="s">
        <v>270</v>
      </c>
      <c r="D203" s="211" t="s">
        <v>128</v>
      </c>
      <c r="E203" s="212" t="s">
        <v>271</v>
      </c>
      <c r="F203" s="213" t="s">
        <v>272</v>
      </c>
      <c r="G203" s="214" t="s">
        <v>131</v>
      </c>
      <c r="H203" s="215">
        <v>104.31999999999999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41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132</v>
      </c>
      <c r="AT203" s="223" t="s">
        <v>128</v>
      </c>
      <c r="AU203" s="223" t="s">
        <v>83</v>
      </c>
      <c r="AY203" s="16" t="s">
        <v>126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81</v>
      </c>
      <c r="BK203" s="224">
        <f>ROUND(I203*H203,2)</f>
        <v>0</v>
      </c>
      <c r="BL203" s="16" t="s">
        <v>132</v>
      </c>
      <c r="BM203" s="223" t="s">
        <v>273</v>
      </c>
    </row>
    <row r="204" s="13" customFormat="1">
      <c r="A204" s="13"/>
      <c r="B204" s="225"/>
      <c r="C204" s="226"/>
      <c r="D204" s="227" t="s">
        <v>134</v>
      </c>
      <c r="E204" s="228" t="s">
        <v>1</v>
      </c>
      <c r="F204" s="229" t="s">
        <v>135</v>
      </c>
      <c r="G204" s="226"/>
      <c r="H204" s="230">
        <v>104.31999999999999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134</v>
      </c>
      <c r="AU204" s="236" t="s">
        <v>83</v>
      </c>
      <c r="AV204" s="13" t="s">
        <v>83</v>
      </c>
      <c r="AW204" s="13" t="s">
        <v>32</v>
      </c>
      <c r="AX204" s="13" t="s">
        <v>81</v>
      </c>
      <c r="AY204" s="236" t="s">
        <v>126</v>
      </c>
    </row>
    <row r="205" s="2" customFormat="1" ht="24.15" customHeight="1">
      <c r="A205" s="37"/>
      <c r="B205" s="38"/>
      <c r="C205" s="211" t="s">
        <v>274</v>
      </c>
      <c r="D205" s="211" t="s">
        <v>128</v>
      </c>
      <c r="E205" s="212" t="s">
        <v>275</v>
      </c>
      <c r="F205" s="213" t="s">
        <v>276</v>
      </c>
      <c r="G205" s="214" t="s">
        <v>217</v>
      </c>
      <c r="H205" s="215">
        <v>0.0070000000000000001</v>
      </c>
      <c r="I205" s="216"/>
      <c r="J205" s="217">
        <f>ROUND(I205*H205,2)</f>
        <v>0</v>
      </c>
      <c r="K205" s="218"/>
      <c r="L205" s="43"/>
      <c r="M205" s="219" t="s">
        <v>1</v>
      </c>
      <c r="N205" s="220" t="s">
        <v>41</v>
      </c>
      <c r="O205" s="90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132</v>
      </c>
      <c r="AT205" s="223" t="s">
        <v>128</v>
      </c>
      <c r="AU205" s="223" t="s">
        <v>83</v>
      </c>
      <c r="AY205" s="16" t="s">
        <v>126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81</v>
      </c>
      <c r="BK205" s="224">
        <f>ROUND(I205*H205,2)</f>
        <v>0</v>
      </c>
      <c r="BL205" s="16" t="s">
        <v>132</v>
      </c>
      <c r="BM205" s="223" t="s">
        <v>277</v>
      </c>
    </row>
    <row r="206" s="13" customFormat="1">
      <c r="A206" s="13"/>
      <c r="B206" s="225"/>
      <c r="C206" s="226"/>
      <c r="D206" s="227" t="s">
        <v>134</v>
      </c>
      <c r="E206" s="228" t="s">
        <v>1</v>
      </c>
      <c r="F206" s="229" t="s">
        <v>278</v>
      </c>
      <c r="G206" s="226"/>
      <c r="H206" s="230">
        <v>0.0070000000000000001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134</v>
      </c>
      <c r="AU206" s="236" t="s">
        <v>83</v>
      </c>
      <c r="AV206" s="13" t="s">
        <v>83</v>
      </c>
      <c r="AW206" s="13" t="s">
        <v>32</v>
      </c>
      <c r="AX206" s="13" t="s">
        <v>81</v>
      </c>
      <c r="AY206" s="236" t="s">
        <v>126</v>
      </c>
    </row>
    <row r="207" s="2" customFormat="1" ht="16.5" customHeight="1">
      <c r="A207" s="37"/>
      <c r="B207" s="38"/>
      <c r="C207" s="248" t="s">
        <v>279</v>
      </c>
      <c r="D207" s="248" t="s">
        <v>171</v>
      </c>
      <c r="E207" s="249" t="s">
        <v>280</v>
      </c>
      <c r="F207" s="250" t="s">
        <v>281</v>
      </c>
      <c r="G207" s="251" t="s">
        <v>241</v>
      </c>
      <c r="H207" s="252">
        <v>7</v>
      </c>
      <c r="I207" s="253"/>
      <c r="J207" s="254">
        <f>ROUND(I207*H207,2)</f>
        <v>0</v>
      </c>
      <c r="K207" s="255"/>
      <c r="L207" s="256"/>
      <c r="M207" s="257" t="s">
        <v>1</v>
      </c>
      <c r="N207" s="258" t="s">
        <v>41</v>
      </c>
      <c r="O207" s="90"/>
      <c r="P207" s="221">
        <f>O207*H207</f>
        <v>0</v>
      </c>
      <c r="Q207" s="221">
        <v>0.001</v>
      </c>
      <c r="R207" s="221">
        <f>Q207*H207</f>
        <v>0.0070000000000000001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162</v>
      </c>
      <c r="AT207" s="223" t="s">
        <v>171</v>
      </c>
      <c r="AU207" s="223" t="s">
        <v>83</v>
      </c>
      <c r="AY207" s="16" t="s">
        <v>126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81</v>
      </c>
      <c r="BK207" s="224">
        <f>ROUND(I207*H207,2)</f>
        <v>0</v>
      </c>
      <c r="BL207" s="16" t="s">
        <v>132</v>
      </c>
      <c r="BM207" s="223" t="s">
        <v>282</v>
      </c>
    </row>
    <row r="208" s="13" customFormat="1">
      <c r="A208" s="13"/>
      <c r="B208" s="225"/>
      <c r="C208" s="226"/>
      <c r="D208" s="227" t="s">
        <v>134</v>
      </c>
      <c r="E208" s="226"/>
      <c r="F208" s="229" t="s">
        <v>283</v>
      </c>
      <c r="G208" s="226"/>
      <c r="H208" s="230">
        <v>7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134</v>
      </c>
      <c r="AU208" s="236" t="s">
        <v>83</v>
      </c>
      <c r="AV208" s="13" t="s">
        <v>83</v>
      </c>
      <c r="AW208" s="13" t="s">
        <v>4</v>
      </c>
      <c r="AX208" s="13" t="s">
        <v>81</v>
      </c>
      <c r="AY208" s="236" t="s">
        <v>126</v>
      </c>
    </row>
    <row r="209" s="2" customFormat="1" ht="16.5" customHeight="1">
      <c r="A209" s="37"/>
      <c r="B209" s="38"/>
      <c r="C209" s="211" t="s">
        <v>284</v>
      </c>
      <c r="D209" s="211" t="s">
        <v>128</v>
      </c>
      <c r="E209" s="212" t="s">
        <v>285</v>
      </c>
      <c r="F209" s="213" t="s">
        <v>286</v>
      </c>
      <c r="G209" s="214" t="s">
        <v>159</v>
      </c>
      <c r="H209" s="215">
        <v>0.52400000000000002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41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132</v>
      </c>
      <c r="AT209" s="223" t="s">
        <v>128</v>
      </c>
      <c r="AU209" s="223" t="s">
        <v>83</v>
      </c>
      <c r="AY209" s="16" t="s">
        <v>126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81</v>
      </c>
      <c r="BK209" s="224">
        <f>ROUND(I209*H209,2)</f>
        <v>0</v>
      </c>
      <c r="BL209" s="16" t="s">
        <v>132</v>
      </c>
      <c r="BM209" s="223" t="s">
        <v>287</v>
      </c>
    </row>
    <row r="210" s="13" customFormat="1">
      <c r="A210" s="13"/>
      <c r="B210" s="225"/>
      <c r="C210" s="226"/>
      <c r="D210" s="227" t="s">
        <v>134</v>
      </c>
      <c r="E210" s="228" t="s">
        <v>1</v>
      </c>
      <c r="F210" s="229" t="s">
        <v>288</v>
      </c>
      <c r="G210" s="226"/>
      <c r="H210" s="230">
        <v>0.52400000000000002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134</v>
      </c>
      <c r="AU210" s="236" t="s">
        <v>83</v>
      </c>
      <c r="AV210" s="13" t="s">
        <v>83</v>
      </c>
      <c r="AW210" s="13" t="s">
        <v>32</v>
      </c>
      <c r="AX210" s="13" t="s">
        <v>81</v>
      </c>
      <c r="AY210" s="236" t="s">
        <v>126</v>
      </c>
    </row>
    <row r="211" s="2" customFormat="1" ht="21.75" customHeight="1">
      <c r="A211" s="37"/>
      <c r="B211" s="38"/>
      <c r="C211" s="211" t="s">
        <v>289</v>
      </c>
      <c r="D211" s="211" t="s">
        <v>128</v>
      </c>
      <c r="E211" s="212" t="s">
        <v>290</v>
      </c>
      <c r="F211" s="213" t="s">
        <v>291</v>
      </c>
      <c r="G211" s="214" t="s">
        <v>159</v>
      </c>
      <c r="H211" s="215">
        <v>0.52400000000000002</v>
      </c>
      <c r="I211" s="216"/>
      <c r="J211" s="217">
        <f>ROUND(I211*H211,2)</f>
        <v>0</v>
      </c>
      <c r="K211" s="218"/>
      <c r="L211" s="43"/>
      <c r="M211" s="219" t="s">
        <v>1</v>
      </c>
      <c r="N211" s="220" t="s">
        <v>41</v>
      </c>
      <c r="O211" s="90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132</v>
      </c>
      <c r="AT211" s="223" t="s">
        <v>128</v>
      </c>
      <c r="AU211" s="223" t="s">
        <v>83</v>
      </c>
      <c r="AY211" s="16" t="s">
        <v>126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81</v>
      </c>
      <c r="BK211" s="224">
        <f>ROUND(I211*H211,2)</f>
        <v>0</v>
      </c>
      <c r="BL211" s="16" t="s">
        <v>132</v>
      </c>
      <c r="BM211" s="223" t="s">
        <v>292</v>
      </c>
    </row>
    <row r="212" s="13" customFormat="1">
      <c r="A212" s="13"/>
      <c r="B212" s="225"/>
      <c r="C212" s="226"/>
      <c r="D212" s="227" t="s">
        <v>134</v>
      </c>
      <c r="E212" s="228" t="s">
        <v>1</v>
      </c>
      <c r="F212" s="229" t="s">
        <v>288</v>
      </c>
      <c r="G212" s="226"/>
      <c r="H212" s="230">
        <v>0.52400000000000002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134</v>
      </c>
      <c r="AU212" s="236" t="s">
        <v>83</v>
      </c>
      <c r="AV212" s="13" t="s">
        <v>83</v>
      </c>
      <c r="AW212" s="13" t="s">
        <v>32</v>
      </c>
      <c r="AX212" s="13" t="s">
        <v>76</v>
      </c>
      <c r="AY212" s="236" t="s">
        <v>126</v>
      </c>
    </row>
    <row r="213" s="14" customFormat="1">
      <c r="A213" s="14"/>
      <c r="B213" s="237"/>
      <c r="C213" s="238"/>
      <c r="D213" s="227" t="s">
        <v>134</v>
      </c>
      <c r="E213" s="239" t="s">
        <v>1</v>
      </c>
      <c r="F213" s="240" t="s">
        <v>169</v>
      </c>
      <c r="G213" s="238"/>
      <c r="H213" s="241">
        <v>0.52400000000000002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134</v>
      </c>
      <c r="AU213" s="247" t="s">
        <v>83</v>
      </c>
      <c r="AV213" s="14" t="s">
        <v>132</v>
      </c>
      <c r="AW213" s="14" t="s">
        <v>32</v>
      </c>
      <c r="AX213" s="14" t="s">
        <v>81</v>
      </c>
      <c r="AY213" s="247" t="s">
        <v>126</v>
      </c>
    </row>
    <row r="214" s="2" customFormat="1" ht="24.15" customHeight="1">
      <c r="A214" s="37"/>
      <c r="B214" s="38"/>
      <c r="C214" s="211" t="s">
        <v>293</v>
      </c>
      <c r="D214" s="211" t="s">
        <v>128</v>
      </c>
      <c r="E214" s="212" t="s">
        <v>294</v>
      </c>
      <c r="F214" s="213" t="s">
        <v>295</v>
      </c>
      <c r="G214" s="214" t="s">
        <v>159</v>
      </c>
      <c r="H214" s="215">
        <v>264</v>
      </c>
      <c r="I214" s="216"/>
      <c r="J214" s="217">
        <f>ROUND(I214*H214,2)</f>
        <v>0</v>
      </c>
      <c r="K214" s="218"/>
      <c r="L214" s="43"/>
      <c r="M214" s="219" t="s">
        <v>1</v>
      </c>
      <c r="N214" s="220" t="s">
        <v>41</v>
      </c>
      <c r="O214" s="90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132</v>
      </c>
      <c r="AT214" s="223" t="s">
        <v>128</v>
      </c>
      <c r="AU214" s="223" t="s">
        <v>83</v>
      </c>
      <c r="AY214" s="16" t="s">
        <v>126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81</v>
      </c>
      <c r="BK214" s="224">
        <f>ROUND(I214*H214,2)</f>
        <v>0</v>
      </c>
      <c r="BL214" s="16" t="s">
        <v>132</v>
      </c>
      <c r="BM214" s="223" t="s">
        <v>296</v>
      </c>
    </row>
    <row r="215" s="13" customFormat="1">
      <c r="A215" s="13"/>
      <c r="B215" s="225"/>
      <c r="C215" s="226"/>
      <c r="D215" s="227" t="s">
        <v>134</v>
      </c>
      <c r="E215" s="228" t="s">
        <v>1</v>
      </c>
      <c r="F215" s="229" t="s">
        <v>297</v>
      </c>
      <c r="G215" s="226"/>
      <c r="H215" s="230">
        <v>264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134</v>
      </c>
      <c r="AU215" s="236" t="s">
        <v>83</v>
      </c>
      <c r="AV215" s="13" t="s">
        <v>83</v>
      </c>
      <c r="AW215" s="13" t="s">
        <v>32</v>
      </c>
      <c r="AX215" s="13" t="s">
        <v>81</v>
      </c>
      <c r="AY215" s="236" t="s">
        <v>126</v>
      </c>
    </row>
    <row r="216" s="12" customFormat="1" ht="22.8" customHeight="1">
      <c r="A216" s="12"/>
      <c r="B216" s="195"/>
      <c r="C216" s="196"/>
      <c r="D216" s="197" t="s">
        <v>75</v>
      </c>
      <c r="E216" s="209" t="s">
        <v>83</v>
      </c>
      <c r="F216" s="209" t="s">
        <v>298</v>
      </c>
      <c r="G216" s="196"/>
      <c r="H216" s="196"/>
      <c r="I216" s="199"/>
      <c r="J216" s="210">
        <f>BK216</f>
        <v>0</v>
      </c>
      <c r="K216" s="196"/>
      <c r="L216" s="201"/>
      <c r="M216" s="202"/>
      <c r="N216" s="203"/>
      <c r="O216" s="203"/>
      <c r="P216" s="204">
        <f>SUM(P217:P240)</f>
        <v>0</v>
      </c>
      <c r="Q216" s="203"/>
      <c r="R216" s="204">
        <f>SUM(R217:R240)</f>
        <v>109.67067006000001</v>
      </c>
      <c r="S216" s="203"/>
      <c r="T216" s="205">
        <f>SUM(T217:T240)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6" t="s">
        <v>81</v>
      </c>
      <c r="AT216" s="207" t="s">
        <v>75</v>
      </c>
      <c r="AU216" s="207" t="s">
        <v>81</v>
      </c>
      <c r="AY216" s="206" t="s">
        <v>126</v>
      </c>
      <c r="BK216" s="208">
        <f>SUM(BK217:BK240)</f>
        <v>0</v>
      </c>
    </row>
    <row r="217" s="2" customFormat="1" ht="24.15" customHeight="1">
      <c r="A217" s="37"/>
      <c r="B217" s="38"/>
      <c r="C217" s="211" t="s">
        <v>299</v>
      </c>
      <c r="D217" s="211" t="s">
        <v>128</v>
      </c>
      <c r="E217" s="212" t="s">
        <v>300</v>
      </c>
      <c r="F217" s="213" t="s">
        <v>301</v>
      </c>
      <c r="G217" s="214" t="s">
        <v>159</v>
      </c>
      <c r="H217" s="215">
        <v>27.649999999999999</v>
      </c>
      <c r="I217" s="216"/>
      <c r="J217" s="217">
        <f>ROUND(I217*H217,2)</f>
        <v>0</v>
      </c>
      <c r="K217" s="218"/>
      <c r="L217" s="43"/>
      <c r="M217" s="219" t="s">
        <v>1</v>
      </c>
      <c r="N217" s="220" t="s">
        <v>41</v>
      </c>
      <c r="O217" s="90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132</v>
      </c>
      <c r="AT217" s="223" t="s">
        <v>128</v>
      </c>
      <c r="AU217" s="223" t="s">
        <v>83</v>
      </c>
      <c r="AY217" s="16" t="s">
        <v>126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81</v>
      </c>
      <c r="BK217" s="224">
        <f>ROUND(I217*H217,2)</f>
        <v>0</v>
      </c>
      <c r="BL217" s="16" t="s">
        <v>132</v>
      </c>
      <c r="BM217" s="223" t="s">
        <v>302</v>
      </c>
    </row>
    <row r="218" s="13" customFormat="1">
      <c r="A218" s="13"/>
      <c r="B218" s="225"/>
      <c r="C218" s="226"/>
      <c r="D218" s="227" t="s">
        <v>134</v>
      </c>
      <c r="E218" s="228" t="s">
        <v>1</v>
      </c>
      <c r="F218" s="229" t="s">
        <v>186</v>
      </c>
      <c r="G218" s="226"/>
      <c r="H218" s="230">
        <v>27.649999999999999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134</v>
      </c>
      <c r="AU218" s="236" t="s">
        <v>83</v>
      </c>
      <c r="AV218" s="13" t="s">
        <v>83</v>
      </c>
      <c r="AW218" s="13" t="s">
        <v>32</v>
      </c>
      <c r="AX218" s="13" t="s">
        <v>81</v>
      </c>
      <c r="AY218" s="236" t="s">
        <v>126</v>
      </c>
    </row>
    <row r="219" s="2" customFormat="1" ht="24.15" customHeight="1">
      <c r="A219" s="37"/>
      <c r="B219" s="38"/>
      <c r="C219" s="211" t="s">
        <v>303</v>
      </c>
      <c r="D219" s="211" t="s">
        <v>128</v>
      </c>
      <c r="E219" s="212" t="s">
        <v>304</v>
      </c>
      <c r="F219" s="213" t="s">
        <v>305</v>
      </c>
      <c r="G219" s="214" t="s">
        <v>165</v>
      </c>
      <c r="H219" s="215">
        <v>8.4000000000000004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41</v>
      </c>
      <c r="O219" s="90"/>
      <c r="P219" s="221">
        <f>O219*H219</f>
        <v>0</v>
      </c>
      <c r="Q219" s="221">
        <v>9.0000000000000006E-05</v>
      </c>
      <c r="R219" s="221">
        <f>Q219*H219</f>
        <v>0.00075600000000000005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132</v>
      </c>
      <c r="AT219" s="223" t="s">
        <v>128</v>
      </c>
      <c r="AU219" s="223" t="s">
        <v>83</v>
      </c>
      <c r="AY219" s="16" t="s">
        <v>126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81</v>
      </c>
      <c r="BK219" s="224">
        <f>ROUND(I219*H219,2)</f>
        <v>0</v>
      </c>
      <c r="BL219" s="16" t="s">
        <v>132</v>
      </c>
      <c r="BM219" s="223" t="s">
        <v>306</v>
      </c>
    </row>
    <row r="220" s="13" customFormat="1">
      <c r="A220" s="13"/>
      <c r="B220" s="225"/>
      <c r="C220" s="226"/>
      <c r="D220" s="227" t="s">
        <v>134</v>
      </c>
      <c r="E220" s="228" t="s">
        <v>1</v>
      </c>
      <c r="F220" s="229" t="s">
        <v>168</v>
      </c>
      <c r="G220" s="226"/>
      <c r="H220" s="230">
        <v>8.4000000000000004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134</v>
      </c>
      <c r="AU220" s="236" t="s">
        <v>83</v>
      </c>
      <c r="AV220" s="13" t="s">
        <v>83</v>
      </c>
      <c r="AW220" s="13" t="s">
        <v>32</v>
      </c>
      <c r="AX220" s="13" t="s">
        <v>81</v>
      </c>
      <c r="AY220" s="236" t="s">
        <v>126</v>
      </c>
    </row>
    <row r="221" s="2" customFormat="1" ht="24.15" customHeight="1">
      <c r="A221" s="37"/>
      <c r="B221" s="38"/>
      <c r="C221" s="211" t="s">
        <v>307</v>
      </c>
      <c r="D221" s="211" t="s">
        <v>128</v>
      </c>
      <c r="E221" s="212" t="s">
        <v>308</v>
      </c>
      <c r="F221" s="213" t="s">
        <v>309</v>
      </c>
      <c r="G221" s="214" t="s">
        <v>165</v>
      </c>
      <c r="H221" s="215">
        <v>46.399999999999999</v>
      </c>
      <c r="I221" s="216"/>
      <c r="J221" s="217">
        <f>ROUND(I221*H221,2)</f>
        <v>0</v>
      </c>
      <c r="K221" s="218"/>
      <c r="L221" s="43"/>
      <c r="M221" s="219" t="s">
        <v>1</v>
      </c>
      <c r="N221" s="220" t="s">
        <v>41</v>
      </c>
      <c r="O221" s="90"/>
      <c r="P221" s="221">
        <f>O221*H221</f>
        <v>0</v>
      </c>
      <c r="Q221" s="221">
        <v>0.00010000000000000001</v>
      </c>
      <c r="R221" s="221">
        <f>Q221*H221</f>
        <v>0.00464</v>
      </c>
      <c r="S221" s="221">
        <v>0</v>
      </c>
      <c r="T221" s="22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132</v>
      </c>
      <c r="AT221" s="223" t="s">
        <v>128</v>
      </c>
      <c r="AU221" s="223" t="s">
        <v>83</v>
      </c>
      <c r="AY221" s="16" t="s">
        <v>126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81</v>
      </c>
      <c r="BK221" s="224">
        <f>ROUND(I221*H221,2)</f>
        <v>0</v>
      </c>
      <c r="BL221" s="16" t="s">
        <v>132</v>
      </c>
      <c r="BM221" s="223" t="s">
        <v>310</v>
      </c>
    </row>
    <row r="222" s="13" customFormat="1">
      <c r="A222" s="13"/>
      <c r="B222" s="225"/>
      <c r="C222" s="226"/>
      <c r="D222" s="227" t="s">
        <v>134</v>
      </c>
      <c r="E222" s="228" t="s">
        <v>1</v>
      </c>
      <c r="F222" s="229" t="s">
        <v>167</v>
      </c>
      <c r="G222" s="226"/>
      <c r="H222" s="230">
        <v>46.399999999999999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134</v>
      </c>
      <c r="AU222" s="236" t="s">
        <v>83</v>
      </c>
      <c r="AV222" s="13" t="s">
        <v>83</v>
      </c>
      <c r="AW222" s="13" t="s">
        <v>32</v>
      </c>
      <c r="AX222" s="13" t="s">
        <v>81</v>
      </c>
      <c r="AY222" s="236" t="s">
        <v>126</v>
      </c>
    </row>
    <row r="223" s="2" customFormat="1" ht="33" customHeight="1">
      <c r="A223" s="37"/>
      <c r="B223" s="38"/>
      <c r="C223" s="211" t="s">
        <v>311</v>
      </c>
      <c r="D223" s="211" t="s">
        <v>128</v>
      </c>
      <c r="E223" s="212" t="s">
        <v>312</v>
      </c>
      <c r="F223" s="213" t="s">
        <v>313</v>
      </c>
      <c r="G223" s="214" t="s">
        <v>165</v>
      </c>
      <c r="H223" s="215">
        <v>8.4000000000000004</v>
      </c>
      <c r="I223" s="216"/>
      <c r="J223" s="217">
        <f>ROUND(I223*H223,2)</f>
        <v>0</v>
      </c>
      <c r="K223" s="218"/>
      <c r="L223" s="43"/>
      <c r="M223" s="219" t="s">
        <v>1</v>
      </c>
      <c r="N223" s="220" t="s">
        <v>41</v>
      </c>
      <c r="O223" s="90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132</v>
      </c>
      <c r="AT223" s="223" t="s">
        <v>128</v>
      </c>
      <c r="AU223" s="223" t="s">
        <v>83</v>
      </c>
      <c r="AY223" s="16" t="s">
        <v>126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81</v>
      </c>
      <c r="BK223" s="224">
        <f>ROUND(I223*H223,2)</f>
        <v>0</v>
      </c>
      <c r="BL223" s="16" t="s">
        <v>132</v>
      </c>
      <c r="BM223" s="223" t="s">
        <v>314</v>
      </c>
    </row>
    <row r="224" s="13" customFormat="1">
      <c r="A224" s="13"/>
      <c r="B224" s="225"/>
      <c r="C224" s="226"/>
      <c r="D224" s="227" t="s">
        <v>134</v>
      </c>
      <c r="E224" s="228" t="s">
        <v>1</v>
      </c>
      <c r="F224" s="229" t="s">
        <v>168</v>
      </c>
      <c r="G224" s="226"/>
      <c r="H224" s="230">
        <v>8.4000000000000004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134</v>
      </c>
      <c r="AU224" s="236" t="s">
        <v>83</v>
      </c>
      <c r="AV224" s="13" t="s">
        <v>83</v>
      </c>
      <c r="AW224" s="13" t="s">
        <v>32</v>
      </c>
      <c r="AX224" s="13" t="s">
        <v>81</v>
      </c>
      <c r="AY224" s="236" t="s">
        <v>126</v>
      </c>
    </row>
    <row r="225" s="2" customFormat="1" ht="33" customHeight="1">
      <c r="A225" s="37"/>
      <c r="B225" s="38"/>
      <c r="C225" s="211" t="s">
        <v>315</v>
      </c>
      <c r="D225" s="211" t="s">
        <v>128</v>
      </c>
      <c r="E225" s="212" t="s">
        <v>316</v>
      </c>
      <c r="F225" s="213" t="s">
        <v>317</v>
      </c>
      <c r="G225" s="214" t="s">
        <v>165</v>
      </c>
      <c r="H225" s="215">
        <v>46.399999999999999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41</v>
      </c>
      <c r="O225" s="90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132</v>
      </c>
      <c r="AT225" s="223" t="s">
        <v>128</v>
      </c>
      <c r="AU225" s="223" t="s">
        <v>83</v>
      </c>
      <c r="AY225" s="16" t="s">
        <v>126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81</v>
      </c>
      <c r="BK225" s="224">
        <f>ROUND(I225*H225,2)</f>
        <v>0</v>
      </c>
      <c r="BL225" s="16" t="s">
        <v>132</v>
      </c>
      <c r="BM225" s="223" t="s">
        <v>318</v>
      </c>
    </row>
    <row r="226" s="13" customFormat="1">
      <c r="A226" s="13"/>
      <c r="B226" s="225"/>
      <c r="C226" s="226"/>
      <c r="D226" s="227" t="s">
        <v>134</v>
      </c>
      <c r="E226" s="228" t="s">
        <v>1</v>
      </c>
      <c r="F226" s="229" t="s">
        <v>167</v>
      </c>
      <c r="G226" s="226"/>
      <c r="H226" s="230">
        <v>46.399999999999999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134</v>
      </c>
      <c r="AU226" s="236" t="s">
        <v>83</v>
      </c>
      <c r="AV226" s="13" t="s">
        <v>83</v>
      </c>
      <c r="AW226" s="13" t="s">
        <v>32</v>
      </c>
      <c r="AX226" s="13" t="s">
        <v>81</v>
      </c>
      <c r="AY226" s="236" t="s">
        <v>126</v>
      </c>
    </row>
    <row r="227" s="2" customFormat="1" ht="16.5" customHeight="1">
      <c r="A227" s="37"/>
      <c r="B227" s="38"/>
      <c r="C227" s="248" t="s">
        <v>319</v>
      </c>
      <c r="D227" s="248" t="s">
        <v>171</v>
      </c>
      <c r="E227" s="249" t="s">
        <v>320</v>
      </c>
      <c r="F227" s="250" t="s">
        <v>321</v>
      </c>
      <c r="G227" s="251" t="s">
        <v>159</v>
      </c>
      <c r="H227" s="252">
        <v>11.23</v>
      </c>
      <c r="I227" s="253"/>
      <c r="J227" s="254">
        <f>ROUND(I227*H227,2)</f>
        <v>0</v>
      </c>
      <c r="K227" s="255"/>
      <c r="L227" s="256"/>
      <c r="M227" s="257" t="s">
        <v>1</v>
      </c>
      <c r="N227" s="258" t="s">
        <v>41</v>
      </c>
      <c r="O227" s="90"/>
      <c r="P227" s="221">
        <f>O227*H227</f>
        <v>0</v>
      </c>
      <c r="Q227" s="221">
        <v>2.4289999999999998</v>
      </c>
      <c r="R227" s="221">
        <f>Q227*H227</f>
        <v>27.277670000000001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162</v>
      </c>
      <c r="AT227" s="223" t="s">
        <v>171</v>
      </c>
      <c r="AU227" s="223" t="s">
        <v>83</v>
      </c>
      <c r="AY227" s="16" t="s">
        <v>126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81</v>
      </c>
      <c r="BK227" s="224">
        <f>ROUND(I227*H227,2)</f>
        <v>0</v>
      </c>
      <c r="BL227" s="16" t="s">
        <v>132</v>
      </c>
      <c r="BM227" s="223" t="s">
        <v>322</v>
      </c>
    </row>
    <row r="228" s="13" customFormat="1">
      <c r="A228" s="13"/>
      <c r="B228" s="225"/>
      <c r="C228" s="226"/>
      <c r="D228" s="227" t="s">
        <v>134</v>
      </c>
      <c r="E228" s="228" t="s">
        <v>1</v>
      </c>
      <c r="F228" s="229" t="s">
        <v>323</v>
      </c>
      <c r="G228" s="226"/>
      <c r="H228" s="230">
        <v>1.2130000000000001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134</v>
      </c>
      <c r="AU228" s="236" t="s">
        <v>83</v>
      </c>
      <c r="AV228" s="13" t="s">
        <v>83</v>
      </c>
      <c r="AW228" s="13" t="s">
        <v>32</v>
      </c>
      <c r="AX228" s="13" t="s">
        <v>76</v>
      </c>
      <c r="AY228" s="236" t="s">
        <v>126</v>
      </c>
    </row>
    <row r="229" s="13" customFormat="1">
      <c r="A229" s="13"/>
      <c r="B229" s="225"/>
      <c r="C229" s="226"/>
      <c r="D229" s="227" t="s">
        <v>134</v>
      </c>
      <c r="E229" s="228" t="s">
        <v>1</v>
      </c>
      <c r="F229" s="229" t="s">
        <v>324</v>
      </c>
      <c r="G229" s="226"/>
      <c r="H229" s="230">
        <v>10.017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134</v>
      </c>
      <c r="AU229" s="236" t="s">
        <v>83</v>
      </c>
      <c r="AV229" s="13" t="s">
        <v>83</v>
      </c>
      <c r="AW229" s="13" t="s">
        <v>32</v>
      </c>
      <c r="AX229" s="13" t="s">
        <v>76</v>
      </c>
      <c r="AY229" s="236" t="s">
        <v>126</v>
      </c>
    </row>
    <row r="230" s="14" customFormat="1">
      <c r="A230" s="14"/>
      <c r="B230" s="237"/>
      <c r="C230" s="238"/>
      <c r="D230" s="227" t="s">
        <v>134</v>
      </c>
      <c r="E230" s="239" t="s">
        <v>1</v>
      </c>
      <c r="F230" s="240" t="s">
        <v>169</v>
      </c>
      <c r="G230" s="238"/>
      <c r="H230" s="241">
        <v>11.23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134</v>
      </c>
      <c r="AU230" s="247" t="s">
        <v>83</v>
      </c>
      <c r="AV230" s="14" t="s">
        <v>132</v>
      </c>
      <c r="AW230" s="14" t="s">
        <v>32</v>
      </c>
      <c r="AX230" s="14" t="s">
        <v>81</v>
      </c>
      <c r="AY230" s="247" t="s">
        <v>126</v>
      </c>
    </row>
    <row r="231" s="2" customFormat="1" ht="24.15" customHeight="1">
      <c r="A231" s="37"/>
      <c r="B231" s="38"/>
      <c r="C231" s="211" t="s">
        <v>325</v>
      </c>
      <c r="D231" s="211" t="s">
        <v>128</v>
      </c>
      <c r="E231" s="212" t="s">
        <v>326</v>
      </c>
      <c r="F231" s="213" t="s">
        <v>327</v>
      </c>
      <c r="G231" s="214" t="s">
        <v>217</v>
      </c>
      <c r="H231" s="215">
        <v>0.29199999999999998</v>
      </c>
      <c r="I231" s="216"/>
      <c r="J231" s="217">
        <f>ROUND(I231*H231,2)</f>
        <v>0</v>
      </c>
      <c r="K231" s="218"/>
      <c r="L231" s="43"/>
      <c r="M231" s="219" t="s">
        <v>1</v>
      </c>
      <c r="N231" s="220" t="s">
        <v>41</v>
      </c>
      <c r="O231" s="90"/>
      <c r="P231" s="221">
        <f>O231*H231</f>
        <v>0</v>
      </c>
      <c r="Q231" s="221">
        <v>1.11381</v>
      </c>
      <c r="R231" s="221">
        <f>Q231*H231</f>
        <v>0.32523251999999997</v>
      </c>
      <c r="S231" s="221">
        <v>0</v>
      </c>
      <c r="T231" s="22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3" t="s">
        <v>132</v>
      </c>
      <c r="AT231" s="223" t="s">
        <v>128</v>
      </c>
      <c r="AU231" s="223" t="s">
        <v>83</v>
      </c>
      <c r="AY231" s="16" t="s">
        <v>126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6" t="s">
        <v>81</v>
      </c>
      <c r="BK231" s="224">
        <f>ROUND(I231*H231,2)</f>
        <v>0</v>
      </c>
      <c r="BL231" s="16" t="s">
        <v>132</v>
      </c>
      <c r="BM231" s="223" t="s">
        <v>328</v>
      </c>
    </row>
    <row r="232" s="13" customFormat="1">
      <c r="A232" s="13"/>
      <c r="B232" s="225"/>
      <c r="C232" s="226"/>
      <c r="D232" s="227" t="s">
        <v>134</v>
      </c>
      <c r="E232" s="228" t="s">
        <v>1</v>
      </c>
      <c r="F232" s="229" t="s">
        <v>329</v>
      </c>
      <c r="G232" s="226"/>
      <c r="H232" s="230">
        <v>0.29199999999999998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134</v>
      </c>
      <c r="AU232" s="236" t="s">
        <v>83</v>
      </c>
      <c r="AV232" s="13" t="s">
        <v>83</v>
      </c>
      <c r="AW232" s="13" t="s">
        <v>32</v>
      </c>
      <c r="AX232" s="13" t="s">
        <v>81</v>
      </c>
      <c r="AY232" s="236" t="s">
        <v>126</v>
      </c>
    </row>
    <row r="233" s="2" customFormat="1" ht="24.15" customHeight="1">
      <c r="A233" s="37"/>
      <c r="B233" s="38"/>
      <c r="C233" s="211" t="s">
        <v>330</v>
      </c>
      <c r="D233" s="211" t="s">
        <v>128</v>
      </c>
      <c r="E233" s="212" t="s">
        <v>331</v>
      </c>
      <c r="F233" s="213" t="s">
        <v>332</v>
      </c>
      <c r="G233" s="214" t="s">
        <v>159</v>
      </c>
      <c r="H233" s="215">
        <v>0.77400000000000002</v>
      </c>
      <c r="I233" s="216"/>
      <c r="J233" s="217">
        <f>ROUND(I233*H233,2)</f>
        <v>0</v>
      </c>
      <c r="K233" s="218"/>
      <c r="L233" s="43"/>
      <c r="M233" s="219" t="s">
        <v>1</v>
      </c>
      <c r="N233" s="220" t="s">
        <v>41</v>
      </c>
      <c r="O233" s="90"/>
      <c r="P233" s="221">
        <f>O233*H233</f>
        <v>0</v>
      </c>
      <c r="Q233" s="221">
        <v>2.5018699999999998</v>
      </c>
      <c r="R233" s="221">
        <f>Q233*H233</f>
        <v>1.9364473799999999</v>
      </c>
      <c r="S233" s="221">
        <v>0</v>
      </c>
      <c r="T233" s="22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3" t="s">
        <v>132</v>
      </c>
      <c r="AT233" s="223" t="s">
        <v>128</v>
      </c>
      <c r="AU233" s="223" t="s">
        <v>83</v>
      </c>
      <c r="AY233" s="16" t="s">
        <v>126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6" t="s">
        <v>81</v>
      </c>
      <c r="BK233" s="224">
        <f>ROUND(I233*H233,2)</f>
        <v>0</v>
      </c>
      <c r="BL233" s="16" t="s">
        <v>132</v>
      </c>
      <c r="BM233" s="223" t="s">
        <v>333</v>
      </c>
    </row>
    <row r="234" s="13" customFormat="1">
      <c r="A234" s="13"/>
      <c r="B234" s="225"/>
      <c r="C234" s="226"/>
      <c r="D234" s="227" t="s">
        <v>134</v>
      </c>
      <c r="E234" s="228" t="s">
        <v>1</v>
      </c>
      <c r="F234" s="229" t="s">
        <v>185</v>
      </c>
      <c r="G234" s="226"/>
      <c r="H234" s="230">
        <v>0.77400000000000002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134</v>
      </c>
      <c r="AU234" s="236" t="s">
        <v>83</v>
      </c>
      <c r="AV234" s="13" t="s">
        <v>83</v>
      </c>
      <c r="AW234" s="13" t="s">
        <v>32</v>
      </c>
      <c r="AX234" s="13" t="s">
        <v>81</v>
      </c>
      <c r="AY234" s="236" t="s">
        <v>126</v>
      </c>
    </row>
    <row r="235" s="2" customFormat="1" ht="16.5" customHeight="1">
      <c r="A235" s="37"/>
      <c r="B235" s="38"/>
      <c r="C235" s="211" t="s">
        <v>334</v>
      </c>
      <c r="D235" s="211" t="s">
        <v>128</v>
      </c>
      <c r="E235" s="212" t="s">
        <v>335</v>
      </c>
      <c r="F235" s="213" t="s">
        <v>336</v>
      </c>
      <c r="G235" s="214" t="s">
        <v>131</v>
      </c>
      <c r="H235" s="215">
        <v>150</v>
      </c>
      <c r="I235" s="216"/>
      <c r="J235" s="217">
        <f>ROUND(I235*H235,2)</f>
        <v>0</v>
      </c>
      <c r="K235" s="218"/>
      <c r="L235" s="43"/>
      <c r="M235" s="219" t="s">
        <v>1</v>
      </c>
      <c r="N235" s="220" t="s">
        <v>41</v>
      </c>
      <c r="O235" s="90"/>
      <c r="P235" s="221">
        <f>O235*H235</f>
        <v>0</v>
      </c>
      <c r="Q235" s="221">
        <v>0.108</v>
      </c>
      <c r="R235" s="221">
        <f>Q235*H235</f>
        <v>16.199999999999999</v>
      </c>
      <c r="S235" s="221">
        <v>0</v>
      </c>
      <c r="T235" s="22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3" t="s">
        <v>132</v>
      </c>
      <c r="AT235" s="223" t="s">
        <v>128</v>
      </c>
      <c r="AU235" s="223" t="s">
        <v>83</v>
      </c>
      <c r="AY235" s="16" t="s">
        <v>126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6" t="s">
        <v>81</v>
      </c>
      <c r="BK235" s="224">
        <f>ROUND(I235*H235,2)</f>
        <v>0</v>
      </c>
      <c r="BL235" s="16" t="s">
        <v>132</v>
      </c>
      <c r="BM235" s="223" t="s">
        <v>337</v>
      </c>
    </row>
    <row r="236" s="13" customFormat="1">
      <c r="A236" s="13"/>
      <c r="B236" s="225"/>
      <c r="C236" s="226"/>
      <c r="D236" s="227" t="s">
        <v>134</v>
      </c>
      <c r="E236" s="228" t="s">
        <v>1</v>
      </c>
      <c r="F236" s="229" t="s">
        <v>338</v>
      </c>
      <c r="G236" s="226"/>
      <c r="H236" s="230">
        <v>150</v>
      </c>
      <c r="I236" s="231"/>
      <c r="J236" s="226"/>
      <c r="K236" s="226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134</v>
      </c>
      <c r="AU236" s="236" t="s">
        <v>83</v>
      </c>
      <c r="AV236" s="13" t="s">
        <v>83</v>
      </c>
      <c r="AW236" s="13" t="s">
        <v>32</v>
      </c>
      <c r="AX236" s="13" t="s">
        <v>81</v>
      </c>
      <c r="AY236" s="236" t="s">
        <v>126</v>
      </c>
    </row>
    <row r="237" s="2" customFormat="1" ht="16.5" customHeight="1">
      <c r="A237" s="37"/>
      <c r="B237" s="38"/>
      <c r="C237" s="248" t="s">
        <v>339</v>
      </c>
      <c r="D237" s="248" t="s">
        <v>171</v>
      </c>
      <c r="E237" s="249" t="s">
        <v>340</v>
      </c>
      <c r="F237" s="250" t="s">
        <v>341</v>
      </c>
      <c r="G237" s="251" t="s">
        <v>263</v>
      </c>
      <c r="H237" s="252">
        <v>50</v>
      </c>
      <c r="I237" s="253"/>
      <c r="J237" s="254">
        <f>ROUND(I237*H237,2)</f>
        <v>0</v>
      </c>
      <c r="K237" s="255"/>
      <c r="L237" s="256"/>
      <c r="M237" s="257" t="s">
        <v>1</v>
      </c>
      <c r="N237" s="258" t="s">
        <v>41</v>
      </c>
      <c r="O237" s="90"/>
      <c r="P237" s="221">
        <f>O237*H237</f>
        <v>0</v>
      </c>
      <c r="Q237" s="221">
        <v>1.1200000000000001</v>
      </c>
      <c r="R237" s="221">
        <f>Q237*H237</f>
        <v>56.000000000000007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162</v>
      </c>
      <c r="AT237" s="223" t="s">
        <v>171</v>
      </c>
      <c r="AU237" s="223" t="s">
        <v>83</v>
      </c>
      <c r="AY237" s="16" t="s">
        <v>126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81</v>
      </c>
      <c r="BK237" s="224">
        <f>ROUND(I237*H237,2)</f>
        <v>0</v>
      </c>
      <c r="BL237" s="16" t="s">
        <v>132</v>
      </c>
      <c r="BM237" s="223" t="s">
        <v>342</v>
      </c>
    </row>
    <row r="238" s="2" customFormat="1" ht="16.5" customHeight="1">
      <c r="A238" s="37"/>
      <c r="B238" s="38"/>
      <c r="C238" s="211" t="s">
        <v>343</v>
      </c>
      <c r="D238" s="211" t="s">
        <v>128</v>
      </c>
      <c r="E238" s="212" t="s">
        <v>344</v>
      </c>
      <c r="F238" s="213" t="s">
        <v>345</v>
      </c>
      <c r="G238" s="214" t="s">
        <v>159</v>
      </c>
      <c r="H238" s="215">
        <v>3.1680000000000001</v>
      </c>
      <c r="I238" s="216"/>
      <c r="J238" s="217">
        <f>ROUND(I238*H238,2)</f>
        <v>0</v>
      </c>
      <c r="K238" s="218"/>
      <c r="L238" s="43"/>
      <c r="M238" s="219" t="s">
        <v>1</v>
      </c>
      <c r="N238" s="220" t="s">
        <v>41</v>
      </c>
      <c r="O238" s="90"/>
      <c r="P238" s="221">
        <f>O238*H238</f>
        <v>0</v>
      </c>
      <c r="Q238" s="221">
        <v>2.5018699999999998</v>
      </c>
      <c r="R238" s="221">
        <f>Q238*H238</f>
        <v>7.9259241600000001</v>
      </c>
      <c r="S238" s="221">
        <v>0</v>
      </c>
      <c r="T238" s="22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132</v>
      </c>
      <c r="AT238" s="223" t="s">
        <v>128</v>
      </c>
      <c r="AU238" s="223" t="s">
        <v>83</v>
      </c>
      <c r="AY238" s="16" t="s">
        <v>126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81</v>
      </c>
      <c r="BK238" s="224">
        <f>ROUND(I238*H238,2)</f>
        <v>0</v>
      </c>
      <c r="BL238" s="16" t="s">
        <v>132</v>
      </c>
      <c r="BM238" s="223" t="s">
        <v>346</v>
      </c>
    </row>
    <row r="239" s="13" customFormat="1">
      <c r="A239" s="13"/>
      <c r="B239" s="225"/>
      <c r="C239" s="226"/>
      <c r="D239" s="227" t="s">
        <v>134</v>
      </c>
      <c r="E239" s="228" t="s">
        <v>1</v>
      </c>
      <c r="F239" s="229" t="s">
        <v>347</v>
      </c>
      <c r="G239" s="226"/>
      <c r="H239" s="230">
        <v>3.1680000000000001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134</v>
      </c>
      <c r="AU239" s="236" t="s">
        <v>83</v>
      </c>
      <c r="AV239" s="13" t="s">
        <v>83</v>
      </c>
      <c r="AW239" s="13" t="s">
        <v>32</v>
      </c>
      <c r="AX239" s="13" t="s">
        <v>76</v>
      </c>
      <c r="AY239" s="236" t="s">
        <v>126</v>
      </c>
    </row>
    <row r="240" s="14" customFormat="1">
      <c r="A240" s="14"/>
      <c r="B240" s="237"/>
      <c r="C240" s="238"/>
      <c r="D240" s="227" t="s">
        <v>134</v>
      </c>
      <c r="E240" s="239" t="s">
        <v>1</v>
      </c>
      <c r="F240" s="240" t="s">
        <v>169</v>
      </c>
      <c r="G240" s="238"/>
      <c r="H240" s="241">
        <v>3.1680000000000001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134</v>
      </c>
      <c r="AU240" s="247" t="s">
        <v>83</v>
      </c>
      <c r="AV240" s="14" t="s">
        <v>132</v>
      </c>
      <c r="AW240" s="14" t="s">
        <v>32</v>
      </c>
      <c r="AX240" s="14" t="s">
        <v>81</v>
      </c>
      <c r="AY240" s="247" t="s">
        <v>126</v>
      </c>
    </row>
    <row r="241" s="12" customFormat="1" ht="22.8" customHeight="1">
      <c r="A241" s="12"/>
      <c r="B241" s="195"/>
      <c r="C241" s="196"/>
      <c r="D241" s="197" t="s">
        <v>75</v>
      </c>
      <c r="E241" s="209" t="s">
        <v>139</v>
      </c>
      <c r="F241" s="209" t="s">
        <v>348</v>
      </c>
      <c r="G241" s="196"/>
      <c r="H241" s="196"/>
      <c r="I241" s="199"/>
      <c r="J241" s="210">
        <f>BK241</f>
        <v>0</v>
      </c>
      <c r="K241" s="196"/>
      <c r="L241" s="201"/>
      <c r="M241" s="202"/>
      <c r="N241" s="203"/>
      <c r="O241" s="203"/>
      <c r="P241" s="204">
        <f>SUM(P242:P281)</f>
        <v>0</v>
      </c>
      <c r="Q241" s="203"/>
      <c r="R241" s="204">
        <f>SUM(R242:R281)</f>
        <v>65.905152619999996</v>
      </c>
      <c r="S241" s="203"/>
      <c r="T241" s="205">
        <f>SUM(T242:T281)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6" t="s">
        <v>81</v>
      </c>
      <c r="AT241" s="207" t="s">
        <v>75</v>
      </c>
      <c r="AU241" s="207" t="s">
        <v>81</v>
      </c>
      <c r="AY241" s="206" t="s">
        <v>126</v>
      </c>
      <c r="BK241" s="208">
        <f>SUM(BK242:BK281)</f>
        <v>0</v>
      </c>
    </row>
    <row r="242" s="2" customFormat="1" ht="16.5" customHeight="1">
      <c r="A242" s="37"/>
      <c r="B242" s="38"/>
      <c r="C242" s="211" t="s">
        <v>349</v>
      </c>
      <c r="D242" s="211" t="s">
        <v>128</v>
      </c>
      <c r="E242" s="212" t="s">
        <v>350</v>
      </c>
      <c r="F242" s="213" t="s">
        <v>351</v>
      </c>
      <c r="G242" s="214" t="s">
        <v>159</v>
      </c>
      <c r="H242" s="215">
        <v>0.69099999999999995</v>
      </c>
      <c r="I242" s="216"/>
      <c r="J242" s="217">
        <f>ROUND(I242*H242,2)</f>
        <v>0</v>
      </c>
      <c r="K242" s="218"/>
      <c r="L242" s="43"/>
      <c r="M242" s="219" t="s">
        <v>1</v>
      </c>
      <c r="N242" s="220" t="s">
        <v>41</v>
      </c>
      <c r="O242" s="90"/>
      <c r="P242" s="221">
        <f>O242*H242</f>
        <v>0</v>
      </c>
      <c r="Q242" s="221">
        <v>2.5018699999999998</v>
      </c>
      <c r="R242" s="221">
        <f>Q242*H242</f>
        <v>1.7287921699999997</v>
      </c>
      <c r="S242" s="221">
        <v>0</v>
      </c>
      <c r="T242" s="22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132</v>
      </c>
      <c r="AT242" s="223" t="s">
        <v>128</v>
      </c>
      <c r="AU242" s="223" t="s">
        <v>83</v>
      </c>
      <c r="AY242" s="16" t="s">
        <v>126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81</v>
      </c>
      <c r="BK242" s="224">
        <f>ROUND(I242*H242,2)</f>
        <v>0</v>
      </c>
      <c r="BL242" s="16" t="s">
        <v>132</v>
      </c>
      <c r="BM242" s="223" t="s">
        <v>352</v>
      </c>
    </row>
    <row r="243" s="13" customFormat="1">
      <c r="A243" s="13"/>
      <c r="B243" s="225"/>
      <c r="C243" s="226"/>
      <c r="D243" s="227" t="s">
        <v>134</v>
      </c>
      <c r="E243" s="228" t="s">
        <v>1</v>
      </c>
      <c r="F243" s="229" t="s">
        <v>353</v>
      </c>
      <c r="G243" s="226"/>
      <c r="H243" s="230">
        <v>0.19300000000000001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134</v>
      </c>
      <c r="AU243" s="236" t="s">
        <v>83</v>
      </c>
      <c r="AV243" s="13" t="s">
        <v>83</v>
      </c>
      <c r="AW243" s="13" t="s">
        <v>32</v>
      </c>
      <c r="AX243" s="13" t="s">
        <v>76</v>
      </c>
      <c r="AY243" s="236" t="s">
        <v>126</v>
      </c>
    </row>
    <row r="244" s="13" customFormat="1">
      <c r="A244" s="13"/>
      <c r="B244" s="225"/>
      <c r="C244" s="226"/>
      <c r="D244" s="227" t="s">
        <v>134</v>
      </c>
      <c r="E244" s="228" t="s">
        <v>1</v>
      </c>
      <c r="F244" s="229" t="s">
        <v>354</v>
      </c>
      <c r="G244" s="226"/>
      <c r="H244" s="230">
        <v>0.22500000000000001</v>
      </c>
      <c r="I244" s="231"/>
      <c r="J244" s="226"/>
      <c r="K244" s="226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134</v>
      </c>
      <c r="AU244" s="236" t="s">
        <v>83</v>
      </c>
      <c r="AV244" s="13" t="s">
        <v>83</v>
      </c>
      <c r="AW244" s="13" t="s">
        <v>32</v>
      </c>
      <c r="AX244" s="13" t="s">
        <v>76</v>
      </c>
      <c r="AY244" s="236" t="s">
        <v>126</v>
      </c>
    </row>
    <row r="245" s="13" customFormat="1">
      <c r="A245" s="13"/>
      <c r="B245" s="225"/>
      <c r="C245" s="226"/>
      <c r="D245" s="227" t="s">
        <v>134</v>
      </c>
      <c r="E245" s="228" t="s">
        <v>1</v>
      </c>
      <c r="F245" s="229" t="s">
        <v>355</v>
      </c>
      <c r="G245" s="226"/>
      <c r="H245" s="230">
        <v>0.27300000000000002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134</v>
      </c>
      <c r="AU245" s="236" t="s">
        <v>83</v>
      </c>
      <c r="AV245" s="13" t="s">
        <v>83</v>
      </c>
      <c r="AW245" s="13" t="s">
        <v>32</v>
      </c>
      <c r="AX245" s="13" t="s">
        <v>76</v>
      </c>
      <c r="AY245" s="236" t="s">
        <v>126</v>
      </c>
    </row>
    <row r="246" s="14" customFormat="1">
      <c r="A246" s="14"/>
      <c r="B246" s="237"/>
      <c r="C246" s="238"/>
      <c r="D246" s="227" t="s">
        <v>134</v>
      </c>
      <c r="E246" s="239" t="s">
        <v>1</v>
      </c>
      <c r="F246" s="240" t="s">
        <v>169</v>
      </c>
      <c r="G246" s="238"/>
      <c r="H246" s="241">
        <v>0.69100000000000006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134</v>
      </c>
      <c r="AU246" s="247" t="s">
        <v>83</v>
      </c>
      <c r="AV246" s="14" t="s">
        <v>132</v>
      </c>
      <c r="AW246" s="14" t="s">
        <v>32</v>
      </c>
      <c r="AX246" s="14" t="s">
        <v>81</v>
      </c>
      <c r="AY246" s="247" t="s">
        <v>126</v>
      </c>
    </row>
    <row r="247" s="2" customFormat="1" ht="24.15" customHeight="1">
      <c r="A247" s="37"/>
      <c r="B247" s="38"/>
      <c r="C247" s="211" t="s">
        <v>356</v>
      </c>
      <c r="D247" s="211" t="s">
        <v>128</v>
      </c>
      <c r="E247" s="212" t="s">
        <v>357</v>
      </c>
      <c r="F247" s="213" t="s">
        <v>358</v>
      </c>
      <c r="G247" s="214" t="s">
        <v>131</v>
      </c>
      <c r="H247" s="215">
        <v>6.8799999999999999</v>
      </c>
      <c r="I247" s="216"/>
      <c r="J247" s="217">
        <f>ROUND(I247*H247,2)</f>
        <v>0</v>
      </c>
      <c r="K247" s="218"/>
      <c r="L247" s="43"/>
      <c r="M247" s="219" t="s">
        <v>1</v>
      </c>
      <c r="N247" s="220" t="s">
        <v>41</v>
      </c>
      <c r="O247" s="90"/>
      <c r="P247" s="221">
        <f>O247*H247</f>
        <v>0</v>
      </c>
      <c r="Q247" s="221">
        <v>0.0027499999999999998</v>
      </c>
      <c r="R247" s="221">
        <f>Q247*H247</f>
        <v>0.018919999999999999</v>
      </c>
      <c r="S247" s="221">
        <v>0</v>
      </c>
      <c r="T247" s="22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3" t="s">
        <v>132</v>
      </c>
      <c r="AT247" s="223" t="s">
        <v>128</v>
      </c>
      <c r="AU247" s="223" t="s">
        <v>83</v>
      </c>
      <c r="AY247" s="16" t="s">
        <v>126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6" t="s">
        <v>81</v>
      </c>
      <c r="BK247" s="224">
        <f>ROUND(I247*H247,2)</f>
        <v>0</v>
      </c>
      <c r="BL247" s="16" t="s">
        <v>132</v>
      </c>
      <c r="BM247" s="223" t="s">
        <v>359</v>
      </c>
    </row>
    <row r="248" s="13" customFormat="1">
      <c r="A248" s="13"/>
      <c r="B248" s="225"/>
      <c r="C248" s="226"/>
      <c r="D248" s="227" t="s">
        <v>134</v>
      </c>
      <c r="E248" s="228" t="s">
        <v>1</v>
      </c>
      <c r="F248" s="229" t="s">
        <v>360</v>
      </c>
      <c r="G248" s="226"/>
      <c r="H248" s="230">
        <v>1.9199999999999999</v>
      </c>
      <c r="I248" s="231"/>
      <c r="J248" s="226"/>
      <c r="K248" s="226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134</v>
      </c>
      <c r="AU248" s="236" t="s">
        <v>83</v>
      </c>
      <c r="AV248" s="13" t="s">
        <v>83</v>
      </c>
      <c r="AW248" s="13" t="s">
        <v>32</v>
      </c>
      <c r="AX248" s="13" t="s">
        <v>76</v>
      </c>
      <c r="AY248" s="236" t="s">
        <v>126</v>
      </c>
    </row>
    <row r="249" s="13" customFormat="1">
      <c r="A249" s="13"/>
      <c r="B249" s="225"/>
      <c r="C249" s="226"/>
      <c r="D249" s="227" t="s">
        <v>134</v>
      </c>
      <c r="E249" s="228" t="s">
        <v>1</v>
      </c>
      <c r="F249" s="229" t="s">
        <v>361</v>
      </c>
      <c r="G249" s="226"/>
      <c r="H249" s="230">
        <v>2.2400000000000002</v>
      </c>
      <c r="I249" s="231"/>
      <c r="J249" s="226"/>
      <c r="K249" s="226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134</v>
      </c>
      <c r="AU249" s="236" t="s">
        <v>83</v>
      </c>
      <c r="AV249" s="13" t="s">
        <v>83</v>
      </c>
      <c r="AW249" s="13" t="s">
        <v>32</v>
      </c>
      <c r="AX249" s="13" t="s">
        <v>76</v>
      </c>
      <c r="AY249" s="236" t="s">
        <v>126</v>
      </c>
    </row>
    <row r="250" s="13" customFormat="1">
      <c r="A250" s="13"/>
      <c r="B250" s="225"/>
      <c r="C250" s="226"/>
      <c r="D250" s="227" t="s">
        <v>134</v>
      </c>
      <c r="E250" s="228" t="s">
        <v>1</v>
      </c>
      <c r="F250" s="229" t="s">
        <v>362</v>
      </c>
      <c r="G250" s="226"/>
      <c r="H250" s="230">
        <v>2.7200000000000002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134</v>
      </c>
      <c r="AU250" s="236" t="s">
        <v>83</v>
      </c>
      <c r="AV250" s="13" t="s">
        <v>83</v>
      </c>
      <c r="AW250" s="13" t="s">
        <v>32</v>
      </c>
      <c r="AX250" s="13" t="s">
        <v>76</v>
      </c>
      <c r="AY250" s="236" t="s">
        <v>126</v>
      </c>
    </row>
    <row r="251" s="14" customFormat="1">
      <c r="A251" s="14"/>
      <c r="B251" s="237"/>
      <c r="C251" s="238"/>
      <c r="D251" s="227" t="s">
        <v>134</v>
      </c>
      <c r="E251" s="239" t="s">
        <v>1</v>
      </c>
      <c r="F251" s="240" t="s">
        <v>169</v>
      </c>
      <c r="G251" s="238"/>
      <c r="H251" s="241">
        <v>6.8800000000000008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134</v>
      </c>
      <c r="AU251" s="247" t="s">
        <v>83</v>
      </c>
      <c r="AV251" s="14" t="s">
        <v>132</v>
      </c>
      <c r="AW251" s="14" t="s">
        <v>32</v>
      </c>
      <c r="AX251" s="14" t="s">
        <v>81</v>
      </c>
      <c r="AY251" s="247" t="s">
        <v>126</v>
      </c>
    </row>
    <row r="252" s="2" customFormat="1" ht="24.15" customHeight="1">
      <c r="A252" s="37"/>
      <c r="B252" s="38"/>
      <c r="C252" s="211" t="s">
        <v>363</v>
      </c>
      <c r="D252" s="211" t="s">
        <v>128</v>
      </c>
      <c r="E252" s="212" t="s">
        <v>364</v>
      </c>
      <c r="F252" s="213" t="s">
        <v>365</v>
      </c>
      <c r="G252" s="214" t="s">
        <v>131</v>
      </c>
      <c r="H252" s="215">
        <v>6.8799999999999999</v>
      </c>
      <c r="I252" s="216"/>
      <c r="J252" s="217">
        <f>ROUND(I252*H252,2)</f>
        <v>0</v>
      </c>
      <c r="K252" s="218"/>
      <c r="L252" s="43"/>
      <c r="M252" s="219" t="s">
        <v>1</v>
      </c>
      <c r="N252" s="220" t="s">
        <v>41</v>
      </c>
      <c r="O252" s="90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3" t="s">
        <v>132</v>
      </c>
      <c r="AT252" s="223" t="s">
        <v>128</v>
      </c>
      <c r="AU252" s="223" t="s">
        <v>83</v>
      </c>
      <c r="AY252" s="16" t="s">
        <v>126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6" t="s">
        <v>81</v>
      </c>
      <c r="BK252" s="224">
        <f>ROUND(I252*H252,2)</f>
        <v>0</v>
      </c>
      <c r="BL252" s="16" t="s">
        <v>132</v>
      </c>
      <c r="BM252" s="223" t="s">
        <v>366</v>
      </c>
    </row>
    <row r="253" s="2" customFormat="1" ht="16.5" customHeight="1">
      <c r="A253" s="37"/>
      <c r="B253" s="38"/>
      <c r="C253" s="211" t="s">
        <v>367</v>
      </c>
      <c r="D253" s="211" t="s">
        <v>128</v>
      </c>
      <c r="E253" s="212" t="s">
        <v>368</v>
      </c>
      <c r="F253" s="213" t="s">
        <v>369</v>
      </c>
      <c r="G253" s="214" t="s">
        <v>217</v>
      </c>
      <c r="H253" s="215">
        <v>0.035000000000000003</v>
      </c>
      <c r="I253" s="216"/>
      <c r="J253" s="217">
        <f>ROUND(I253*H253,2)</f>
        <v>0</v>
      </c>
      <c r="K253" s="218"/>
      <c r="L253" s="43"/>
      <c r="M253" s="219" t="s">
        <v>1</v>
      </c>
      <c r="N253" s="220" t="s">
        <v>41</v>
      </c>
      <c r="O253" s="90"/>
      <c r="P253" s="221">
        <f>O253*H253</f>
        <v>0</v>
      </c>
      <c r="Q253" s="221">
        <v>1.04922</v>
      </c>
      <c r="R253" s="221">
        <f>Q253*H253</f>
        <v>0.036722700000000004</v>
      </c>
      <c r="S253" s="221">
        <v>0</v>
      </c>
      <c r="T253" s="22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3" t="s">
        <v>132</v>
      </c>
      <c r="AT253" s="223" t="s">
        <v>128</v>
      </c>
      <c r="AU253" s="223" t="s">
        <v>83</v>
      </c>
      <c r="AY253" s="16" t="s">
        <v>126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6" t="s">
        <v>81</v>
      </c>
      <c r="BK253" s="224">
        <f>ROUND(I253*H253,2)</f>
        <v>0</v>
      </c>
      <c r="BL253" s="16" t="s">
        <v>132</v>
      </c>
      <c r="BM253" s="223" t="s">
        <v>370</v>
      </c>
    </row>
    <row r="254" s="13" customFormat="1">
      <c r="A254" s="13"/>
      <c r="B254" s="225"/>
      <c r="C254" s="226"/>
      <c r="D254" s="227" t="s">
        <v>134</v>
      </c>
      <c r="E254" s="228" t="s">
        <v>1</v>
      </c>
      <c r="F254" s="229" t="s">
        <v>371</v>
      </c>
      <c r="G254" s="226"/>
      <c r="H254" s="230">
        <v>10.122999999999999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134</v>
      </c>
      <c r="AU254" s="236" t="s">
        <v>83</v>
      </c>
      <c r="AV254" s="13" t="s">
        <v>83</v>
      </c>
      <c r="AW254" s="13" t="s">
        <v>32</v>
      </c>
      <c r="AX254" s="13" t="s">
        <v>76</v>
      </c>
      <c r="AY254" s="236" t="s">
        <v>126</v>
      </c>
    </row>
    <row r="255" s="13" customFormat="1">
      <c r="A255" s="13"/>
      <c r="B255" s="225"/>
      <c r="C255" s="226"/>
      <c r="D255" s="227" t="s">
        <v>134</v>
      </c>
      <c r="E255" s="228" t="s">
        <v>1</v>
      </c>
      <c r="F255" s="229" t="s">
        <v>372</v>
      </c>
      <c r="G255" s="226"/>
      <c r="H255" s="230">
        <v>22.297999999999998</v>
      </c>
      <c r="I255" s="231"/>
      <c r="J255" s="226"/>
      <c r="K255" s="226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134</v>
      </c>
      <c r="AU255" s="236" t="s">
        <v>83</v>
      </c>
      <c r="AV255" s="13" t="s">
        <v>83</v>
      </c>
      <c r="AW255" s="13" t="s">
        <v>32</v>
      </c>
      <c r="AX255" s="13" t="s">
        <v>76</v>
      </c>
      <c r="AY255" s="236" t="s">
        <v>126</v>
      </c>
    </row>
    <row r="256" s="13" customFormat="1">
      <c r="A256" s="13"/>
      <c r="B256" s="225"/>
      <c r="C256" s="226"/>
      <c r="D256" s="227" t="s">
        <v>134</v>
      </c>
      <c r="E256" s="228" t="s">
        <v>1</v>
      </c>
      <c r="F256" s="229" t="s">
        <v>373</v>
      </c>
      <c r="G256" s="226"/>
      <c r="H256" s="230">
        <v>2.133</v>
      </c>
      <c r="I256" s="231"/>
      <c r="J256" s="226"/>
      <c r="K256" s="226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134</v>
      </c>
      <c r="AU256" s="236" t="s">
        <v>83</v>
      </c>
      <c r="AV256" s="13" t="s">
        <v>83</v>
      </c>
      <c r="AW256" s="13" t="s">
        <v>32</v>
      </c>
      <c r="AX256" s="13" t="s">
        <v>76</v>
      </c>
      <c r="AY256" s="236" t="s">
        <v>126</v>
      </c>
    </row>
    <row r="257" s="14" customFormat="1">
      <c r="A257" s="14"/>
      <c r="B257" s="237"/>
      <c r="C257" s="238"/>
      <c r="D257" s="227" t="s">
        <v>134</v>
      </c>
      <c r="E257" s="239" t="s">
        <v>1</v>
      </c>
      <c r="F257" s="240" t="s">
        <v>169</v>
      </c>
      <c r="G257" s="238"/>
      <c r="H257" s="241">
        <v>34.554000000000002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134</v>
      </c>
      <c r="AU257" s="247" t="s">
        <v>83</v>
      </c>
      <c r="AV257" s="14" t="s">
        <v>132</v>
      </c>
      <c r="AW257" s="14" t="s">
        <v>32</v>
      </c>
      <c r="AX257" s="14" t="s">
        <v>81</v>
      </c>
      <c r="AY257" s="247" t="s">
        <v>126</v>
      </c>
    </row>
    <row r="258" s="13" customFormat="1">
      <c r="A258" s="13"/>
      <c r="B258" s="225"/>
      <c r="C258" s="226"/>
      <c r="D258" s="227" t="s">
        <v>134</v>
      </c>
      <c r="E258" s="226"/>
      <c r="F258" s="229" t="s">
        <v>374</v>
      </c>
      <c r="G258" s="226"/>
      <c r="H258" s="230">
        <v>0.035000000000000003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134</v>
      </c>
      <c r="AU258" s="236" t="s">
        <v>83</v>
      </c>
      <c r="AV258" s="13" t="s">
        <v>83</v>
      </c>
      <c r="AW258" s="13" t="s">
        <v>4</v>
      </c>
      <c r="AX258" s="13" t="s">
        <v>81</v>
      </c>
      <c r="AY258" s="236" t="s">
        <v>126</v>
      </c>
    </row>
    <row r="259" s="2" customFormat="1" ht="16.5" customHeight="1">
      <c r="A259" s="37"/>
      <c r="B259" s="38"/>
      <c r="C259" s="211" t="s">
        <v>375</v>
      </c>
      <c r="D259" s="211" t="s">
        <v>128</v>
      </c>
      <c r="E259" s="212" t="s">
        <v>376</v>
      </c>
      <c r="F259" s="213" t="s">
        <v>377</v>
      </c>
      <c r="G259" s="214" t="s">
        <v>217</v>
      </c>
      <c r="H259" s="215">
        <v>0.095000000000000001</v>
      </c>
      <c r="I259" s="216"/>
      <c r="J259" s="217">
        <f>ROUND(I259*H259,2)</f>
        <v>0</v>
      </c>
      <c r="K259" s="218"/>
      <c r="L259" s="43"/>
      <c r="M259" s="219" t="s">
        <v>1</v>
      </c>
      <c r="N259" s="220" t="s">
        <v>41</v>
      </c>
      <c r="O259" s="90"/>
      <c r="P259" s="221">
        <f>O259*H259</f>
        <v>0</v>
      </c>
      <c r="Q259" s="221">
        <v>1.06277</v>
      </c>
      <c r="R259" s="221">
        <f>Q259*H259</f>
        <v>0.10096315</v>
      </c>
      <c r="S259" s="221">
        <v>0</v>
      </c>
      <c r="T259" s="22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3" t="s">
        <v>132</v>
      </c>
      <c r="AT259" s="223" t="s">
        <v>128</v>
      </c>
      <c r="AU259" s="223" t="s">
        <v>83</v>
      </c>
      <c r="AY259" s="16" t="s">
        <v>126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6" t="s">
        <v>81</v>
      </c>
      <c r="BK259" s="224">
        <f>ROUND(I259*H259,2)</f>
        <v>0</v>
      </c>
      <c r="BL259" s="16" t="s">
        <v>132</v>
      </c>
      <c r="BM259" s="223" t="s">
        <v>378</v>
      </c>
    </row>
    <row r="260" s="13" customFormat="1">
      <c r="A260" s="13"/>
      <c r="B260" s="225"/>
      <c r="C260" s="226"/>
      <c r="D260" s="227" t="s">
        <v>134</v>
      </c>
      <c r="E260" s="228" t="s">
        <v>1</v>
      </c>
      <c r="F260" s="229" t="s">
        <v>379</v>
      </c>
      <c r="G260" s="226"/>
      <c r="H260" s="230">
        <v>0.095000000000000001</v>
      </c>
      <c r="I260" s="231"/>
      <c r="J260" s="226"/>
      <c r="K260" s="226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134</v>
      </c>
      <c r="AU260" s="236" t="s">
        <v>83</v>
      </c>
      <c r="AV260" s="13" t="s">
        <v>83</v>
      </c>
      <c r="AW260" s="13" t="s">
        <v>32</v>
      </c>
      <c r="AX260" s="13" t="s">
        <v>81</v>
      </c>
      <c r="AY260" s="236" t="s">
        <v>126</v>
      </c>
    </row>
    <row r="261" s="2" customFormat="1" ht="24.15" customHeight="1">
      <c r="A261" s="37"/>
      <c r="B261" s="38"/>
      <c r="C261" s="211" t="s">
        <v>380</v>
      </c>
      <c r="D261" s="211" t="s">
        <v>128</v>
      </c>
      <c r="E261" s="212" t="s">
        <v>381</v>
      </c>
      <c r="F261" s="213" t="s">
        <v>382</v>
      </c>
      <c r="G261" s="214" t="s">
        <v>131</v>
      </c>
      <c r="H261" s="215">
        <v>157.90000000000001</v>
      </c>
      <c r="I261" s="216"/>
      <c r="J261" s="217">
        <f>ROUND(I261*H261,2)</f>
        <v>0</v>
      </c>
      <c r="K261" s="218"/>
      <c r="L261" s="43"/>
      <c r="M261" s="219" t="s">
        <v>1</v>
      </c>
      <c r="N261" s="220" t="s">
        <v>41</v>
      </c>
      <c r="O261" s="90"/>
      <c r="P261" s="221">
        <f>O261*H261</f>
        <v>0</v>
      </c>
      <c r="Q261" s="221">
        <v>0.23344999999999999</v>
      </c>
      <c r="R261" s="221">
        <f>Q261*H261</f>
        <v>36.861755000000002</v>
      </c>
      <c r="S261" s="221">
        <v>0</v>
      </c>
      <c r="T261" s="22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3" t="s">
        <v>132</v>
      </c>
      <c r="AT261" s="223" t="s">
        <v>128</v>
      </c>
      <c r="AU261" s="223" t="s">
        <v>83</v>
      </c>
      <c r="AY261" s="16" t="s">
        <v>126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6" t="s">
        <v>81</v>
      </c>
      <c r="BK261" s="224">
        <f>ROUND(I261*H261,2)</f>
        <v>0</v>
      </c>
      <c r="BL261" s="16" t="s">
        <v>132</v>
      </c>
      <c r="BM261" s="223" t="s">
        <v>383</v>
      </c>
    </row>
    <row r="262" s="13" customFormat="1">
      <c r="A262" s="13"/>
      <c r="B262" s="225"/>
      <c r="C262" s="226"/>
      <c r="D262" s="227" t="s">
        <v>134</v>
      </c>
      <c r="E262" s="228" t="s">
        <v>1</v>
      </c>
      <c r="F262" s="229" t="s">
        <v>384</v>
      </c>
      <c r="G262" s="226"/>
      <c r="H262" s="230">
        <v>157.90000000000001</v>
      </c>
      <c r="I262" s="231"/>
      <c r="J262" s="226"/>
      <c r="K262" s="226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134</v>
      </c>
      <c r="AU262" s="236" t="s">
        <v>83</v>
      </c>
      <c r="AV262" s="13" t="s">
        <v>83</v>
      </c>
      <c r="AW262" s="13" t="s">
        <v>32</v>
      </c>
      <c r="AX262" s="13" t="s">
        <v>81</v>
      </c>
      <c r="AY262" s="236" t="s">
        <v>126</v>
      </c>
    </row>
    <row r="263" s="2" customFormat="1" ht="24.15" customHeight="1">
      <c r="A263" s="37"/>
      <c r="B263" s="38"/>
      <c r="C263" s="211" t="s">
        <v>385</v>
      </c>
      <c r="D263" s="211" t="s">
        <v>128</v>
      </c>
      <c r="E263" s="212" t="s">
        <v>386</v>
      </c>
      <c r="F263" s="213" t="s">
        <v>387</v>
      </c>
      <c r="G263" s="214" t="s">
        <v>263</v>
      </c>
      <c r="H263" s="215">
        <v>32</v>
      </c>
      <c r="I263" s="216"/>
      <c r="J263" s="217">
        <f>ROUND(I263*H263,2)</f>
        <v>0</v>
      </c>
      <c r="K263" s="218"/>
      <c r="L263" s="43"/>
      <c r="M263" s="219" t="s">
        <v>1</v>
      </c>
      <c r="N263" s="220" t="s">
        <v>41</v>
      </c>
      <c r="O263" s="90"/>
      <c r="P263" s="221">
        <f>O263*H263</f>
        <v>0</v>
      </c>
      <c r="Q263" s="221">
        <v>0.36435000000000001</v>
      </c>
      <c r="R263" s="221">
        <f>Q263*H263</f>
        <v>11.6592</v>
      </c>
      <c r="S263" s="221">
        <v>0</v>
      </c>
      <c r="T263" s="22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3" t="s">
        <v>132</v>
      </c>
      <c r="AT263" s="223" t="s">
        <v>128</v>
      </c>
      <c r="AU263" s="223" t="s">
        <v>83</v>
      </c>
      <c r="AY263" s="16" t="s">
        <v>126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6" t="s">
        <v>81</v>
      </c>
      <c r="BK263" s="224">
        <f>ROUND(I263*H263,2)</f>
        <v>0</v>
      </c>
      <c r="BL263" s="16" t="s">
        <v>132</v>
      </c>
      <c r="BM263" s="223" t="s">
        <v>388</v>
      </c>
    </row>
    <row r="264" s="13" customFormat="1">
      <c r="A264" s="13"/>
      <c r="B264" s="225"/>
      <c r="C264" s="226"/>
      <c r="D264" s="227" t="s">
        <v>134</v>
      </c>
      <c r="E264" s="228" t="s">
        <v>1</v>
      </c>
      <c r="F264" s="229" t="s">
        <v>289</v>
      </c>
      <c r="G264" s="226"/>
      <c r="H264" s="230">
        <v>32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134</v>
      </c>
      <c r="AU264" s="236" t="s">
        <v>83</v>
      </c>
      <c r="AV264" s="13" t="s">
        <v>83</v>
      </c>
      <c r="AW264" s="13" t="s">
        <v>32</v>
      </c>
      <c r="AX264" s="13" t="s">
        <v>81</v>
      </c>
      <c r="AY264" s="236" t="s">
        <v>126</v>
      </c>
    </row>
    <row r="265" s="2" customFormat="1" ht="24.15" customHeight="1">
      <c r="A265" s="37"/>
      <c r="B265" s="38"/>
      <c r="C265" s="248" t="s">
        <v>389</v>
      </c>
      <c r="D265" s="248" t="s">
        <v>171</v>
      </c>
      <c r="E265" s="249" t="s">
        <v>390</v>
      </c>
      <c r="F265" s="250" t="s">
        <v>391</v>
      </c>
      <c r="G265" s="251" t="s">
        <v>263</v>
      </c>
      <c r="H265" s="252">
        <v>32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41</v>
      </c>
      <c r="O265" s="90"/>
      <c r="P265" s="221">
        <f>O265*H265</f>
        <v>0</v>
      </c>
      <c r="Q265" s="221">
        <v>0.187</v>
      </c>
      <c r="R265" s="221">
        <f>Q265*H265</f>
        <v>5.984</v>
      </c>
      <c r="S265" s="221">
        <v>0</v>
      </c>
      <c r="T265" s="22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3" t="s">
        <v>162</v>
      </c>
      <c r="AT265" s="223" t="s">
        <v>171</v>
      </c>
      <c r="AU265" s="223" t="s">
        <v>83</v>
      </c>
      <c r="AY265" s="16" t="s">
        <v>126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6" t="s">
        <v>81</v>
      </c>
      <c r="BK265" s="224">
        <f>ROUND(I265*H265,2)</f>
        <v>0</v>
      </c>
      <c r="BL265" s="16" t="s">
        <v>132</v>
      </c>
      <c r="BM265" s="223" t="s">
        <v>392</v>
      </c>
    </row>
    <row r="266" s="2" customFormat="1" ht="24.15" customHeight="1">
      <c r="A266" s="37"/>
      <c r="B266" s="38"/>
      <c r="C266" s="211" t="s">
        <v>393</v>
      </c>
      <c r="D266" s="211" t="s">
        <v>128</v>
      </c>
      <c r="E266" s="212" t="s">
        <v>394</v>
      </c>
      <c r="F266" s="213" t="s">
        <v>395</v>
      </c>
      <c r="G266" s="214" t="s">
        <v>263</v>
      </c>
      <c r="H266" s="215">
        <v>33.734000000000002</v>
      </c>
      <c r="I266" s="216"/>
      <c r="J266" s="217">
        <f>ROUND(I266*H266,2)</f>
        <v>0</v>
      </c>
      <c r="K266" s="218"/>
      <c r="L266" s="43"/>
      <c r="M266" s="219" t="s">
        <v>1</v>
      </c>
      <c r="N266" s="220" t="s">
        <v>41</v>
      </c>
      <c r="O266" s="90"/>
      <c r="P266" s="221">
        <f>O266*H266</f>
        <v>0</v>
      </c>
      <c r="Q266" s="221">
        <v>0.00040000000000000002</v>
      </c>
      <c r="R266" s="221">
        <f>Q266*H266</f>
        <v>0.013493600000000001</v>
      </c>
      <c r="S266" s="221">
        <v>0</v>
      </c>
      <c r="T266" s="222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3" t="s">
        <v>132</v>
      </c>
      <c r="AT266" s="223" t="s">
        <v>128</v>
      </c>
      <c r="AU266" s="223" t="s">
        <v>83</v>
      </c>
      <c r="AY266" s="16" t="s">
        <v>126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6" t="s">
        <v>81</v>
      </c>
      <c r="BK266" s="224">
        <f>ROUND(I266*H266,2)</f>
        <v>0</v>
      </c>
      <c r="BL266" s="16" t="s">
        <v>132</v>
      </c>
      <c r="BM266" s="223" t="s">
        <v>396</v>
      </c>
    </row>
    <row r="267" s="13" customFormat="1">
      <c r="A267" s="13"/>
      <c r="B267" s="225"/>
      <c r="C267" s="226"/>
      <c r="D267" s="227" t="s">
        <v>134</v>
      </c>
      <c r="E267" s="228" t="s">
        <v>1</v>
      </c>
      <c r="F267" s="229" t="s">
        <v>397</v>
      </c>
      <c r="G267" s="226"/>
      <c r="H267" s="230">
        <v>33.734000000000002</v>
      </c>
      <c r="I267" s="231"/>
      <c r="J267" s="226"/>
      <c r="K267" s="226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134</v>
      </c>
      <c r="AU267" s="236" t="s">
        <v>83</v>
      </c>
      <c r="AV267" s="13" t="s">
        <v>83</v>
      </c>
      <c r="AW267" s="13" t="s">
        <v>32</v>
      </c>
      <c r="AX267" s="13" t="s">
        <v>81</v>
      </c>
      <c r="AY267" s="236" t="s">
        <v>126</v>
      </c>
    </row>
    <row r="268" s="2" customFormat="1" ht="16.5" customHeight="1">
      <c r="A268" s="37"/>
      <c r="B268" s="38"/>
      <c r="C268" s="248" t="s">
        <v>398</v>
      </c>
      <c r="D268" s="248" t="s">
        <v>171</v>
      </c>
      <c r="E268" s="249" t="s">
        <v>399</v>
      </c>
      <c r="F268" s="250" t="s">
        <v>400</v>
      </c>
      <c r="G268" s="251" t="s">
        <v>263</v>
      </c>
      <c r="H268" s="252">
        <v>34.746000000000002</v>
      </c>
      <c r="I268" s="253"/>
      <c r="J268" s="254">
        <f>ROUND(I268*H268,2)</f>
        <v>0</v>
      </c>
      <c r="K268" s="255"/>
      <c r="L268" s="256"/>
      <c r="M268" s="257" t="s">
        <v>1</v>
      </c>
      <c r="N268" s="258" t="s">
        <v>41</v>
      </c>
      <c r="O268" s="90"/>
      <c r="P268" s="221">
        <f>O268*H268</f>
        <v>0</v>
      </c>
      <c r="Q268" s="221">
        <v>0.11600000000000001</v>
      </c>
      <c r="R268" s="221">
        <f>Q268*H268</f>
        <v>4.0305360000000006</v>
      </c>
      <c r="S268" s="221">
        <v>0</v>
      </c>
      <c r="T268" s="222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3" t="s">
        <v>162</v>
      </c>
      <c r="AT268" s="223" t="s">
        <v>171</v>
      </c>
      <c r="AU268" s="223" t="s">
        <v>83</v>
      </c>
      <c r="AY268" s="16" t="s">
        <v>126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6" t="s">
        <v>81</v>
      </c>
      <c r="BK268" s="224">
        <f>ROUND(I268*H268,2)</f>
        <v>0</v>
      </c>
      <c r="BL268" s="16" t="s">
        <v>132</v>
      </c>
      <c r="BM268" s="223" t="s">
        <v>401</v>
      </c>
    </row>
    <row r="269" s="13" customFormat="1">
      <c r="A269" s="13"/>
      <c r="B269" s="225"/>
      <c r="C269" s="226"/>
      <c r="D269" s="227" t="s">
        <v>134</v>
      </c>
      <c r="E269" s="228" t="s">
        <v>1</v>
      </c>
      <c r="F269" s="229" t="s">
        <v>397</v>
      </c>
      <c r="G269" s="226"/>
      <c r="H269" s="230">
        <v>33.734000000000002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134</v>
      </c>
      <c r="AU269" s="236" t="s">
        <v>83</v>
      </c>
      <c r="AV269" s="13" t="s">
        <v>83</v>
      </c>
      <c r="AW269" s="13" t="s">
        <v>32</v>
      </c>
      <c r="AX269" s="13" t="s">
        <v>81</v>
      </c>
      <c r="AY269" s="236" t="s">
        <v>126</v>
      </c>
    </row>
    <row r="270" s="13" customFormat="1">
      <c r="A270" s="13"/>
      <c r="B270" s="225"/>
      <c r="C270" s="226"/>
      <c r="D270" s="227" t="s">
        <v>134</v>
      </c>
      <c r="E270" s="226"/>
      <c r="F270" s="229" t="s">
        <v>402</v>
      </c>
      <c r="G270" s="226"/>
      <c r="H270" s="230">
        <v>34.746000000000002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134</v>
      </c>
      <c r="AU270" s="236" t="s">
        <v>83</v>
      </c>
      <c r="AV270" s="13" t="s">
        <v>83</v>
      </c>
      <c r="AW270" s="13" t="s">
        <v>4</v>
      </c>
      <c r="AX270" s="13" t="s">
        <v>81</v>
      </c>
      <c r="AY270" s="236" t="s">
        <v>126</v>
      </c>
    </row>
    <row r="271" s="2" customFormat="1" ht="24.15" customHeight="1">
      <c r="A271" s="37"/>
      <c r="B271" s="38"/>
      <c r="C271" s="211" t="s">
        <v>403</v>
      </c>
      <c r="D271" s="211" t="s">
        <v>128</v>
      </c>
      <c r="E271" s="212" t="s">
        <v>404</v>
      </c>
      <c r="F271" s="213" t="s">
        <v>405</v>
      </c>
      <c r="G271" s="214" t="s">
        <v>131</v>
      </c>
      <c r="H271" s="215">
        <v>58.511000000000003</v>
      </c>
      <c r="I271" s="216"/>
      <c r="J271" s="217">
        <f>ROUND(I271*H271,2)</f>
        <v>0</v>
      </c>
      <c r="K271" s="218"/>
      <c r="L271" s="43"/>
      <c r="M271" s="219" t="s">
        <v>1</v>
      </c>
      <c r="N271" s="220" t="s">
        <v>41</v>
      </c>
      <c r="O271" s="90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3" t="s">
        <v>132</v>
      </c>
      <c r="AT271" s="223" t="s">
        <v>128</v>
      </c>
      <c r="AU271" s="223" t="s">
        <v>83</v>
      </c>
      <c r="AY271" s="16" t="s">
        <v>126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6" t="s">
        <v>81</v>
      </c>
      <c r="BK271" s="224">
        <f>ROUND(I271*H271,2)</f>
        <v>0</v>
      </c>
      <c r="BL271" s="16" t="s">
        <v>132</v>
      </c>
      <c r="BM271" s="223" t="s">
        <v>406</v>
      </c>
    </row>
    <row r="272" s="13" customFormat="1">
      <c r="A272" s="13"/>
      <c r="B272" s="225"/>
      <c r="C272" s="226"/>
      <c r="D272" s="227" t="s">
        <v>134</v>
      </c>
      <c r="E272" s="228" t="s">
        <v>1</v>
      </c>
      <c r="F272" s="229" t="s">
        <v>407</v>
      </c>
      <c r="G272" s="226"/>
      <c r="H272" s="230">
        <v>14.212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134</v>
      </c>
      <c r="AU272" s="236" t="s">
        <v>83</v>
      </c>
      <c r="AV272" s="13" t="s">
        <v>83</v>
      </c>
      <c r="AW272" s="13" t="s">
        <v>32</v>
      </c>
      <c r="AX272" s="13" t="s">
        <v>76</v>
      </c>
      <c r="AY272" s="236" t="s">
        <v>126</v>
      </c>
    </row>
    <row r="273" s="13" customFormat="1">
      <c r="A273" s="13"/>
      <c r="B273" s="225"/>
      <c r="C273" s="226"/>
      <c r="D273" s="227" t="s">
        <v>134</v>
      </c>
      <c r="E273" s="228" t="s">
        <v>1</v>
      </c>
      <c r="F273" s="229" t="s">
        <v>408</v>
      </c>
      <c r="G273" s="226"/>
      <c r="H273" s="230">
        <v>39.412999999999997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134</v>
      </c>
      <c r="AU273" s="236" t="s">
        <v>83</v>
      </c>
      <c r="AV273" s="13" t="s">
        <v>83</v>
      </c>
      <c r="AW273" s="13" t="s">
        <v>32</v>
      </c>
      <c r="AX273" s="13" t="s">
        <v>76</v>
      </c>
      <c r="AY273" s="236" t="s">
        <v>126</v>
      </c>
    </row>
    <row r="274" s="13" customFormat="1">
      <c r="A274" s="13"/>
      <c r="B274" s="225"/>
      <c r="C274" s="226"/>
      <c r="D274" s="227" t="s">
        <v>134</v>
      </c>
      <c r="E274" s="228" t="s">
        <v>1</v>
      </c>
      <c r="F274" s="229" t="s">
        <v>409</v>
      </c>
      <c r="G274" s="226"/>
      <c r="H274" s="230">
        <v>4.8860000000000001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134</v>
      </c>
      <c r="AU274" s="236" t="s">
        <v>83</v>
      </c>
      <c r="AV274" s="13" t="s">
        <v>83</v>
      </c>
      <c r="AW274" s="13" t="s">
        <v>32</v>
      </c>
      <c r="AX274" s="13" t="s">
        <v>76</v>
      </c>
      <c r="AY274" s="236" t="s">
        <v>126</v>
      </c>
    </row>
    <row r="275" s="14" customFormat="1">
      <c r="A275" s="14"/>
      <c r="B275" s="237"/>
      <c r="C275" s="238"/>
      <c r="D275" s="227" t="s">
        <v>134</v>
      </c>
      <c r="E275" s="239" t="s">
        <v>1</v>
      </c>
      <c r="F275" s="240" t="s">
        <v>169</v>
      </c>
      <c r="G275" s="238"/>
      <c r="H275" s="241">
        <v>58.511000000000003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134</v>
      </c>
      <c r="AU275" s="247" t="s">
        <v>83</v>
      </c>
      <c r="AV275" s="14" t="s">
        <v>132</v>
      </c>
      <c r="AW275" s="14" t="s">
        <v>32</v>
      </c>
      <c r="AX275" s="14" t="s">
        <v>81</v>
      </c>
      <c r="AY275" s="247" t="s">
        <v>126</v>
      </c>
    </row>
    <row r="276" s="2" customFormat="1" ht="24.15" customHeight="1">
      <c r="A276" s="37"/>
      <c r="B276" s="38"/>
      <c r="C276" s="248" t="s">
        <v>410</v>
      </c>
      <c r="D276" s="248" t="s">
        <v>171</v>
      </c>
      <c r="E276" s="249" t="s">
        <v>411</v>
      </c>
      <c r="F276" s="250" t="s">
        <v>412</v>
      </c>
      <c r="G276" s="251" t="s">
        <v>131</v>
      </c>
      <c r="H276" s="252">
        <v>64.361999999999995</v>
      </c>
      <c r="I276" s="253"/>
      <c r="J276" s="254">
        <f>ROUND(I276*H276,2)</f>
        <v>0</v>
      </c>
      <c r="K276" s="255"/>
      <c r="L276" s="256"/>
      <c r="M276" s="257" t="s">
        <v>1</v>
      </c>
      <c r="N276" s="258" t="s">
        <v>41</v>
      </c>
      <c r="O276" s="90"/>
      <c r="P276" s="221">
        <f>O276*H276</f>
        <v>0</v>
      </c>
      <c r="Q276" s="221">
        <v>0.085000000000000006</v>
      </c>
      <c r="R276" s="221">
        <f>Q276*H276</f>
        <v>5.4707699999999999</v>
      </c>
      <c r="S276" s="221">
        <v>0</v>
      </c>
      <c r="T276" s="22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3" t="s">
        <v>162</v>
      </c>
      <c r="AT276" s="223" t="s">
        <v>171</v>
      </c>
      <c r="AU276" s="223" t="s">
        <v>83</v>
      </c>
      <c r="AY276" s="16" t="s">
        <v>126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6" t="s">
        <v>81</v>
      </c>
      <c r="BK276" s="224">
        <f>ROUND(I276*H276,2)</f>
        <v>0</v>
      </c>
      <c r="BL276" s="16" t="s">
        <v>132</v>
      </c>
      <c r="BM276" s="223" t="s">
        <v>413</v>
      </c>
    </row>
    <row r="277" s="13" customFormat="1">
      <c r="A277" s="13"/>
      <c r="B277" s="225"/>
      <c r="C277" s="226"/>
      <c r="D277" s="227" t="s">
        <v>134</v>
      </c>
      <c r="E277" s="228" t="s">
        <v>1</v>
      </c>
      <c r="F277" s="229" t="s">
        <v>407</v>
      </c>
      <c r="G277" s="226"/>
      <c r="H277" s="230">
        <v>14.212</v>
      </c>
      <c r="I277" s="231"/>
      <c r="J277" s="226"/>
      <c r="K277" s="226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134</v>
      </c>
      <c r="AU277" s="236" t="s">
        <v>83</v>
      </c>
      <c r="AV277" s="13" t="s">
        <v>83</v>
      </c>
      <c r="AW277" s="13" t="s">
        <v>32</v>
      </c>
      <c r="AX277" s="13" t="s">
        <v>76</v>
      </c>
      <c r="AY277" s="236" t="s">
        <v>126</v>
      </c>
    </row>
    <row r="278" s="13" customFormat="1">
      <c r="A278" s="13"/>
      <c r="B278" s="225"/>
      <c r="C278" s="226"/>
      <c r="D278" s="227" t="s">
        <v>134</v>
      </c>
      <c r="E278" s="228" t="s">
        <v>1</v>
      </c>
      <c r="F278" s="229" t="s">
        <v>408</v>
      </c>
      <c r="G278" s="226"/>
      <c r="H278" s="230">
        <v>39.412999999999997</v>
      </c>
      <c r="I278" s="231"/>
      <c r="J278" s="226"/>
      <c r="K278" s="226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134</v>
      </c>
      <c r="AU278" s="236" t="s">
        <v>83</v>
      </c>
      <c r="AV278" s="13" t="s">
        <v>83</v>
      </c>
      <c r="AW278" s="13" t="s">
        <v>32</v>
      </c>
      <c r="AX278" s="13" t="s">
        <v>76</v>
      </c>
      <c r="AY278" s="236" t="s">
        <v>126</v>
      </c>
    </row>
    <row r="279" s="13" customFormat="1">
      <c r="A279" s="13"/>
      <c r="B279" s="225"/>
      <c r="C279" s="226"/>
      <c r="D279" s="227" t="s">
        <v>134</v>
      </c>
      <c r="E279" s="228" t="s">
        <v>1</v>
      </c>
      <c r="F279" s="229" t="s">
        <v>409</v>
      </c>
      <c r="G279" s="226"/>
      <c r="H279" s="230">
        <v>4.8860000000000001</v>
      </c>
      <c r="I279" s="231"/>
      <c r="J279" s="226"/>
      <c r="K279" s="226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134</v>
      </c>
      <c r="AU279" s="236" t="s">
        <v>83</v>
      </c>
      <c r="AV279" s="13" t="s">
        <v>83</v>
      </c>
      <c r="AW279" s="13" t="s">
        <v>32</v>
      </c>
      <c r="AX279" s="13" t="s">
        <v>76</v>
      </c>
      <c r="AY279" s="236" t="s">
        <v>126</v>
      </c>
    </row>
    <row r="280" s="14" customFormat="1">
      <c r="A280" s="14"/>
      <c r="B280" s="237"/>
      <c r="C280" s="238"/>
      <c r="D280" s="227" t="s">
        <v>134</v>
      </c>
      <c r="E280" s="239" t="s">
        <v>1</v>
      </c>
      <c r="F280" s="240" t="s">
        <v>169</v>
      </c>
      <c r="G280" s="238"/>
      <c r="H280" s="241">
        <v>58.511000000000003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134</v>
      </c>
      <c r="AU280" s="247" t="s">
        <v>83</v>
      </c>
      <c r="AV280" s="14" t="s">
        <v>132</v>
      </c>
      <c r="AW280" s="14" t="s">
        <v>32</v>
      </c>
      <c r="AX280" s="14" t="s">
        <v>81</v>
      </c>
      <c r="AY280" s="247" t="s">
        <v>126</v>
      </c>
    </row>
    <row r="281" s="13" customFormat="1">
      <c r="A281" s="13"/>
      <c r="B281" s="225"/>
      <c r="C281" s="226"/>
      <c r="D281" s="227" t="s">
        <v>134</v>
      </c>
      <c r="E281" s="226"/>
      <c r="F281" s="229" t="s">
        <v>414</v>
      </c>
      <c r="G281" s="226"/>
      <c r="H281" s="230">
        <v>64.361999999999995</v>
      </c>
      <c r="I281" s="231"/>
      <c r="J281" s="226"/>
      <c r="K281" s="226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134</v>
      </c>
      <c r="AU281" s="236" t="s">
        <v>83</v>
      </c>
      <c r="AV281" s="13" t="s">
        <v>83</v>
      </c>
      <c r="AW281" s="13" t="s">
        <v>4</v>
      </c>
      <c r="AX281" s="13" t="s">
        <v>81</v>
      </c>
      <c r="AY281" s="236" t="s">
        <v>126</v>
      </c>
    </row>
    <row r="282" s="12" customFormat="1" ht="22.8" customHeight="1">
      <c r="A282" s="12"/>
      <c r="B282" s="195"/>
      <c r="C282" s="196"/>
      <c r="D282" s="197" t="s">
        <v>75</v>
      </c>
      <c r="E282" s="209" t="s">
        <v>132</v>
      </c>
      <c r="F282" s="209" t="s">
        <v>415</v>
      </c>
      <c r="G282" s="196"/>
      <c r="H282" s="196"/>
      <c r="I282" s="199"/>
      <c r="J282" s="210">
        <f>BK282</f>
        <v>0</v>
      </c>
      <c r="K282" s="196"/>
      <c r="L282" s="201"/>
      <c r="M282" s="202"/>
      <c r="N282" s="203"/>
      <c r="O282" s="203"/>
      <c r="P282" s="204">
        <f>SUM(P283:P298)</f>
        <v>0</v>
      </c>
      <c r="Q282" s="203"/>
      <c r="R282" s="204">
        <f>SUM(R283:R298)</f>
        <v>30.310087629999998</v>
      </c>
      <c r="S282" s="203"/>
      <c r="T282" s="205">
        <f>SUM(T283:T298)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6" t="s">
        <v>81</v>
      </c>
      <c r="AT282" s="207" t="s">
        <v>75</v>
      </c>
      <c r="AU282" s="207" t="s">
        <v>81</v>
      </c>
      <c r="AY282" s="206" t="s">
        <v>126</v>
      </c>
      <c r="BK282" s="208">
        <f>SUM(BK283:BK298)</f>
        <v>0</v>
      </c>
    </row>
    <row r="283" s="2" customFormat="1" ht="16.5" customHeight="1">
      <c r="A283" s="37"/>
      <c r="B283" s="38"/>
      <c r="C283" s="211" t="s">
        <v>416</v>
      </c>
      <c r="D283" s="211" t="s">
        <v>128</v>
      </c>
      <c r="E283" s="212" t="s">
        <v>417</v>
      </c>
      <c r="F283" s="213" t="s">
        <v>418</v>
      </c>
      <c r="G283" s="214" t="s">
        <v>159</v>
      </c>
      <c r="H283" s="215">
        <v>11.449999999999999</v>
      </c>
      <c r="I283" s="216"/>
      <c r="J283" s="217">
        <f>ROUND(I283*H283,2)</f>
        <v>0</v>
      </c>
      <c r="K283" s="218"/>
      <c r="L283" s="43"/>
      <c r="M283" s="219" t="s">
        <v>1</v>
      </c>
      <c r="N283" s="220" t="s">
        <v>41</v>
      </c>
      <c r="O283" s="90"/>
      <c r="P283" s="221">
        <f>O283*H283</f>
        <v>0</v>
      </c>
      <c r="Q283" s="221">
        <v>2.5019800000000001</v>
      </c>
      <c r="R283" s="221">
        <f>Q283*H283</f>
        <v>28.647670999999999</v>
      </c>
      <c r="S283" s="221">
        <v>0</v>
      </c>
      <c r="T283" s="22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3" t="s">
        <v>132</v>
      </c>
      <c r="AT283" s="223" t="s">
        <v>128</v>
      </c>
      <c r="AU283" s="223" t="s">
        <v>83</v>
      </c>
      <c r="AY283" s="16" t="s">
        <v>126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6" t="s">
        <v>81</v>
      </c>
      <c r="BK283" s="224">
        <f>ROUND(I283*H283,2)</f>
        <v>0</v>
      </c>
      <c r="BL283" s="16" t="s">
        <v>132</v>
      </c>
      <c r="BM283" s="223" t="s">
        <v>419</v>
      </c>
    </row>
    <row r="284" s="13" customFormat="1">
      <c r="A284" s="13"/>
      <c r="B284" s="225"/>
      <c r="C284" s="226"/>
      <c r="D284" s="227" t="s">
        <v>134</v>
      </c>
      <c r="E284" s="228" t="s">
        <v>1</v>
      </c>
      <c r="F284" s="229" t="s">
        <v>420</v>
      </c>
      <c r="G284" s="226"/>
      <c r="H284" s="230">
        <v>1.6599999999999999</v>
      </c>
      <c r="I284" s="231"/>
      <c r="J284" s="226"/>
      <c r="K284" s="226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134</v>
      </c>
      <c r="AU284" s="236" t="s">
        <v>83</v>
      </c>
      <c r="AV284" s="13" t="s">
        <v>83</v>
      </c>
      <c r="AW284" s="13" t="s">
        <v>32</v>
      </c>
      <c r="AX284" s="13" t="s">
        <v>76</v>
      </c>
      <c r="AY284" s="236" t="s">
        <v>126</v>
      </c>
    </row>
    <row r="285" s="13" customFormat="1">
      <c r="A285" s="13"/>
      <c r="B285" s="225"/>
      <c r="C285" s="226"/>
      <c r="D285" s="227" t="s">
        <v>134</v>
      </c>
      <c r="E285" s="228" t="s">
        <v>1</v>
      </c>
      <c r="F285" s="229" t="s">
        <v>421</v>
      </c>
      <c r="G285" s="226"/>
      <c r="H285" s="230">
        <v>1.6000000000000001</v>
      </c>
      <c r="I285" s="231"/>
      <c r="J285" s="226"/>
      <c r="K285" s="226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134</v>
      </c>
      <c r="AU285" s="236" t="s">
        <v>83</v>
      </c>
      <c r="AV285" s="13" t="s">
        <v>83</v>
      </c>
      <c r="AW285" s="13" t="s">
        <v>32</v>
      </c>
      <c r="AX285" s="13" t="s">
        <v>76</v>
      </c>
      <c r="AY285" s="236" t="s">
        <v>126</v>
      </c>
    </row>
    <row r="286" s="13" customFormat="1">
      <c r="A286" s="13"/>
      <c r="B286" s="225"/>
      <c r="C286" s="226"/>
      <c r="D286" s="227" t="s">
        <v>134</v>
      </c>
      <c r="E286" s="228" t="s">
        <v>1</v>
      </c>
      <c r="F286" s="229" t="s">
        <v>422</v>
      </c>
      <c r="G286" s="226"/>
      <c r="H286" s="230">
        <v>2.4300000000000002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134</v>
      </c>
      <c r="AU286" s="236" t="s">
        <v>83</v>
      </c>
      <c r="AV286" s="13" t="s">
        <v>83</v>
      </c>
      <c r="AW286" s="13" t="s">
        <v>32</v>
      </c>
      <c r="AX286" s="13" t="s">
        <v>76</v>
      </c>
      <c r="AY286" s="236" t="s">
        <v>126</v>
      </c>
    </row>
    <row r="287" s="13" customFormat="1">
      <c r="A287" s="13"/>
      <c r="B287" s="225"/>
      <c r="C287" s="226"/>
      <c r="D287" s="227" t="s">
        <v>134</v>
      </c>
      <c r="E287" s="228" t="s">
        <v>1</v>
      </c>
      <c r="F287" s="229" t="s">
        <v>423</v>
      </c>
      <c r="G287" s="226"/>
      <c r="H287" s="230">
        <v>5.7599999999999998</v>
      </c>
      <c r="I287" s="231"/>
      <c r="J287" s="226"/>
      <c r="K287" s="226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134</v>
      </c>
      <c r="AU287" s="236" t="s">
        <v>83</v>
      </c>
      <c r="AV287" s="13" t="s">
        <v>83</v>
      </c>
      <c r="AW287" s="13" t="s">
        <v>32</v>
      </c>
      <c r="AX287" s="13" t="s">
        <v>76</v>
      </c>
      <c r="AY287" s="236" t="s">
        <v>126</v>
      </c>
    </row>
    <row r="288" s="14" customFormat="1">
      <c r="A288" s="14"/>
      <c r="B288" s="237"/>
      <c r="C288" s="238"/>
      <c r="D288" s="227" t="s">
        <v>134</v>
      </c>
      <c r="E288" s="239" t="s">
        <v>1</v>
      </c>
      <c r="F288" s="240" t="s">
        <v>169</v>
      </c>
      <c r="G288" s="238"/>
      <c r="H288" s="241">
        <v>11.449999999999999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134</v>
      </c>
      <c r="AU288" s="247" t="s">
        <v>83</v>
      </c>
      <c r="AV288" s="14" t="s">
        <v>132</v>
      </c>
      <c r="AW288" s="14" t="s">
        <v>32</v>
      </c>
      <c r="AX288" s="14" t="s">
        <v>81</v>
      </c>
      <c r="AY288" s="247" t="s">
        <v>126</v>
      </c>
    </row>
    <row r="289" s="2" customFormat="1" ht="16.5" customHeight="1">
      <c r="A289" s="37"/>
      <c r="B289" s="38"/>
      <c r="C289" s="211" t="s">
        <v>424</v>
      </c>
      <c r="D289" s="211" t="s">
        <v>128</v>
      </c>
      <c r="E289" s="212" t="s">
        <v>425</v>
      </c>
      <c r="F289" s="213" t="s">
        <v>426</v>
      </c>
      <c r="G289" s="214" t="s">
        <v>131</v>
      </c>
      <c r="H289" s="215">
        <v>45.799999999999997</v>
      </c>
      <c r="I289" s="216"/>
      <c r="J289" s="217">
        <f>ROUND(I289*H289,2)</f>
        <v>0</v>
      </c>
      <c r="K289" s="218"/>
      <c r="L289" s="43"/>
      <c r="M289" s="219" t="s">
        <v>1</v>
      </c>
      <c r="N289" s="220" t="s">
        <v>41</v>
      </c>
      <c r="O289" s="90"/>
      <c r="P289" s="221">
        <f>O289*H289</f>
        <v>0</v>
      </c>
      <c r="Q289" s="221">
        <v>0.011169999999999999</v>
      </c>
      <c r="R289" s="221">
        <f>Q289*H289</f>
        <v>0.51158599999999999</v>
      </c>
      <c r="S289" s="221">
        <v>0</v>
      </c>
      <c r="T289" s="22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3" t="s">
        <v>132</v>
      </c>
      <c r="AT289" s="223" t="s">
        <v>128</v>
      </c>
      <c r="AU289" s="223" t="s">
        <v>83</v>
      </c>
      <c r="AY289" s="16" t="s">
        <v>126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6" t="s">
        <v>81</v>
      </c>
      <c r="BK289" s="224">
        <f>ROUND(I289*H289,2)</f>
        <v>0</v>
      </c>
      <c r="BL289" s="16" t="s">
        <v>132</v>
      </c>
      <c r="BM289" s="223" t="s">
        <v>427</v>
      </c>
    </row>
    <row r="290" s="13" customFormat="1">
      <c r="A290" s="13"/>
      <c r="B290" s="225"/>
      <c r="C290" s="226"/>
      <c r="D290" s="227" t="s">
        <v>134</v>
      </c>
      <c r="E290" s="228" t="s">
        <v>1</v>
      </c>
      <c r="F290" s="229" t="s">
        <v>428</v>
      </c>
      <c r="G290" s="226"/>
      <c r="H290" s="230">
        <v>45.799999999999997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134</v>
      </c>
      <c r="AU290" s="236" t="s">
        <v>83</v>
      </c>
      <c r="AV290" s="13" t="s">
        <v>83</v>
      </c>
      <c r="AW290" s="13" t="s">
        <v>32</v>
      </c>
      <c r="AX290" s="13" t="s">
        <v>81</v>
      </c>
      <c r="AY290" s="236" t="s">
        <v>126</v>
      </c>
    </row>
    <row r="291" s="2" customFormat="1" ht="16.5" customHeight="1">
      <c r="A291" s="37"/>
      <c r="B291" s="38"/>
      <c r="C291" s="211" t="s">
        <v>429</v>
      </c>
      <c r="D291" s="211" t="s">
        <v>128</v>
      </c>
      <c r="E291" s="212" t="s">
        <v>430</v>
      </c>
      <c r="F291" s="213" t="s">
        <v>431</v>
      </c>
      <c r="G291" s="214" t="s">
        <v>131</v>
      </c>
      <c r="H291" s="215">
        <v>45.799999999999997</v>
      </c>
      <c r="I291" s="216"/>
      <c r="J291" s="217">
        <f>ROUND(I291*H291,2)</f>
        <v>0</v>
      </c>
      <c r="K291" s="218"/>
      <c r="L291" s="43"/>
      <c r="M291" s="219" t="s">
        <v>1</v>
      </c>
      <c r="N291" s="220" t="s">
        <v>41</v>
      </c>
      <c r="O291" s="90"/>
      <c r="P291" s="221">
        <f>O291*H291</f>
        <v>0</v>
      </c>
      <c r="Q291" s="221">
        <v>0</v>
      </c>
      <c r="R291" s="221">
        <f>Q291*H291</f>
        <v>0</v>
      </c>
      <c r="S291" s="221">
        <v>0</v>
      </c>
      <c r="T291" s="22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3" t="s">
        <v>132</v>
      </c>
      <c r="AT291" s="223" t="s">
        <v>128</v>
      </c>
      <c r="AU291" s="223" t="s">
        <v>83</v>
      </c>
      <c r="AY291" s="16" t="s">
        <v>126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6" t="s">
        <v>81</v>
      </c>
      <c r="BK291" s="224">
        <f>ROUND(I291*H291,2)</f>
        <v>0</v>
      </c>
      <c r="BL291" s="16" t="s">
        <v>132</v>
      </c>
      <c r="BM291" s="223" t="s">
        <v>432</v>
      </c>
    </row>
    <row r="292" s="2" customFormat="1" ht="24.15" customHeight="1">
      <c r="A292" s="37"/>
      <c r="B292" s="38"/>
      <c r="C292" s="211" t="s">
        <v>433</v>
      </c>
      <c r="D292" s="211" t="s">
        <v>128</v>
      </c>
      <c r="E292" s="212" t="s">
        <v>434</v>
      </c>
      <c r="F292" s="213" t="s">
        <v>435</v>
      </c>
      <c r="G292" s="214" t="s">
        <v>217</v>
      </c>
      <c r="H292" s="215">
        <v>1.093</v>
      </c>
      <c r="I292" s="216"/>
      <c r="J292" s="217">
        <f>ROUND(I292*H292,2)</f>
        <v>0</v>
      </c>
      <c r="K292" s="218"/>
      <c r="L292" s="43"/>
      <c r="M292" s="219" t="s">
        <v>1</v>
      </c>
      <c r="N292" s="220" t="s">
        <v>41</v>
      </c>
      <c r="O292" s="90"/>
      <c r="P292" s="221">
        <f>O292*H292</f>
        <v>0</v>
      </c>
      <c r="Q292" s="221">
        <v>1.05291</v>
      </c>
      <c r="R292" s="221">
        <f>Q292*H292</f>
        <v>1.15083063</v>
      </c>
      <c r="S292" s="221">
        <v>0</v>
      </c>
      <c r="T292" s="22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3" t="s">
        <v>132</v>
      </c>
      <c r="AT292" s="223" t="s">
        <v>128</v>
      </c>
      <c r="AU292" s="223" t="s">
        <v>83</v>
      </c>
      <c r="AY292" s="16" t="s">
        <v>126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6" t="s">
        <v>81</v>
      </c>
      <c r="BK292" s="224">
        <f>ROUND(I292*H292,2)</f>
        <v>0</v>
      </c>
      <c r="BL292" s="16" t="s">
        <v>132</v>
      </c>
      <c r="BM292" s="223" t="s">
        <v>436</v>
      </c>
    </row>
    <row r="293" s="13" customFormat="1">
      <c r="A293" s="13"/>
      <c r="B293" s="225"/>
      <c r="C293" s="226"/>
      <c r="D293" s="227" t="s">
        <v>134</v>
      </c>
      <c r="E293" s="228" t="s">
        <v>1</v>
      </c>
      <c r="F293" s="229" t="s">
        <v>437</v>
      </c>
      <c r="G293" s="226"/>
      <c r="H293" s="230">
        <v>239.03299999999999</v>
      </c>
      <c r="I293" s="231"/>
      <c r="J293" s="226"/>
      <c r="K293" s="226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134</v>
      </c>
      <c r="AU293" s="236" t="s">
        <v>83</v>
      </c>
      <c r="AV293" s="13" t="s">
        <v>83</v>
      </c>
      <c r="AW293" s="13" t="s">
        <v>32</v>
      </c>
      <c r="AX293" s="13" t="s">
        <v>76</v>
      </c>
      <c r="AY293" s="236" t="s">
        <v>126</v>
      </c>
    </row>
    <row r="294" s="13" customFormat="1">
      <c r="A294" s="13"/>
      <c r="B294" s="225"/>
      <c r="C294" s="226"/>
      <c r="D294" s="227" t="s">
        <v>134</v>
      </c>
      <c r="E294" s="228" t="s">
        <v>1</v>
      </c>
      <c r="F294" s="229" t="s">
        <v>438</v>
      </c>
      <c r="G294" s="226"/>
      <c r="H294" s="230">
        <v>92.149000000000001</v>
      </c>
      <c r="I294" s="231"/>
      <c r="J294" s="226"/>
      <c r="K294" s="226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134</v>
      </c>
      <c r="AU294" s="236" t="s">
        <v>83</v>
      </c>
      <c r="AV294" s="13" t="s">
        <v>83</v>
      </c>
      <c r="AW294" s="13" t="s">
        <v>32</v>
      </c>
      <c r="AX294" s="13" t="s">
        <v>76</v>
      </c>
      <c r="AY294" s="236" t="s">
        <v>126</v>
      </c>
    </row>
    <row r="295" s="13" customFormat="1">
      <c r="A295" s="13"/>
      <c r="B295" s="225"/>
      <c r="C295" s="226"/>
      <c r="D295" s="227" t="s">
        <v>134</v>
      </c>
      <c r="E295" s="228" t="s">
        <v>1</v>
      </c>
      <c r="F295" s="229" t="s">
        <v>439</v>
      </c>
      <c r="G295" s="226"/>
      <c r="H295" s="230">
        <v>426.58800000000002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134</v>
      </c>
      <c r="AU295" s="236" t="s">
        <v>83</v>
      </c>
      <c r="AV295" s="13" t="s">
        <v>83</v>
      </c>
      <c r="AW295" s="13" t="s">
        <v>32</v>
      </c>
      <c r="AX295" s="13" t="s">
        <v>76</v>
      </c>
      <c r="AY295" s="236" t="s">
        <v>126</v>
      </c>
    </row>
    <row r="296" s="13" customFormat="1">
      <c r="A296" s="13"/>
      <c r="B296" s="225"/>
      <c r="C296" s="226"/>
      <c r="D296" s="227" t="s">
        <v>134</v>
      </c>
      <c r="E296" s="228" t="s">
        <v>1</v>
      </c>
      <c r="F296" s="229" t="s">
        <v>440</v>
      </c>
      <c r="G296" s="226"/>
      <c r="H296" s="230">
        <v>335.447</v>
      </c>
      <c r="I296" s="231"/>
      <c r="J296" s="226"/>
      <c r="K296" s="226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134</v>
      </c>
      <c r="AU296" s="236" t="s">
        <v>83</v>
      </c>
      <c r="AV296" s="13" t="s">
        <v>83</v>
      </c>
      <c r="AW296" s="13" t="s">
        <v>32</v>
      </c>
      <c r="AX296" s="13" t="s">
        <v>76</v>
      </c>
      <c r="AY296" s="236" t="s">
        <v>126</v>
      </c>
    </row>
    <row r="297" s="14" customFormat="1">
      <c r="A297" s="14"/>
      <c r="B297" s="237"/>
      <c r="C297" s="238"/>
      <c r="D297" s="227" t="s">
        <v>134</v>
      </c>
      <c r="E297" s="239" t="s">
        <v>1</v>
      </c>
      <c r="F297" s="240" t="s">
        <v>169</v>
      </c>
      <c r="G297" s="238"/>
      <c r="H297" s="241">
        <v>1093.2170000000001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134</v>
      </c>
      <c r="AU297" s="247" t="s">
        <v>83</v>
      </c>
      <c r="AV297" s="14" t="s">
        <v>132</v>
      </c>
      <c r="AW297" s="14" t="s">
        <v>32</v>
      </c>
      <c r="AX297" s="14" t="s">
        <v>81</v>
      </c>
      <c r="AY297" s="247" t="s">
        <v>126</v>
      </c>
    </row>
    <row r="298" s="13" customFormat="1">
      <c r="A298" s="13"/>
      <c r="B298" s="225"/>
      <c r="C298" s="226"/>
      <c r="D298" s="227" t="s">
        <v>134</v>
      </c>
      <c r="E298" s="226"/>
      <c r="F298" s="229" t="s">
        <v>441</v>
      </c>
      <c r="G298" s="226"/>
      <c r="H298" s="230">
        <v>1.093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134</v>
      </c>
      <c r="AU298" s="236" t="s">
        <v>83</v>
      </c>
      <c r="AV298" s="13" t="s">
        <v>83</v>
      </c>
      <c r="AW298" s="13" t="s">
        <v>4</v>
      </c>
      <c r="AX298" s="13" t="s">
        <v>81</v>
      </c>
      <c r="AY298" s="236" t="s">
        <v>126</v>
      </c>
    </row>
    <row r="299" s="12" customFormat="1" ht="22.8" customHeight="1">
      <c r="A299" s="12"/>
      <c r="B299" s="195"/>
      <c r="C299" s="196"/>
      <c r="D299" s="197" t="s">
        <v>75</v>
      </c>
      <c r="E299" s="209" t="s">
        <v>148</v>
      </c>
      <c r="F299" s="209" t="s">
        <v>442</v>
      </c>
      <c r="G299" s="196"/>
      <c r="H299" s="196"/>
      <c r="I299" s="199"/>
      <c r="J299" s="210">
        <f>BK299</f>
        <v>0</v>
      </c>
      <c r="K299" s="196"/>
      <c r="L299" s="201"/>
      <c r="M299" s="202"/>
      <c r="N299" s="203"/>
      <c r="O299" s="203"/>
      <c r="P299" s="204">
        <f>SUM(P300:P307)</f>
        <v>0</v>
      </c>
      <c r="Q299" s="203"/>
      <c r="R299" s="204">
        <f>SUM(R300:R307)</f>
        <v>57.017223000000001</v>
      </c>
      <c r="S299" s="203"/>
      <c r="T299" s="205">
        <f>SUM(T300:T307)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6" t="s">
        <v>81</v>
      </c>
      <c r="AT299" s="207" t="s">
        <v>75</v>
      </c>
      <c r="AU299" s="207" t="s">
        <v>81</v>
      </c>
      <c r="AY299" s="206" t="s">
        <v>126</v>
      </c>
      <c r="BK299" s="208">
        <f>SUM(BK300:BK307)</f>
        <v>0</v>
      </c>
    </row>
    <row r="300" s="2" customFormat="1" ht="24.15" customHeight="1">
      <c r="A300" s="37"/>
      <c r="B300" s="38"/>
      <c r="C300" s="211" t="s">
        <v>443</v>
      </c>
      <c r="D300" s="211" t="s">
        <v>128</v>
      </c>
      <c r="E300" s="212" t="s">
        <v>444</v>
      </c>
      <c r="F300" s="213" t="s">
        <v>445</v>
      </c>
      <c r="G300" s="214" t="s">
        <v>131</v>
      </c>
      <c r="H300" s="215">
        <v>71.099999999999994</v>
      </c>
      <c r="I300" s="216"/>
      <c r="J300" s="217">
        <f>ROUND(I300*H300,2)</f>
        <v>0</v>
      </c>
      <c r="K300" s="218"/>
      <c r="L300" s="43"/>
      <c r="M300" s="219" t="s">
        <v>1</v>
      </c>
      <c r="N300" s="220" t="s">
        <v>41</v>
      </c>
      <c r="O300" s="90"/>
      <c r="P300" s="221">
        <f>O300*H300</f>
        <v>0</v>
      </c>
      <c r="Q300" s="221">
        <v>0.106</v>
      </c>
      <c r="R300" s="221">
        <f>Q300*H300</f>
        <v>7.5365999999999991</v>
      </c>
      <c r="S300" s="221">
        <v>0</v>
      </c>
      <c r="T300" s="22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3" t="s">
        <v>132</v>
      </c>
      <c r="AT300" s="223" t="s">
        <v>128</v>
      </c>
      <c r="AU300" s="223" t="s">
        <v>83</v>
      </c>
      <c r="AY300" s="16" t="s">
        <v>126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6" t="s">
        <v>81</v>
      </c>
      <c r="BK300" s="224">
        <f>ROUND(I300*H300,2)</f>
        <v>0</v>
      </c>
      <c r="BL300" s="16" t="s">
        <v>132</v>
      </c>
      <c r="BM300" s="223" t="s">
        <v>446</v>
      </c>
    </row>
    <row r="301" s="2" customFormat="1" ht="24.15" customHeight="1">
      <c r="A301" s="37"/>
      <c r="B301" s="38"/>
      <c r="C301" s="211" t="s">
        <v>447</v>
      </c>
      <c r="D301" s="211" t="s">
        <v>128</v>
      </c>
      <c r="E301" s="212" t="s">
        <v>448</v>
      </c>
      <c r="F301" s="213" t="s">
        <v>449</v>
      </c>
      <c r="G301" s="214" t="s">
        <v>131</v>
      </c>
      <c r="H301" s="215">
        <v>71.099999999999994</v>
      </c>
      <c r="I301" s="216"/>
      <c r="J301" s="217">
        <f>ROUND(I301*H301,2)</f>
        <v>0</v>
      </c>
      <c r="K301" s="218"/>
      <c r="L301" s="43"/>
      <c r="M301" s="219" t="s">
        <v>1</v>
      </c>
      <c r="N301" s="220" t="s">
        <v>41</v>
      </c>
      <c r="O301" s="90"/>
      <c r="P301" s="221">
        <f>O301*H301</f>
        <v>0</v>
      </c>
      <c r="Q301" s="221">
        <v>0.46000000000000002</v>
      </c>
      <c r="R301" s="221">
        <f>Q301*H301</f>
        <v>32.705999999999996</v>
      </c>
      <c r="S301" s="221">
        <v>0</v>
      </c>
      <c r="T301" s="222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3" t="s">
        <v>132</v>
      </c>
      <c r="AT301" s="223" t="s">
        <v>128</v>
      </c>
      <c r="AU301" s="223" t="s">
        <v>83</v>
      </c>
      <c r="AY301" s="16" t="s">
        <v>126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6" t="s">
        <v>81</v>
      </c>
      <c r="BK301" s="224">
        <f>ROUND(I301*H301,2)</f>
        <v>0</v>
      </c>
      <c r="BL301" s="16" t="s">
        <v>132</v>
      </c>
      <c r="BM301" s="223" t="s">
        <v>450</v>
      </c>
    </row>
    <row r="302" s="2" customFormat="1" ht="33" customHeight="1">
      <c r="A302" s="37"/>
      <c r="B302" s="38"/>
      <c r="C302" s="211" t="s">
        <v>451</v>
      </c>
      <c r="D302" s="211" t="s">
        <v>128</v>
      </c>
      <c r="E302" s="212" t="s">
        <v>452</v>
      </c>
      <c r="F302" s="213" t="s">
        <v>453</v>
      </c>
      <c r="G302" s="214" t="s">
        <v>131</v>
      </c>
      <c r="H302" s="215">
        <v>71.099999999999994</v>
      </c>
      <c r="I302" s="216"/>
      <c r="J302" s="217">
        <f>ROUND(I302*H302,2)</f>
        <v>0</v>
      </c>
      <c r="K302" s="218"/>
      <c r="L302" s="43"/>
      <c r="M302" s="219" t="s">
        <v>1</v>
      </c>
      <c r="N302" s="220" t="s">
        <v>41</v>
      </c>
      <c r="O302" s="90"/>
      <c r="P302" s="221">
        <f>O302*H302</f>
        <v>0</v>
      </c>
      <c r="Q302" s="221">
        <v>0.10100000000000001</v>
      </c>
      <c r="R302" s="221">
        <f>Q302*H302</f>
        <v>7.1810999999999998</v>
      </c>
      <c r="S302" s="221">
        <v>0</v>
      </c>
      <c r="T302" s="22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3" t="s">
        <v>132</v>
      </c>
      <c r="AT302" s="223" t="s">
        <v>128</v>
      </c>
      <c r="AU302" s="223" t="s">
        <v>83</v>
      </c>
      <c r="AY302" s="16" t="s">
        <v>126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6" t="s">
        <v>81</v>
      </c>
      <c r="BK302" s="224">
        <f>ROUND(I302*H302,2)</f>
        <v>0</v>
      </c>
      <c r="BL302" s="16" t="s">
        <v>132</v>
      </c>
      <c r="BM302" s="223" t="s">
        <v>454</v>
      </c>
    </row>
    <row r="303" s="13" customFormat="1">
      <c r="A303" s="13"/>
      <c r="B303" s="225"/>
      <c r="C303" s="226"/>
      <c r="D303" s="227" t="s">
        <v>134</v>
      </c>
      <c r="E303" s="228" t="s">
        <v>1</v>
      </c>
      <c r="F303" s="229" t="s">
        <v>455</v>
      </c>
      <c r="G303" s="226"/>
      <c r="H303" s="230">
        <v>71.099999999999994</v>
      </c>
      <c r="I303" s="231"/>
      <c r="J303" s="226"/>
      <c r="K303" s="226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134</v>
      </c>
      <c r="AU303" s="236" t="s">
        <v>83</v>
      </c>
      <c r="AV303" s="13" t="s">
        <v>83</v>
      </c>
      <c r="AW303" s="13" t="s">
        <v>32</v>
      </c>
      <c r="AX303" s="13" t="s">
        <v>81</v>
      </c>
      <c r="AY303" s="236" t="s">
        <v>126</v>
      </c>
    </row>
    <row r="304" s="2" customFormat="1" ht="21.75" customHeight="1">
      <c r="A304" s="37"/>
      <c r="B304" s="38"/>
      <c r="C304" s="248" t="s">
        <v>456</v>
      </c>
      <c r="D304" s="248" t="s">
        <v>171</v>
      </c>
      <c r="E304" s="249" t="s">
        <v>457</v>
      </c>
      <c r="F304" s="250" t="s">
        <v>458</v>
      </c>
      <c r="G304" s="251" t="s">
        <v>131</v>
      </c>
      <c r="H304" s="252">
        <v>73.233000000000004</v>
      </c>
      <c r="I304" s="253"/>
      <c r="J304" s="254">
        <f>ROUND(I304*H304,2)</f>
        <v>0</v>
      </c>
      <c r="K304" s="255"/>
      <c r="L304" s="256"/>
      <c r="M304" s="257" t="s">
        <v>1</v>
      </c>
      <c r="N304" s="258" t="s">
        <v>41</v>
      </c>
      <c r="O304" s="90"/>
      <c r="P304" s="221">
        <f>O304*H304</f>
        <v>0</v>
      </c>
      <c r="Q304" s="221">
        <v>0.13100000000000001</v>
      </c>
      <c r="R304" s="221">
        <f>Q304*H304</f>
        <v>9.5935230000000011</v>
      </c>
      <c r="S304" s="221">
        <v>0</v>
      </c>
      <c r="T304" s="22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3" t="s">
        <v>162</v>
      </c>
      <c r="AT304" s="223" t="s">
        <v>171</v>
      </c>
      <c r="AU304" s="223" t="s">
        <v>83</v>
      </c>
      <c r="AY304" s="16" t="s">
        <v>126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6" t="s">
        <v>81</v>
      </c>
      <c r="BK304" s="224">
        <f>ROUND(I304*H304,2)</f>
        <v>0</v>
      </c>
      <c r="BL304" s="16" t="s">
        <v>132</v>
      </c>
      <c r="BM304" s="223" t="s">
        <v>459</v>
      </c>
    </row>
    <row r="305" s="13" customFormat="1">
      <c r="A305" s="13"/>
      <c r="B305" s="225"/>
      <c r="C305" s="226"/>
      <c r="D305" s="227" t="s">
        <v>134</v>
      </c>
      <c r="E305" s="228" t="s">
        <v>1</v>
      </c>
      <c r="F305" s="229" t="s">
        <v>455</v>
      </c>
      <c r="G305" s="226"/>
      <c r="H305" s="230">
        <v>71.099999999999994</v>
      </c>
      <c r="I305" s="231"/>
      <c r="J305" s="226"/>
      <c r="K305" s="226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134</v>
      </c>
      <c r="AU305" s="236" t="s">
        <v>83</v>
      </c>
      <c r="AV305" s="13" t="s">
        <v>83</v>
      </c>
      <c r="AW305" s="13" t="s">
        <v>32</v>
      </c>
      <c r="AX305" s="13" t="s">
        <v>76</v>
      </c>
      <c r="AY305" s="236" t="s">
        <v>126</v>
      </c>
    </row>
    <row r="306" s="14" customFormat="1">
      <c r="A306" s="14"/>
      <c r="B306" s="237"/>
      <c r="C306" s="238"/>
      <c r="D306" s="227" t="s">
        <v>134</v>
      </c>
      <c r="E306" s="239" t="s">
        <v>1</v>
      </c>
      <c r="F306" s="240" t="s">
        <v>169</v>
      </c>
      <c r="G306" s="238"/>
      <c r="H306" s="241">
        <v>71.099999999999994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134</v>
      </c>
      <c r="AU306" s="247" t="s">
        <v>83</v>
      </c>
      <c r="AV306" s="14" t="s">
        <v>132</v>
      </c>
      <c r="AW306" s="14" t="s">
        <v>32</v>
      </c>
      <c r="AX306" s="14" t="s">
        <v>81</v>
      </c>
      <c r="AY306" s="247" t="s">
        <v>126</v>
      </c>
    </row>
    <row r="307" s="13" customFormat="1">
      <c r="A307" s="13"/>
      <c r="B307" s="225"/>
      <c r="C307" s="226"/>
      <c r="D307" s="227" t="s">
        <v>134</v>
      </c>
      <c r="E307" s="226"/>
      <c r="F307" s="229" t="s">
        <v>460</v>
      </c>
      <c r="G307" s="226"/>
      <c r="H307" s="230">
        <v>73.233000000000004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134</v>
      </c>
      <c r="AU307" s="236" t="s">
        <v>83</v>
      </c>
      <c r="AV307" s="13" t="s">
        <v>83</v>
      </c>
      <c r="AW307" s="13" t="s">
        <v>4</v>
      </c>
      <c r="AX307" s="13" t="s">
        <v>81</v>
      </c>
      <c r="AY307" s="236" t="s">
        <v>126</v>
      </c>
    </row>
    <row r="308" s="12" customFormat="1" ht="22.8" customHeight="1">
      <c r="A308" s="12"/>
      <c r="B308" s="195"/>
      <c r="C308" s="196"/>
      <c r="D308" s="197" t="s">
        <v>75</v>
      </c>
      <c r="E308" s="209" t="s">
        <v>152</v>
      </c>
      <c r="F308" s="209" t="s">
        <v>461</v>
      </c>
      <c r="G308" s="196"/>
      <c r="H308" s="196"/>
      <c r="I308" s="199"/>
      <c r="J308" s="210">
        <f>BK308</f>
        <v>0</v>
      </c>
      <c r="K308" s="196"/>
      <c r="L308" s="201"/>
      <c r="M308" s="202"/>
      <c r="N308" s="203"/>
      <c r="O308" s="203"/>
      <c r="P308" s="204">
        <f>P309</f>
        <v>0</v>
      </c>
      <c r="Q308" s="203"/>
      <c r="R308" s="204">
        <f>R309</f>
        <v>0.033000000000000002</v>
      </c>
      <c r="S308" s="203"/>
      <c r="T308" s="205">
        <f>T309</f>
        <v>0.29999999999999999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6" t="s">
        <v>81</v>
      </c>
      <c r="AT308" s="207" t="s">
        <v>75</v>
      </c>
      <c r="AU308" s="207" t="s">
        <v>81</v>
      </c>
      <c r="AY308" s="206" t="s">
        <v>126</v>
      </c>
      <c r="BK308" s="208">
        <f>BK309</f>
        <v>0</v>
      </c>
    </row>
    <row r="309" s="2" customFormat="1" ht="24.15" customHeight="1">
      <c r="A309" s="37"/>
      <c r="B309" s="38"/>
      <c r="C309" s="211" t="s">
        <v>462</v>
      </c>
      <c r="D309" s="211" t="s">
        <v>128</v>
      </c>
      <c r="E309" s="212" t="s">
        <v>463</v>
      </c>
      <c r="F309" s="213" t="s">
        <v>464</v>
      </c>
      <c r="G309" s="214" t="s">
        <v>131</v>
      </c>
      <c r="H309" s="215">
        <v>150</v>
      </c>
      <c r="I309" s="216"/>
      <c r="J309" s="217">
        <f>ROUND(I309*H309,2)</f>
        <v>0</v>
      </c>
      <c r="K309" s="218"/>
      <c r="L309" s="43"/>
      <c r="M309" s="219" t="s">
        <v>1</v>
      </c>
      <c r="N309" s="220" t="s">
        <v>41</v>
      </c>
      <c r="O309" s="90"/>
      <c r="P309" s="221">
        <f>O309*H309</f>
        <v>0</v>
      </c>
      <c r="Q309" s="221">
        <v>0.00022000000000000001</v>
      </c>
      <c r="R309" s="221">
        <f>Q309*H309</f>
        <v>0.033000000000000002</v>
      </c>
      <c r="S309" s="221">
        <v>0.002</v>
      </c>
      <c r="T309" s="222">
        <f>S309*H309</f>
        <v>0.29999999999999999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3" t="s">
        <v>132</v>
      </c>
      <c r="AT309" s="223" t="s">
        <v>128</v>
      </c>
      <c r="AU309" s="223" t="s">
        <v>83</v>
      </c>
      <c r="AY309" s="16" t="s">
        <v>126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6" t="s">
        <v>81</v>
      </c>
      <c r="BK309" s="224">
        <f>ROUND(I309*H309,2)</f>
        <v>0</v>
      </c>
      <c r="BL309" s="16" t="s">
        <v>132</v>
      </c>
      <c r="BM309" s="223" t="s">
        <v>465</v>
      </c>
    </row>
    <row r="310" s="12" customFormat="1" ht="22.8" customHeight="1">
      <c r="A310" s="12"/>
      <c r="B310" s="195"/>
      <c r="C310" s="196"/>
      <c r="D310" s="197" t="s">
        <v>75</v>
      </c>
      <c r="E310" s="209" t="s">
        <v>162</v>
      </c>
      <c r="F310" s="209" t="s">
        <v>466</v>
      </c>
      <c r="G310" s="196"/>
      <c r="H310" s="196"/>
      <c r="I310" s="199"/>
      <c r="J310" s="210">
        <f>BK310</f>
        <v>0</v>
      </c>
      <c r="K310" s="196"/>
      <c r="L310" s="201"/>
      <c r="M310" s="202"/>
      <c r="N310" s="203"/>
      <c r="O310" s="203"/>
      <c r="P310" s="204">
        <f>SUM(P311:P315)</f>
        <v>0</v>
      </c>
      <c r="Q310" s="203"/>
      <c r="R310" s="204">
        <f>SUM(R311:R315)</f>
        <v>1.0205280000000001</v>
      </c>
      <c r="S310" s="203"/>
      <c r="T310" s="205">
        <f>SUM(T311:T315)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6" t="s">
        <v>81</v>
      </c>
      <c r="AT310" s="207" t="s">
        <v>75</v>
      </c>
      <c r="AU310" s="207" t="s">
        <v>81</v>
      </c>
      <c r="AY310" s="206" t="s">
        <v>126</v>
      </c>
      <c r="BK310" s="208">
        <f>SUM(BK311:BK315)</f>
        <v>0</v>
      </c>
    </row>
    <row r="311" s="2" customFormat="1" ht="16.5" customHeight="1">
      <c r="A311" s="37"/>
      <c r="B311" s="38"/>
      <c r="C311" s="211" t="s">
        <v>467</v>
      </c>
      <c r="D311" s="211" t="s">
        <v>128</v>
      </c>
      <c r="E311" s="212" t="s">
        <v>468</v>
      </c>
      <c r="F311" s="213" t="s">
        <v>469</v>
      </c>
      <c r="G311" s="214" t="s">
        <v>165</v>
      </c>
      <c r="H311" s="215">
        <v>30.399999999999999</v>
      </c>
      <c r="I311" s="216"/>
      <c r="J311" s="217">
        <f>ROUND(I311*H311,2)</f>
        <v>0</v>
      </c>
      <c r="K311" s="218"/>
      <c r="L311" s="43"/>
      <c r="M311" s="219" t="s">
        <v>1</v>
      </c>
      <c r="N311" s="220" t="s">
        <v>41</v>
      </c>
      <c r="O311" s="90"/>
      <c r="P311" s="221">
        <f>O311*H311</f>
        <v>0</v>
      </c>
      <c r="Q311" s="221">
        <v>0.00051999999999999995</v>
      </c>
      <c r="R311" s="221">
        <f>Q311*H311</f>
        <v>0.015807999999999999</v>
      </c>
      <c r="S311" s="221">
        <v>0</v>
      </c>
      <c r="T311" s="222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3" t="s">
        <v>132</v>
      </c>
      <c r="AT311" s="223" t="s">
        <v>128</v>
      </c>
      <c r="AU311" s="223" t="s">
        <v>83</v>
      </c>
      <c r="AY311" s="16" t="s">
        <v>126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6" t="s">
        <v>81</v>
      </c>
      <c r="BK311" s="224">
        <f>ROUND(I311*H311,2)</f>
        <v>0</v>
      </c>
      <c r="BL311" s="16" t="s">
        <v>132</v>
      </c>
      <c r="BM311" s="223" t="s">
        <v>470</v>
      </c>
    </row>
    <row r="312" s="13" customFormat="1">
      <c r="A312" s="13"/>
      <c r="B312" s="225"/>
      <c r="C312" s="226"/>
      <c r="D312" s="227" t="s">
        <v>134</v>
      </c>
      <c r="E312" s="228" t="s">
        <v>1</v>
      </c>
      <c r="F312" s="229" t="s">
        <v>471</v>
      </c>
      <c r="G312" s="226"/>
      <c r="H312" s="230">
        <v>23.199999999999999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134</v>
      </c>
      <c r="AU312" s="236" t="s">
        <v>83</v>
      </c>
      <c r="AV312" s="13" t="s">
        <v>83</v>
      </c>
      <c r="AW312" s="13" t="s">
        <v>32</v>
      </c>
      <c r="AX312" s="13" t="s">
        <v>76</v>
      </c>
      <c r="AY312" s="236" t="s">
        <v>126</v>
      </c>
    </row>
    <row r="313" s="13" customFormat="1">
      <c r="A313" s="13"/>
      <c r="B313" s="225"/>
      <c r="C313" s="226"/>
      <c r="D313" s="227" t="s">
        <v>134</v>
      </c>
      <c r="E313" s="228" t="s">
        <v>1</v>
      </c>
      <c r="F313" s="229" t="s">
        <v>472</v>
      </c>
      <c r="G313" s="226"/>
      <c r="H313" s="230">
        <v>7.2000000000000002</v>
      </c>
      <c r="I313" s="231"/>
      <c r="J313" s="226"/>
      <c r="K313" s="226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134</v>
      </c>
      <c r="AU313" s="236" t="s">
        <v>83</v>
      </c>
      <c r="AV313" s="13" t="s">
        <v>83</v>
      </c>
      <c r="AW313" s="13" t="s">
        <v>32</v>
      </c>
      <c r="AX313" s="13" t="s">
        <v>76</v>
      </c>
      <c r="AY313" s="236" t="s">
        <v>126</v>
      </c>
    </row>
    <row r="314" s="14" customFormat="1">
      <c r="A314" s="14"/>
      <c r="B314" s="237"/>
      <c r="C314" s="238"/>
      <c r="D314" s="227" t="s">
        <v>134</v>
      </c>
      <c r="E314" s="239" t="s">
        <v>1</v>
      </c>
      <c r="F314" s="240" t="s">
        <v>169</v>
      </c>
      <c r="G314" s="238"/>
      <c r="H314" s="241">
        <v>30.399999999999999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134</v>
      </c>
      <c r="AU314" s="247" t="s">
        <v>83</v>
      </c>
      <c r="AV314" s="14" t="s">
        <v>132</v>
      </c>
      <c r="AW314" s="14" t="s">
        <v>32</v>
      </c>
      <c r="AX314" s="14" t="s">
        <v>81</v>
      </c>
      <c r="AY314" s="247" t="s">
        <v>126</v>
      </c>
    </row>
    <row r="315" s="2" customFormat="1" ht="24.15" customHeight="1">
      <c r="A315" s="37"/>
      <c r="B315" s="38"/>
      <c r="C315" s="248" t="s">
        <v>473</v>
      </c>
      <c r="D315" s="248" t="s">
        <v>171</v>
      </c>
      <c r="E315" s="249" t="s">
        <v>474</v>
      </c>
      <c r="F315" s="250" t="s">
        <v>475</v>
      </c>
      <c r="G315" s="251" t="s">
        <v>165</v>
      </c>
      <c r="H315" s="252">
        <v>30.399999999999999</v>
      </c>
      <c r="I315" s="253"/>
      <c r="J315" s="254">
        <f>ROUND(I315*H315,2)</f>
        <v>0</v>
      </c>
      <c r="K315" s="255"/>
      <c r="L315" s="256"/>
      <c r="M315" s="257" t="s">
        <v>1</v>
      </c>
      <c r="N315" s="258" t="s">
        <v>41</v>
      </c>
      <c r="O315" s="90"/>
      <c r="P315" s="221">
        <f>O315*H315</f>
        <v>0</v>
      </c>
      <c r="Q315" s="221">
        <v>0.033050000000000003</v>
      </c>
      <c r="R315" s="221">
        <f>Q315*H315</f>
        <v>1.0047200000000001</v>
      </c>
      <c r="S315" s="221">
        <v>0</v>
      </c>
      <c r="T315" s="22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3" t="s">
        <v>162</v>
      </c>
      <c r="AT315" s="223" t="s">
        <v>171</v>
      </c>
      <c r="AU315" s="223" t="s">
        <v>83</v>
      </c>
      <c r="AY315" s="16" t="s">
        <v>126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6" t="s">
        <v>81</v>
      </c>
      <c r="BK315" s="224">
        <f>ROUND(I315*H315,2)</f>
        <v>0</v>
      </c>
      <c r="BL315" s="16" t="s">
        <v>132</v>
      </c>
      <c r="BM315" s="223" t="s">
        <v>476</v>
      </c>
    </row>
    <row r="316" s="12" customFormat="1" ht="22.8" customHeight="1">
      <c r="A316" s="12"/>
      <c r="B316" s="195"/>
      <c r="C316" s="196"/>
      <c r="D316" s="197" t="s">
        <v>75</v>
      </c>
      <c r="E316" s="209" t="s">
        <v>170</v>
      </c>
      <c r="F316" s="209" t="s">
        <v>477</v>
      </c>
      <c r="G316" s="196"/>
      <c r="H316" s="196"/>
      <c r="I316" s="199"/>
      <c r="J316" s="210">
        <f>BK316</f>
        <v>0</v>
      </c>
      <c r="K316" s="196"/>
      <c r="L316" s="201"/>
      <c r="M316" s="202"/>
      <c r="N316" s="203"/>
      <c r="O316" s="203"/>
      <c r="P316" s="204">
        <f>SUM(P317:P360)</f>
        <v>0</v>
      </c>
      <c r="Q316" s="203"/>
      <c r="R316" s="204">
        <f>SUM(R317:R360)</f>
        <v>30.470853619999996</v>
      </c>
      <c r="S316" s="203"/>
      <c r="T316" s="205">
        <f>SUM(T317:T360)</f>
        <v>322.88180000000006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6" t="s">
        <v>81</v>
      </c>
      <c r="AT316" s="207" t="s">
        <v>75</v>
      </c>
      <c r="AU316" s="207" t="s">
        <v>81</v>
      </c>
      <c r="AY316" s="206" t="s">
        <v>126</v>
      </c>
      <c r="BK316" s="208">
        <f>SUM(BK317:BK360)</f>
        <v>0</v>
      </c>
    </row>
    <row r="317" s="2" customFormat="1" ht="24.15" customHeight="1">
      <c r="A317" s="37"/>
      <c r="B317" s="38"/>
      <c r="C317" s="211" t="s">
        <v>478</v>
      </c>
      <c r="D317" s="211" t="s">
        <v>128</v>
      </c>
      <c r="E317" s="212" t="s">
        <v>479</v>
      </c>
      <c r="F317" s="213" t="s">
        <v>480</v>
      </c>
      <c r="G317" s="214" t="s">
        <v>165</v>
      </c>
      <c r="H317" s="215">
        <v>4.6399999999999997</v>
      </c>
      <c r="I317" s="216"/>
      <c r="J317" s="217">
        <f>ROUND(I317*H317,2)</f>
        <v>0</v>
      </c>
      <c r="K317" s="218"/>
      <c r="L317" s="43"/>
      <c r="M317" s="219" t="s">
        <v>1</v>
      </c>
      <c r="N317" s="220" t="s">
        <v>41</v>
      </c>
      <c r="O317" s="90"/>
      <c r="P317" s="221">
        <f>O317*H317</f>
        <v>0</v>
      </c>
      <c r="Q317" s="221">
        <v>0.10095</v>
      </c>
      <c r="R317" s="221">
        <f>Q317*H317</f>
        <v>0.46840799999999994</v>
      </c>
      <c r="S317" s="221">
        <v>0</v>
      </c>
      <c r="T317" s="222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3" t="s">
        <v>132</v>
      </c>
      <c r="AT317" s="223" t="s">
        <v>128</v>
      </c>
      <c r="AU317" s="223" t="s">
        <v>83</v>
      </c>
      <c r="AY317" s="16" t="s">
        <v>126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6" t="s">
        <v>81</v>
      </c>
      <c r="BK317" s="224">
        <f>ROUND(I317*H317,2)</f>
        <v>0</v>
      </c>
      <c r="BL317" s="16" t="s">
        <v>132</v>
      </c>
      <c r="BM317" s="223" t="s">
        <v>481</v>
      </c>
    </row>
    <row r="318" s="13" customFormat="1">
      <c r="A318" s="13"/>
      <c r="B318" s="225"/>
      <c r="C318" s="226"/>
      <c r="D318" s="227" t="s">
        <v>134</v>
      </c>
      <c r="E318" s="228" t="s">
        <v>1</v>
      </c>
      <c r="F318" s="229" t="s">
        <v>482</v>
      </c>
      <c r="G318" s="226"/>
      <c r="H318" s="230">
        <v>4.6399999999999997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134</v>
      </c>
      <c r="AU318" s="236" t="s">
        <v>83</v>
      </c>
      <c r="AV318" s="13" t="s">
        <v>83</v>
      </c>
      <c r="AW318" s="13" t="s">
        <v>32</v>
      </c>
      <c r="AX318" s="13" t="s">
        <v>81</v>
      </c>
      <c r="AY318" s="236" t="s">
        <v>126</v>
      </c>
    </row>
    <row r="319" s="2" customFormat="1" ht="16.5" customHeight="1">
      <c r="A319" s="37"/>
      <c r="B319" s="38"/>
      <c r="C319" s="248" t="s">
        <v>483</v>
      </c>
      <c r="D319" s="248" t="s">
        <v>171</v>
      </c>
      <c r="E319" s="249" t="s">
        <v>484</v>
      </c>
      <c r="F319" s="250" t="s">
        <v>485</v>
      </c>
      <c r="G319" s="251" t="s">
        <v>165</v>
      </c>
      <c r="H319" s="252">
        <v>4.7789999999999999</v>
      </c>
      <c r="I319" s="253"/>
      <c r="J319" s="254">
        <f>ROUND(I319*H319,2)</f>
        <v>0</v>
      </c>
      <c r="K319" s="255"/>
      <c r="L319" s="256"/>
      <c r="M319" s="257" t="s">
        <v>1</v>
      </c>
      <c r="N319" s="258" t="s">
        <v>41</v>
      </c>
      <c r="O319" s="90"/>
      <c r="P319" s="221">
        <f>O319*H319</f>
        <v>0</v>
      </c>
      <c r="Q319" s="221">
        <v>0.028000000000000001</v>
      </c>
      <c r="R319" s="221">
        <f>Q319*H319</f>
        <v>0.13381200000000001</v>
      </c>
      <c r="S319" s="221">
        <v>0</v>
      </c>
      <c r="T319" s="22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3" t="s">
        <v>162</v>
      </c>
      <c r="AT319" s="223" t="s">
        <v>171</v>
      </c>
      <c r="AU319" s="223" t="s">
        <v>83</v>
      </c>
      <c r="AY319" s="16" t="s">
        <v>126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6" t="s">
        <v>81</v>
      </c>
      <c r="BK319" s="224">
        <f>ROUND(I319*H319,2)</f>
        <v>0</v>
      </c>
      <c r="BL319" s="16" t="s">
        <v>132</v>
      </c>
      <c r="BM319" s="223" t="s">
        <v>486</v>
      </c>
    </row>
    <row r="320" s="13" customFormat="1">
      <c r="A320" s="13"/>
      <c r="B320" s="225"/>
      <c r="C320" s="226"/>
      <c r="D320" s="227" t="s">
        <v>134</v>
      </c>
      <c r="E320" s="228" t="s">
        <v>1</v>
      </c>
      <c r="F320" s="229" t="s">
        <v>487</v>
      </c>
      <c r="G320" s="226"/>
      <c r="H320" s="230">
        <v>4.6399999999999997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134</v>
      </c>
      <c r="AU320" s="236" t="s">
        <v>83</v>
      </c>
      <c r="AV320" s="13" t="s">
        <v>83</v>
      </c>
      <c r="AW320" s="13" t="s">
        <v>32</v>
      </c>
      <c r="AX320" s="13" t="s">
        <v>81</v>
      </c>
      <c r="AY320" s="236" t="s">
        <v>126</v>
      </c>
    </row>
    <row r="321" s="13" customFormat="1">
      <c r="A321" s="13"/>
      <c r="B321" s="225"/>
      <c r="C321" s="226"/>
      <c r="D321" s="227" t="s">
        <v>134</v>
      </c>
      <c r="E321" s="226"/>
      <c r="F321" s="229" t="s">
        <v>488</v>
      </c>
      <c r="G321" s="226"/>
      <c r="H321" s="230">
        <v>4.7789999999999999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134</v>
      </c>
      <c r="AU321" s="236" t="s">
        <v>83</v>
      </c>
      <c r="AV321" s="13" t="s">
        <v>83</v>
      </c>
      <c r="AW321" s="13" t="s">
        <v>4</v>
      </c>
      <c r="AX321" s="13" t="s">
        <v>81</v>
      </c>
      <c r="AY321" s="236" t="s">
        <v>126</v>
      </c>
    </row>
    <row r="322" s="2" customFormat="1" ht="16.5" customHeight="1">
      <c r="A322" s="37"/>
      <c r="B322" s="38"/>
      <c r="C322" s="211" t="s">
        <v>489</v>
      </c>
      <c r="D322" s="211" t="s">
        <v>128</v>
      </c>
      <c r="E322" s="212" t="s">
        <v>490</v>
      </c>
      <c r="F322" s="213" t="s">
        <v>491</v>
      </c>
      <c r="G322" s="214" t="s">
        <v>159</v>
      </c>
      <c r="H322" s="215">
        <v>6.4779999999999998</v>
      </c>
      <c r="I322" s="216"/>
      <c r="J322" s="217">
        <f>ROUND(I322*H322,2)</f>
        <v>0</v>
      </c>
      <c r="K322" s="218"/>
      <c r="L322" s="43"/>
      <c r="M322" s="219" t="s">
        <v>1</v>
      </c>
      <c r="N322" s="220" t="s">
        <v>41</v>
      </c>
      <c r="O322" s="90"/>
      <c r="P322" s="221">
        <f>O322*H322</f>
        <v>0</v>
      </c>
      <c r="Q322" s="221">
        <v>2.2563399999999998</v>
      </c>
      <c r="R322" s="221">
        <f>Q322*H322</f>
        <v>14.616570519999998</v>
      </c>
      <c r="S322" s="221">
        <v>0</v>
      </c>
      <c r="T322" s="222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3" t="s">
        <v>132</v>
      </c>
      <c r="AT322" s="223" t="s">
        <v>128</v>
      </c>
      <c r="AU322" s="223" t="s">
        <v>83</v>
      </c>
      <c r="AY322" s="16" t="s">
        <v>126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6" t="s">
        <v>81</v>
      </c>
      <c r="BK322" s="224">
        <f>ROUND(I322*H322,2)</f>
        <v>0</v>
      </c>
      <c r="BL322" s="16" t="s">
        <v>132</v>
      </c>
      <c r="BM322" s="223" t="s">
        <v>492</v>
      </c>
    </row>
    <row r="323" s="13" customFormat="1">
      <c r="A323" s="13"/>
      <c r="B323" s="225"/>
      <c r="C323" s="226"/>
      <c r="D323" s="227" t="s">
        <v>134</v>
      </c>
      <c r="E323" s="228" t="s">
        <v>1</v>
      </c>
      <c r="F323" s="229" t="s">
        <v>183</v>
      </c>
      <c r="G323" s="226"/>
      <c r="H323" s="230">
        <v>0.41799999999999998</v>
      </c>
      <c r="I323" s="231"/>
      <c r="J323" s="226"/>
      <c r="K323" s="226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134</v>
      </c>
      <c r="AU323" s="236" t="s">
        <v>83</v>
      </c>
      <c r="AV323" s="13" t="s">
        <v>83</v>
      </c>
      <c r="AW323" s="13" t="s">
        <v>32</v>
      </c>
      <c r="AX323" s="13" t="s">
        <v>76</v>
      </c>
      <c r="AY323" s="236" t="s">
        <v>126</v>
      </c>
    </row>
    <row r="324" s="13" customFormat="1">
      <c r="A324" s="13"/>
      <c r="B324" s="225"/>
      <c r="C324" s="226"/>
      <c r="D324" s="227" t="s">
        <v>134</v>
      </c>
      <c r="E324" s="228" t="s">
        <v>1</v>
      </c>
      <c r="F324" s="229" t="s">
        <v>493</v>
      </c>
      <c r="G324" s="226"/>
      <c r="H324" s="230">
        <v>6.0599999999999996</v>
      </c>
      <c r="I324" s="231"/>
      <c r="J324" s="226"/>
      <c r="K324" s="226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134</v>
      </c>
      <c r="AU324" s="236" t="s">
        <v>83</v>
      </c>
      <c r="AV324" s="13" t="s">
        <v>83</v>
      </c>
      <c r="AW324" s="13" t="s">
        <v>32</v>
      </c>
      <c r="AX324" s="13" t="s">
        <v>76</v>
      </c>
      <c r="AY324" s="236" t="s">
        <v>126</v>
      </c>
    </row>
    <row r="325" s="14" customFormat="1">
      <c r="A325" s="14"/>
      <c r="B325" s="237"/>
      <c r="C325" s="238"/>
      <c r="D325" s="227" t="s">
        <v>134</v>
      </c>
      <c r="E325" s="239" t="s">
        <v>1</v>
      </c>
      <c r="F325" s="240" t="s">
        <v>169</v>
      </c>
      <c r="G325" s="238"/>
      <c r="H325" s="241">
        <v>6.4779999999999998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134</v>
      </c>
      <c r="AU325" s="247" t="s">
        <v>83</v>
      </c>
      <c r="AV325" s="14" t="s">
        <v>132</v>
      </c>
      <c r="AW325" s="14" t="s">
        <v>32</v>
      </c>
      <c r="AX325" s="14" t="s">
        <v>81</v>
      </c>
      <c r="AY325" s="247" t="s">
        <v>126</v>
      </c>
    </row>
    <row r="326" s="2" customFormat="1" ht="24.15" customHeight="1">
      <c r="A326" s="37"/>
      <c r="B326" s="38"/>
      <c r="C326" s="211" t="s">
        <v>494</v>
      </c>
      <c r="D326" s="211" t="s">
        <v>128</v>
      </c>
      <c r="E326" s="212" t="s">
        <v>495</v>
      </c>
      <c r="F326" s="213" t="s">
        <v>496</v>
      </c>
      <c r="G326" s="214" t="s">
        <v>165</v>
      </c>
      <c r="H326" s="215">
        <v>50.5</v>
      </c>
      <c r="I326" s="216"/>
      <c r="J326" s="217">
        <f>ROUND(I326*H326,2)</f>
        <v>0</v>
      </c>
      <c r="K326" s="218"/>
      <c r="L326" s="43"/>
      <c r="M326" s="219" t="s">
        <v>1</v>
      </c>
      <c r="N326" s="220" t="s">
        <v>41</v>
      </c>
      <c r="O326" s="90"/>
      <c r="P326" s="221">
        <f>O326*H326</f>
        <v>0</v>
      </c>
      <c r="Q326" s="221">
        <v>0.14760999999999999</v>
      </c>
      <c r="R326" s="221">
        <f>Q326*H326</f>
        <v>7.4543049999999997</v>
      </c>
      <c r="S326" s="221">
        <v>0</v>
      </c>
      <c r="T326" s="22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3" t="s">
        <v>132</v>
      </c>
      <c r="AT326" s="223" t="s">
        <v>128</v>
      </c>
      <c r="AU326" s="223" t="s">
        <v>83</v>
      </c>
      <c r="AY326" s="16" t="s">
        <v>126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6" t="s">
        <v>81</v>
      </c>
      <c r="BK326" s="224">
        <f>ROUND(I326*H326,2)</f>
        <v>0</v>
      </c>
      <c r="BL326" s="16" t="s">
        <v>132</v>
      </c>
      <c r="BM326" s="223" t="s">
        <v>497</v>
      </c>
    </row>
    <row r="327" s="2" customFormat="1" ht="16.5" customHeight="1">
      <c r="A327" s="37"/>
      <c r="B327" s="38"/>
      <c r="C327" s="248" t="s">
        <v>498</v>
      </c>
      <c r="D327" s="248" t="s">
        <v>171</v>
      </c>
      <c r="E327" s="249" t="s">
        <v>499</v>
      </c>
      <c r="F327" s="250" t="s">
        <v>500</v>
      </c>
      <c r="G327" s="251" t="s">
        <v>165</v>
      </c>
      <c r="H327" s="252">
        <v>50.5</v>
      </c>
      <c r="I327" s="253"/>
      <c r="J327" s="254">
        <f>ROUND(I327*H327,2)</f>
        <v>0</v>
      </c>
      <c r="K327" s="255"/>
      <c r="L327" s="256"/>
      <c r="M327" s="257" t="s">
        <v>1</v>
      </c>
      <c r="N327" s="258" t="s">
        <v>41</v>
      </c>
      <c r="O327" s="90"/>
      <c r="P327" s="221">
        <f>O327*H327</f>
        <v>0</v>
      </c>
      <c r="Q327" s="221">
        <v>0.14044000000000001</v>
      </c>
      <c r="R327" s="221">
        <f>Q327*H327</f>
        <v>7.0922200000000002</v>
      </c>
      <c r="S327" s="221">
        <v>0</v>
      </c>
      <c r="T327" s="222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3" t="s">
        <v>162</v>
      </c>
      <c r="AT327" s="223" t="s">
        <v>171</v>
      </c>
      <c r="AU327" s="223" t="s">
        <v>83</v>
      </c>
      <c r="AY327" s="16" t="s">
        <v>126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6" t="s">
        <v>81</v>
      </c>
      <c r="BK327" s="224">
        <f>ROUND(I327*H327,2)</f>
        <v>0</v>
      </c>
      <c r="BL327" s="16" t="s">
        <v>132</v>
      </c>
      <c r="BM327" s="223" t="s">
        <v>501</v>
      </c>
    </row>
    <row r="328" s="2" customFormat="1" ht="33" customHeight="1">
      <c r="A328" s="37"/>
      <c r="B328" s="38"/>
      <c r="C328" s="211" t="s">
        <v>502</v>
      </c>
      <c r="D328" s="211" t="s">
        <v>128</v>
      </c>
      <c r="E328" s="212" t="s">
        <v>503</v>
      </c>
      <c r="F328" s="213" t="s">
        <v>504</v>
      </c>
      <c r="G328" s="214" t="s">
        <v>131</v>
      </c>
      <c r="H328" s="215">
        <v>57.289999999999999</v>
      </c>
      <c r="I328" s="216"/>
      <c r="J328" s="217">
        <f>ROUND(I328*H328,2)</f>
        <v>0</v>
      </c>
      <c r="K328" s="218"/>
      <c r="L328" s="43"/>
      <c r="M328" s="219" t="s">
        <v>1</v>
      </c>
      <c r="N328" s="220" t="s">
        <v>41</v>
      </c>
      <c r="O328" s="90"/>
      <c r="P328" s="221">
        <f>O328*H328</f>
        <v>0</v>
      </c>
      <c r="Q328" s="221">
        <v>0.00012999999999999999</v>
      </c>
      <c r="R328" s="221">
        <f>Q328*H328</f>
        <v>0.0074476999999999989</v>
      </c>
      <c r="S328" s="221">
        <v>0</v>
      </c>
      <c r="T328" s="22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3" t="s">
        <v>132</v>
      </c>
      <c r="AT328" s="223" t="s">
        <v>128</v>
      </c>
      <c r="AU328" s="223" t="s">
        <v>83</v>
      </c>
      <c r="AY328" s="16" t="s">
        <v>126</v>
      </c>
      <c r="BE328" s="224">
        <f>IF(N328="základní",J328,0)</f>
        <v>0</v>
      </c>
      <c r="BF328" s="224">
        <f>IF(N328="snížená",J328,0)</f>
        <v>0</v>
      </c>
      <c r="BG328" s="224">
        <f>IF(N328="zákl. přenesená",J328,0)</f>
        <v>0</v>
      </c>
      <c r="BH328" s="224">
        <f>IF(N328="sníž. přenesená",J328,0)</f>
        <v>0</v>
      </c>
      <c r="BI328" s="224">
        <f>IF(N328="nulová",J328,0)</f>
        <v>0</v>
      </c>
      <c r="BJ328" s="16" t="s">
        <v>81</v>
      </c>
      <c r="BK328" s="224">
        <f>ROUND(I328*H328,2)</f>
        <v>0</v>
      </c>
      <c r="BL328" s="16" t="s">
        <v>132</v>
      </c>
      <c r="BM328" s="223" t="s">
        <v>505</v>
      </c>
    </row>
    <row r="329" s="13" customFormat="1">
      <c r="A329" s="13"/>
      <c r="B329" s="225"/>
      <c r="C329" s="226"/>
      <c r="D329" s="227" t="s">
        <v>134</v>
      </c>
      <c r="E329" s="228" t="s">
        <v>1</v>
      </c>
      <c r="F329" s="229" t="s">
        <v>506</v>
      </c>
      <c r="G329" s="226"/>
      <c r="H329" s="230">
        <v>57.289999999999999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134</v>
      </c>
      <c r="AU329" s="236" t="s">
        <v>83</v>
      </c>
      <c r="AV329" s="13" t="s">
        <v>83</v>
      </c>
      <c r="AW329" s="13" t="s">
        <v>32</v>
      </c>
      <c r="AX329" s="13" t="s">
        <v>81</v>
      </c>
      <c r="AY329" s="236" t="s">
        <v>126</v>
      </c>
    </row>
    <row r="330" s="2" customFormat="1" ht="21.75" customHeight="1">
      <c r="A330" s="37"/>
      <c r="B330" s="38"/>
      <c r="C330" s="211" t="s">
        <v>507</v>
      </c>
      <c r="D330" s="211" t="s">
        <v>128</v>
      </c>
      <c r="E330" s="212" t="s">
        <v>508</v>
      </c>
      <c r="F330" s="213" t="s">
        <v>509</v>
      </c>
      <c r="G330" s="214" t="s">
        <v>131</v>
      </c>
      <c r="H330" s="215">
        <v>333.31999999999999</v>
      </c>
      <c r="I330" s="216"/>
      <c r="J330" s="217">
        <f>ROUND(I330*H330,2)</f>
        <v>0</v>
      </c>
      <c r="K330" s="218"/>
      <c r="L330" s="43"/>
      <c r="M330" s="219" t="s">
        <v>1</v>
      </c>
      <c r="N330" s="220" t="s">
        <v>41</v>
      </c>
      <c r="O330" s="90"/>
      <c r="P330" s="221">
        <f>O330*H330</f>
        <v>0</v>
      </c>
      <c r="Q330" s="221">
        <v>0</v>
      </c>
      <c r="R330" s="221">
        <f>Q330*H330</f>
        <v>0</v>
      </c>
      <c r="S330" s="221">
        <v>0</v>
      </c>
      <c r="T330" s="22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3" t="s">
        <v>132</v>
      </c>
      <c r="AT330" s="223" t="s">
        <v>128</v>
      </c>
      <c r="AU330" s="223" t="s">
        <v>83</v>
      </c>
      <c r="AY330" s="16" t="s">
        <v>126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6" t="s">
        <v>81</v>
      </c>
      <c r="BK330" s="224">
        <f>ROUND(I330*H330,2)</f>
        <v>0</v>
      </c>
      <c r="BL330" s="16" t="s">
        <v>132</v>
      </c>
      <c r="BM330" s="223" t="s">
        <v>510</v>
      </c>
    </row>
    <row r="331" s="13" customFormat="1">
      <c r="A331" s="13"/>
      <c r="B331" s="225"/>
      <c r="C331" s="226"/>
      <c r="D331" s="227" t="s">
        <v>134</v>
      </c>
      <c r="E331" s="228" t="s">
        <v>1</v>
      </c>
      <c r="F331" s="229" t="s">
        <v>248</v>
      </c>
      <c r="G331" s="226"/>
      <c r="H331" s="230">
        <v>104.31999999999999</v>
      </c>
      <c r="I331" s="231"/>
      <c r="J331" s="226"/>
      <c r="K331" s="226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134</v>
      </c>
      <c r="AU331" s="236" t="s">
        <v>83</v>
      </c>
      <c r="AV331" s="13" t="s">
        <v>83</v>
      </c>
      <c r="AW331" s="13" t="s">
        <v>32</v>
      </c>
      <c r="AX331" s="13" t="s">
        <v>76</v>
      </c>
      <c r="AY331" s="236" t="s">
        <v>126</v>
      </c>
    </row>
    <row r="332" s="13" customFormat="1">
      <c r="A332" s="13"/>
      <c r="B332" s="225"/>
      <c r="C332" s="226"/>
      <c r="D332" s="227" t="s">
        <v>134</v>
      </c>
      <c r="E332" s="228" t="s">
        <v>1</v>
      </c>
      <c r="F332" s="229" t="s">
        <v>249</v>
      </c>
      <c r="G332" s="226"/>
      <c r="H332" s="230">
        <v>157.90000000000001</v>
      </c>
      <c r="I332" s="231"/>
      <c r="J332" s="226"/>
      <c r="K332" s="226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134</v>
      </c>
      <c r="AU332" s="236" t="s">
        <v>83</v>
      </c>
      <c r="AV332" s="13" t="s">
        <v>83</v>
      </c>
      <c r="AW332" s="13" t="s">
        <v>32</v>
      </c>
      <c r="AX332" s="13" t="s">
        <v>76</v>
      </c>
      <c r="AY332" s="236" t="s">
        <v>126</v>
      </c>
    </row>
    <row r="333" s="13" customFormat="1">
      <c r="A333" s="13"/>
      <c r="B333" s="225"/>
      <c r="C333" s="226"/>
      <c r="D333" s="227" t="s">
        <v>134</v>
      </c>
      <c r="E333" s="228" t="s">
        <v>1</v>
      </c>
      <c r="F333" s="229" t="s">
        <v>250</v>
      </c>
      <c r="G333" s="226"/>
      <c r="H333" s="230">
        <v>71.099999999999994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134</v>
      </c>
      <c r="AU333" s="236" t="s">
        <v>83</v>
      </c>
      <c r="AV333" s="13" t="s">
        <v>83</v>
      </c>
      <c r="AW333" s="13" t="s">
        <v>32</v>
      </c>
      <c r="AX333" s="13" t="s">
        <v>76</v>
      </c>
      <c r="AY333" s="236" t="s">
        <v>126</v>
      </c>
    </row>
    <row r="334" s="14" customFormat="1">
      <c r="A334" s="14"/>
      <c r="B334" s="237"/>
      <c r="C334" s="238"/>
      <c r="D334" s="227" t="s">
        <v>134</v>
      </c>
      <c r="E334" s="239" t="s">
        <v>1</v>
      </c>
      <c r="F334" s="240" t="s">
        <v>169</v>
      </c>
      <c r="G334" s="238"/>
      <c r="H334" s="241">
        <v>333.32000000000005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134</v>
      </c>
      <c r="AU334" s="247" t="s">
        <v>83</v>
      </c>
      <c r="AV334" s="14" t="s">
        <v>132</v>
      </c>
      <c r="AW334" s="14" t="s">
        <v>32</v>
      </c>
      <c r="AX334" s="14" t="s">
        <v>81</v>
      </c>
      <c r="AY334" s="247" t="s">
        <v>126</v>
      </c>
    </row>
    <row r="335" s="2" customFormat="1" ht="16.5" customHeight="1">
      <c r="A335" s="37"/>
      <c r="B335" s="38"/>
      <c r="C335" s="211" t="s">
        <v>511</v>
      </c>
      <c r="D335" s="211" t="s">
        <v>128</v>
      </c>
      <c r="E335" s="212" t="s">
        <v>512</v>
      </c>
      <c r="F335" s="213" t="s">
        <v>513</v>
      </c>
      <c r="G335" s="214" t="s">
        <v>159</v>
      </c>
      <c r="H335" s="215">
        <v>2.2400000000000002</v>
      </c>
      <c r="I335" s="216"/>
      <c r="J335" s="217">
        <f>ROUND(I335*H335,2)</f>
        <v>0</v>
      </c>
      <c r="K335" s="218"/>
      <c r="L335" s="43"/>
      <c r="M335" s="219" t="s">
        <v>1</v>
      </c>
      <c r="N335" s="220" t="s">
        <v>41</v>
      </c>
      <c r="O335" s="90"/>
      <c r="P335" s="221">
        <f>O335*H335</f>
        <v>0</v>
      </c>
      <c r="Q335" s="221">
        <v>0</v>
      </c>
      <c r="R335" s="221">
        <f>Q335*H335</f>
        <v>0</v>
      </c>
      <c r="S335" s="221">
        <v>2</v>
      </c>
      <c r="T335" s="222">
        <f>S335*H335</f>
        <v>4.4800000000000004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3" t="s">
        <v>132</v>
      </c>
      <c r="AT335" s="223" t="s">
        <v>128</v>
      </c>
      <c r="AU335" s="223" t="s">
        <v>83</v>
      </c>
      <c r="AY335" s="16" t="s">
        <v>126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6" t="s">
        <v>81</v>
      </c>
      <c r="BK335" s="224">
        <f>ROUND(I335*H335,2)</f>
        <v>0</v>
      </c>
      <c r="BL335" s="16" t="s">
        <v>132</v>
      </c>
      <c r="BM335" s="223" t="s">
        <v>514</v>
      </c>
    </row>
    <row r="336" s="13" customFormat="1">
      <c r="A336" s="13"/>
      <c r="B336" s="225"/>
      <c r="C336" s="226"/>
      <c r="D336" s="227" t="s">
        <v>134</v>
      </c>
      <c r="E336" s="228" t="s">
        <v>1</v>
      </c>
      <c r="F336" s="229" t="s">
        <v>515</v>
      </c>
      <c r="G336" s="226"/>
      <c r="H336" s="230">
        <v>2.2400000000000002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134</v>
      </c>
      <c r="AU336" s="236" t="s">
        <v>83</v>
      </c>
      <c r="AV336" s="13" t="s">
        <v>83</v>
      </c>
      <c r="AW336" s="13" t="s">
        <v>32</v>
      </c>
      <c r="AX336" s="13" t="s">
        <v>76</v>
      </c>
      <c r="AY336" s="236" t="s">
        <v>126</v>
      </c>
    </row>
    <row r="337" s="14" customFormat="1">
      <c r="A337" s="14"/>
      <c r="B337" s="237"/>
      <c r="C337" s="238"/>
      <c r="D337" s="227" t="s">
        <v>134</v>
      </c>
      <c r="E337" s="239" t="s">
        <v>1</v>
      </c>
      <c r="F337" s="240" t="s">
        <v>169</v>
      </c>
      <c r="G337" s="238"/>
      <c r="H337" s="241">
        <v>2.2400000000000002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134</v>
      </c>
      <c r="AU337" s="247" t="s">
        <v>83</v>
      </c>
      <c r="AV337" s="14" t="s">
        <v>132</v>
      </c>
      <c r="AW337" s="14" t="s">
        <v>32</v>
      </c>
      <c r="AX337" s="14" t="s">
        <v>81</v>
      </c>
      <c r="AY337" s="247" t="s">
        <v>126</v>
      </c>
    </row>
    <row r="338" s="2" customFormat="1" ht="16.5" customHeight="1">
      <c r="A338" s="37"/>
      <c r="B338" s="38"/>
      <c r="C338" s="211" t="s">
        <v>516</v>
      </c>
      <c r="D338" s="211" t="s">
        <v>128</v>
      </c>
      <c r="E338" s="212" t="s">
        <v>517</v>
      </c>
      <c r="F338" s="213" t="s">
        <v>518</v>
      </c>
      <c r="G338" s="214" t="s">
        <v>159</v>
      </c>
      <c r="H338" s="215">
        <v>32.899999999999999</v>
      </c>
      <c r="I338" s="216"/>
      <c r="J338" s="217">
        <f>ROUND(I338*H338,2)</f>
        <v>0</v>
      </c>
      <c r="K338" s="218"/>
      <c r="L338" s="43"/>
      <c r="M338" s="219" t="s">
        <v>1</v>
      </c>
      <c r="N338" s="220" t="s">
        <v>41</v>
      </c>
      <c r="O338" s="90"/>
      <c r="P338" s="221">
        <f>O338*H338</f>
        <v>0</v>
      </c>
      <c r="Q338" s="221">
        <v>0</v>
      </c>
      <c r="R338" s="221">
        <f>Q338*H338</f>
        <v>0</v>
      </c>
      <c r="S338" s="221">
        <v>2.3999999999999999</v>
      </c>
      <c r="T338" s="222">
        <f>S338*H338</f>
        <v>78.959999999999994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3" t="s">
        <v>132</v>
      </c>
      <c r="AT338" s="223" t="s">
        <v>128</v>
      </c>
      <c r="AU338" s="223" t="s">
        <v>83</v>
      </c>
      <c r="AY338" s="16" t="s">
        <v>126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6" t="s">
        <v>81</v>
      </c>
      <c r="BK338" s="224">
        <f>ROUND(I338*H338,2)</f>
        <v>0</v>
      </c>
      <c r="BL338" s="16" t="s">
        <v>132</v>
      </c>
      <c r="BM338" s="223" t="s">
        <v>519</v>
      </c>
    </row>
    <row r="339" s="13" customFormat="1">
      <c r="A339" s="13"/>
      <c r="B339" s="225"/>
      <c r="C339" s="226"/>
      <c r="D339" s="227" t="s">
        <v>134</v>
      </c>
      <c r="E339" s="228" t="s">
        <v>1</v>
      </c>
      <c r="F339" s="229" t="s">
        <v>520</v>
      </c>
      <c r="G339" s="226"/>
      <c r="H339" s="230">
        <v>32.899999999999999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134</v>
      </c>
      <c r="AU339" s="236" t="s">
        <v>83</v>
      </c>
      <c r="AV339" s="13" t="s">
        <v>83</v>
      </c>
      <c r="AW339" s="13" t="s">
        <v>32</v>
      </c>
      <c r="AX339" s="13" t="s">
        <v>81</v>
      </c>
      <c r="AY339" s="236" t="s">
        <v>126</v>
      </c>
    </row>
    <row r="340" s="2" customFormat="1" ht="16.5" customHeight="1">
      <c r="A340" s="37"/>
      <c r="B340" s="38"/>
      <c r="C340" s="211" t="s">
        <v>521</v>
      </c>
      <c r="D340" s="211" t="s">
        <v>128</v>
      </c>
      <c r="E340" s="212" t="s">
        <v>522</v>
      </c>
      <c r="F340" s="213" t="s">
        <v>523</v>
      </c>
      <c r="G340" s="214" t="s">
        <v>159</v>
      </c>
      <c r="H340" s="215">
        <v>94.950000000000003</v>
      </c>
      <c r="I340" s="216"/>
      <c r="J340" s="217">
        <f>ROUND(I340*H340,2)</f>
        <v>0</v>
      </c>
      <c r="K340" s="218"/>
      <c r="L340" s="43"/>
      <c r="M340" s="219" t="s">
        <v>1</v>
      </c>
      <c r="N340" s="220" t="s">
        <v>41</v>
      </c>
      <c r="O340" s="90"/>
      <c r="P340" s="221">
        <f>O340*H340</f>
        <v>0</v>
      </c>
      <c r="Q340" s="221">
        <v>0</v>
      </c>
      <c r="R340" s="221">
        <f>Q340*H340</f>
        <v>0</v>
      </c>
      <c r="S340" s="221">
        <v>2.3999999999999999</v>
      </c>
      <c r="T340" s="222">
        <f>S340*H340</f>
        <v>227.88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3" t="s">
        <v>132</v>
      </c>
      <c r="AT340" s="223" t="s">
        <v>128</v>
      </c>
      <c r="AU340" s="223" t="s">
        <v>83</v>
      </c>
      <c r="AY340" s="16" t="s">
        <v>126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6" t="s">
        <v>81</v>
      </c>
      <c r="BK340" s="224">
        <f>ROUND(I340*H340,2)</f>
        <v>0</v>
      </c>
      <c r="BL340" s="16" t="s">
        <v>132</v>
      </c>
      <c r="BM340" s="223" t="s">
        <v>524</v>
      </c>
    </row>
    <row r="341" s="13" customFormat="1">
      <c r="A341" s="13"/>
      <c r="B341" s="225"/>
      <c r="C341" s="226"/>
      <c r="D341" s="227" t="s">
        <v>134</v>
      </c>
      <c r="E341" s="228" t="s">
        <v>1</v>
      </c>
      <c r="F341" s="229" t="s">
        <v>525</v>
      </c>
      <c r="G341" s="226"/>
      <c r="H341" s="230">
        <v>94.950000000000003</v>
      </c>
      <c r="I341" s="231"/>
      <c r="J341" s="226"/>
      <c r="K341" s="226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134</v>
      </c>
      <c r="AU341" s="236" t="s">
        <v>83</v>
      </c>
      <c r="AV341" s="13" t="s">
        <v>83</v>
      </c>
      <c r="AW341" s="13" t="s">
        <v>32</v>
      </c>
      <c r="AX341" s="13" t="s">
        <v>81</v>
      </c>
      <c r="AY341" s="236" t="s">
        <v>126</v>
      </c>
    </row>
    <row r="342" s="2" customFormat="1" ht="24.15" customHeight="1">
      <c r="A342" s="37"/>
      <c r="B342" s="38"/>
      <c r="C342" s="211" t="s">
        <v>526</v>
      </c>
      <c r="D342" s="211" t="s">
        <v>128</v>
      </c>
      <c r="E342" s="212" t="s">
        <v>527</v>
      </c>
      <c r="F342" s="213" t="s">
        <v>528</v>
      </c>
      <c r="G342" s="214" t="s">
        <v>263</v>
      </c>
      <c r="H342" s="215">
        <v>11</v>
      </c>
      <c r="I342" s="216"/>
      <c r="J342" s="217">
        <f>ROUND(I342*H342,2)</f>
        <v>0</v>
      </c>
      <c r="K342" s="218"/>
      <c r="L342" s="43"/>
      <c r="M342" s="219" t="s">
        <v>1</v>
      </c>
      <c r="N342" s="220" t="s">
        <v>41</v>
      </c>
      <c r="O342" s="90"/>
      <c r="P342" s="221">
        <f>O342*H342</f>
        <v>0</v>
      </c>
      <c r="Q342" s="221">
        <v>0</v>
      </c>
      <c r="R342" s="221">
        <f>Q342*H342</f>
        <v>0</v>
      </c>
      <c r="S342" s="221">
        <v>0.087999999999999995</v>
      </c>
      <c r="T342" s="222">
        <f>S342*H342</f>
        <v>0.96799999999999997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3" t="s">
        <v>132</v>
      </c>
      <c r="AT342" s="223" t="s">
        <v>128</v>
      </c>
      <c r="AU342" s="223" t="s">
        <v>83</v>
      </c>
      <c r="AY342" s="16" t="s">
        <v>126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6" t="s">
        <v>81</v>
      </c>
      <c r="BK342" s="224">
        <f>ROUND(I342*H342,2)</f>
        <v>0</v>
      </c>
      <c r="BL342" s="16" t="s">
        <v>132</v>
      </c>
      <c r="BM342" s="223" t="s">
        <v>529</v>
      </c>
    </row>
    <row r="343" s="2" customFormat="1" ht="24.15" customHeight="1">
      <c r="A343" s="37"/>
      <c r="B343" s="38"/>
      <c r="C343" s="211" t="s">
        <v>530</v>
      </c>
      <c r="D343" s="211" t="s">
        <v>128</v>
      </c>
      <c r="E343" s="212" t="s">
        <v>531</v>
      </c>
      <c r="F343" s="213" t="s">
        <v>532</v>
      </c>
      <c r="G343" s="214" t="s">
        <v>263</v>
      </c>
      <c r="H343" s="215">
        <v>14</v>
      </c>
      <c r="I343" s="216"/>
      <c r="J343" s="217">
        <f>ROUND(I343*H343,2)</f>
        <v>0</v>
      </c>
      <c r="K343" s="218"/>
      <c r="L343" s="43"/>
      <c r="M343" s="219" t="s">
        <v>1</v>
      </c>
      <c r="N343" s="220" t="s">
        <v>41</v>
      </c>
      <c r="O343" s="90"/>
      <c r="P343" s="221">
        <f>O343*H343</f>
        <v>0</v>
      </c>
      <c r="Q343" s="221">
        <v>0</v>
      </c>
      <c r="R343" s="221">
        <f>Q343*H343</f>
        <v>0</v>
      </c>
      <c r="S343" s="221">
        <v>0.0080000000000000002</v>
      </c>
      <c r="T343" s="222">
        <f>S343*H343</f>
        <v>0.112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3" t="s">
        <v>132</v>
      </c>
      <c r="AT343" s="223" t="s">
        <v>128</v>
      </c>
      <c r="AU343" s="223" t="s">
        <v>83</v>
      </c>
      <c r="AY343" s="16" t="s">
        <v>126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6" t="s">
        <v>81</v>
      </c>
      <c r="BK343" s="224">
        <f>ROUND(I343*H343,2)</f>
        <v>0</v>
      </c>
      <c r="BL343" s="16" t="s">
        <v>132</v>
      </c>
      <c r="BM343" s="223" t="s">
        <v>533</v>
      </c>
    </row>
    <row r="344" s="13" customFormat="1">
      <c r="A344" s="13"/>
      <c r="B344" s="225"/>
      <c r="C344" s="226"/>
      <c r="D344" s="227" t="s">
        <v>134</v>
      </c>
      <c r="E344" s="228" t="s">
        <v>1</v>
      </c>
      <c r="F344" s="229" t="s">
        <v>196</v>
      </c>
      <c r="G344" s="226"/>
      <c r="H344" s="230">
        <v>14</v>
      </c>
      <c r="I344" s="231"/>
      <c r="J344" s="226"/>
      <c r="K344" s="226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134</v>
      </c>
      <c r="AU344" s="236" t="s">
        <v>83</v>
      </c>
      <c r="AV344" s="13" t="s">
        <v>83</v>
      </c>
      <c r="AW344" s="13" t="s">
        <v>32</v>
      </c>
      <c r="AX344" s="13" t="s">
        <v>81</v>
      </c>
      <c r="AY344" s="236" t="s">
        <v>126</v>
      </c>
    </row>
    <row r="345" s="2" customFormat="1" ht="24.15" customHeight="1">
      <c r="A345" s="37"/>
      <c r="B345" s="38"/>
      <c r="C345" s="211" t="s">
        <v>534</v>
      </c>
      <c r="D345" s="211" t="s">
        <v>128</v>
      </c>
      <c r="E345" s="212" t="s">
        <v>535</v>
      </c>
      <c r="F345" s="213" t="s">
        <v>536</v>
      </c>
      <c r="G345" s="214" t="s">
        <v>165</v>
      </c>
      <c r="H345" s="215">
        <v>25.600000000000001</v>
      </c>
      <c r="I345" s="216"/>
      <c r="J345" s="217">
        <f>ROUND(I345*H345,2)</f>
        <v>0</v>
      </c>
      <c r="K345" s="218"/>
      <c r="L345" s="43"/>
      <c r="M345" s="219" t="s">
        <v>1</v>
      </c>
      <c r="N345" s="220" t="s">
        <v>41</v>
      </c>
      <c r="O345" s="90"/>
      <c r="P345" s="221">
        <f>O345*H345</f>
        <v>0</v>
      </c>
      <c r="Q345" s="221">
        <v>0</v>
      </c>
      <c r="R345" s="221">
        <f>Q345*H345</f>
        <v>0</v>
      </c>
      <c r="S345" s="221">
        <v>0.0092499999999999995</v>
      </c>
      <c r="T345" s="222">
        <f>S345*H345</f>
        <v>0.23680000000000001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3" t="s">
        <v>132</v>
      </c>
      <c r="AT345" s="223" t="s">
        <v>128</v>
      </c>
      <c r="AU345" s="223" t="s">
        <v>83</v>
      </c>
      <c r="AY345" s="16" t="s">
        <v>126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6" t="s">
        <v>81</v>
      </c>
      <c r="BK345" s="224">
        <f>ROUND(I345*H345,2)</f>
        <v>0</v>
      </c>
      <c r="BL345" s="16" t="s">
        <v>132</v>
      </c>
      <c r="BM345" s="223" t="s">
        <v>537</v>
      </c>
    </row>
    <row r="346" s="13" customFormat="1">
      <c r="A346" s="13"/>
      <c r="B346" s="225"/>
      <c r="C346" s="226"/>
      <c r="D346" s="227" t="s">
        <v>134</v>
      </c>
      <c r="E346" s="228" t="s">
        <v>1</v>
      </c>
      <c r="F346" s="229" t="s">
        <v>538</v>
      </c>
      <c r="G346" s="226"/>
      <c r="H346" s="230">
        <v>25.600000000000001</v>
      </c>
      <c r="I346" s="231"/>
      <c r="J346" s="226"/>
      <c r="K346" s="226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134</v>
      </c>
      <c r="AU346" s="236" t="s">
        <v>83</v>
      </c>
      <c r="AV346" s="13" t="s">
        <v>83</v>
      </c>
      <c r="AW346" s="13" t="s">
        <v>32</v>
      </c>
      <c r="AX346" s="13" t="s">
        <v>76</v>
      </c>
      <c r="AY346" s="236" t="s">
        <v>126</v>
      </c>
    </row>
    <row r="347" s="14" customFormat="1">
      <c r="A347" s="14"/>
      <c r="B347" s="237"/>
      <c r="C347" s="238"/>
      <c r="D347" s="227" t="s">
        <v>134</v>
      </c>
      <c r="E347" s="239" t="s">
        <v>1</v>
      </c>
      <c r="F347" s="240" t="s">
        <v>169</v>
      </c>
      <c r="G347" s="238"/>
      <c r="H347" s="241">
        <v>25.600000000000001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134</v>
      </c>
      <c r="AU347" s="247" t="s">
        <v>83</v>
      </c>
      <c r="AV347" s="14" t="s">
        <v>132</v>
      </c>
      <c r="AW347" s="14" t="s">
        <v>32</v>
      </c>
      <c r="AX347" s="14" t="s">
        <v>81</v>
      </c>
      <c r="AY347" s="247" t="s">
        <v>126</v>
      </c>
    </row>
    <row r="348" s="2" customFormat="1" ht="37.8" customHeight="1">
      <c r="A348" s="37"/>
      <c r="B348" s="38"/>
      <c r="C348" s="211" t="s">
        <v>539</v>
      </c>
      <c r="D348" s="211" t="s">
        <v>128</v>
      </c>
      <c r="E348" s="212" t="s">
        <v>540</v>
      </c>
      <c r="F348" s="213" t="s">
        <v>541</v>
      </c>
      <c r="G348" s="214" t="s">
        <v>131</v>
      </c>
      <c r="H348" s="215">
        <v>18</v>
      </c>
      <c r="I348" s="216"/>
      <c r="J348" s="217">
        <f>ROUND(I348*H348,2)</f>
        <v>0</v>
      </c>
      <c r="K348" s="218"/>
      <c r="L348" s="43"/>
      <c r="M348" s="219" t="s">
        <v>1</v>
      </c>
      <c r="N348" s="220" t="s">
        <v>41</v>
      </c>
      <c r="O348" s="90"/>
      <c r="P348" s="221">
        <f>O348*H348</f>
        <v>0</v>
      </c>
      <c r="Q348" s="221">
        <v>0.00021000000000000001</v>
      </c>
      <c r="R348" s="221">
        <f>Q348*H348</f>
        <v>0.0037800000000000004</v>
      </c>
      <c r="S348" s="221">
        <v>0</v>
      </c>
      <c r="T348" s="222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3" t="s">
        <v>132</v>
      </c>
      <c r="AT348" s="223" t="s">
        <v>128</v>
      </c>
      <c r="AU348" s="223" t="s">
        <v>83</v>
      </c>
      <c r="AY348" s="16" t="s">
        <v>126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6" t="s">
        <v>81</v>
      </c>
      <c r="BK348" s="224">
        <f>ROUND(I348*H348,2)</f>
        <v>0</v>
      </c>
      <c r="BL348" s="16" t="s">
        <v>132</v>
      </c>
      <c r="BM348" s="223" t="s">
        <v>542</v>
      </c>
    </row>
    <row r="349" s="13" customFormat="1">
      <c r="A349" s="13"/>
      <c r="B349" s="225"/>
      <c r="C349" s="226"/>
      <c r="D349" s="227" t="s">
        <v>134</v>
      </c>
      <c r="E349" s="228" t="s">
        <v>1</v>
      </c>
      <c r="F349" s="229" t="s">
        <v>543</v>
      </c>
      <c r="G349" s="226"/>
      <c r="H349" s="230">
        <v>18</v>
      </c>
      <c r="I349" s="231"/>
      <c r="J349" s="226"/>
      <c r="K349" s="226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134</v>
      </c>
      <c r="AU349" s="236" t="s">
        <v>83</v>
      </c>
      <c r="AV349" s="13" t="s">
        <v>83</v>
      </c>
      <c r="AW349" s="13" t="s">
        <v>32</v>
      </c>
      <c r="AX349" s="13" t="s">
        <v>81</v>
      </c>
      <c r="AY349" s="236" t="s">
        <v>126</v>
      </c>
    </row>
    <row r="350" s="2" customFormat="1" ht="16.5" customHeight="1">
      <c r="A350" s="37"/>
      <c r="B350" s="38"/>
      <c r="C350" s="211" t="s">
        <v>544</v>
      </c>
      <c r="D350" s="211" t="s">
        <v>128</v>
      </c>
      <c r="E350" s="212" t="s">
        <v>545</v>
      </c>
      <c r="F350" s="213" t="s">
        <v>546</v>
      </c>
      <c r="G350" s="214" t="s">
        <v>263</v>
      </c>
      <c r="H350" s="215">
        <v>1</v>
      </c>
      <c r="I350" s="216"/>
      <c r="J350" s="217">
        <f>ROUND(I350*H350,2)</f>
        <v>0</v>
      </c>
      <c r="K350" s="218"/>
      <c r="L350" s="43"/>
      <c r="M350" s="219" t="s">
        <v>1</v>
      </c>
      <c r="N350" s="220" t="s">
        <v>41</v>
      </c>
      <c r="O350" s="90"/>
      <c r="P350" s="221">
        <f>O350*H350</f>
        <v>0</v>
      </c>
      <c r="Q350" s="221">
        <v>0</v>
      </c>
      <c r="R350" s="221">
        <f>Q350*H350</f>
        <v>0</v>
      </c>
      <c r="S350" s="221">
        <v>0.192</v>
      </c>
      <c r="T350" s="222">
        <f>S350*H350</f>
        <v>0.192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3" t="s">
        <v>132</v>
      </c>
      <c r="AT350" s="223" t="s">
        <v>128</v>
      </c>
      <c r="AU350" s="223" t="s">
        <v>83</v>
      </c>
      <c r="AY350" s="16" t="s">
        <v>126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6" t="s">
        <v>81</v>
      </c>
      <c r="BK350" s="224">
        <f>ROUND(I350*H350,2)</f>
        <v>0</v>
      </c>
      <c r="BL350" s="16" t="s">
        <v>132</v>
      </c>
      <c r="BM350" s="223" t="s">
        <v>547</v>
      </c>
    </row>
    <row r="351" s="2" customFormat="1" ht="21.75" customHeight="1">
      <c r="A351" s="37"/>
      <c r="B351" s="38"/>
      <c r="C351" s="211" t="s">
        <v>548</v>
      </c>
      <c r="D351" s="211" t="s">
        <v>128</v>
      </c>
      <c r="E351" s="212" t="s">
        <v>549</v>
      </c>
      <c r="F351" s="213" t="s">
        <v>550</v>
      </c>
      <c r="G351" s="214" t="s">
        <v>263</v>
      </c>
      <c r="H351" s="215">
        <v>1</v>
      </c>
      <c r="I351" s="216"/>
      <c r="J351" s="217">
        <f>ROUND(I351*H351,2)</f>
        <v>0</v>
      </c>
      <c r="K351" s="218"/>
      <c r="L351" s="43"/>
      <c r="M351" s="219" t="s">
        <v>1</v>
      </c>
      <c r="N351" s="220" t="s">
        <v>41</v>
      </c>
      <c r="O351" s="90"/>
      <c r="P351" s="221">
        <f>O351*H351</f>
        <v>0</v>
      </c>
      <c r="Q351" s="221">
        <v>0</v>
      </c>
      <c r="R351" s="221">
        <f>Q351*H351</f>
        <v>0</v>
      </c>
      <c r="S351" s="221">
        <v>0.20999999999999999</v>
      </c>
      <c r="T351" s="222">
        <f>S351*H351</f>
        <v>0.20999999999999999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3" t="s">
        <v>132</v>
      </c>
      <c r="AT351" s="223" t="s">
        <v>128</v>
      </c>
      <c r="AU351" s="223" t="s">
        <v>83</v>
      </c>
      <c r="AY351" s="16" t="s">
        <v>126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6" t="s">
        <v>81</v>
      </c>
      <c r="BK351" s="224">
        <f>ROUND(I351*H351,2)</f>
        <v>0</v>
      </c>
      <c r="BL351" s="16" t="s">
        <v>132</v>
      </c>
      <c r="BM351" s="223" t="s">
        <v>551</v>
      </c>
    </row>
    <row r="352" s="2" customFormat="1" ht="24.15" customHeight="1">
      <c r="A352" s="37"/>
      <c r="B352" s="38"/>
      <c r="C352" s="211" t="s">
        <v>552</v>
      </c>
      <c r="D352" s="211" t="s">
        <v>128</v>
      </c>
      <c r="E352" s="212" t="s">
        <v>553</v>
      </c>
      <c r="F352" s="213" t="s">
        <v>554</v>
      </c>
      <c r="G352" s="214" t="s">
        <v>217</v>
      </c>
      <c r="H352" s="215">
        <v>6.0990000000000002</v>
      </c>
      <c r="I352" s="216"/>
      <c r="J352" s="217">
        <f>ROUND(I352*H352,2)</f>
        <v>0</v>
      </c>
      <c r="K352" s="218"/>
      <c r="L352" s="43"/>
      <c r="M352" s="219" t="s">
        <v>1</v>
      </c>
      <c r="N352" s="220" t="s">
        <v>41</v>
      </c>
      <c r="O352" s="90"/>
      <c r="P352" s="221">
        <f>O352*H352</f>
        <v>0</v>
      </c>
      <c r="Q352" s="221">
        <v>0</v>
      </c>
      <c r="R352" s="221">
        <f>Q352*H352</f>
        <v>0</v>
      </c>
      <c r="S352" s="221">
        <v>1</v>
      </c>
      <c r="T352" s="222">
        <f>S352*H352</f>
        <v>6.0990000000000002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3" t="s">
        <v>132</v>
      </c>
      <c r="AT352" s="223" t="s">
        <v>128</v>
      </c>
      <c r="AU352" s="223" t="s">
        <v>83</v>
      </c>
      <c r="AY352" s="16" t="s">
        <v>126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6" t="s">
        <v>81</v>
      </c>
      <c r="BK352" s="224">
        <f>ROUND(I352*H352,2)</f>
        <v>0</v>
      </c>
      <c r="BL352" s="16" t="s">
        <v>132</v>
      </c>
      <c r="BM352" s="223" t="s">
        <v>555</v>
      </c>
    </row>
    <row r="353" s="13" customFormat="1">
      <c r="A353" s="13"/>
      <c r="B353" s="225"/>
      <c r="C353" s="226"/>
      <c r="D353" s="227" t="s">
        <v>134</v>
      </c>
      <c r="E353" s="228" t="s">
        <v>1</v>
      </c>
      <c r="F353" s="229" t="s">
        <v>556</v>
      </c>
      <c r="G353" s="226"/>
      <c r="H353" s="230">
        <v>6.0990000000000002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134</v>
      </c>
      <c r="AU353" s="236" t="s">
        <v>83</v>
      </c>
      <c r="AV353" s="13" t="s">
        <v>83</v>
      </c>
      <c r="AW353" s="13" t="s">
        <v>32</v>
      </c>
      <c r="AX353" s="13" t="s">
        <v>81</v>
      </c>
      <c r="AY353" s="236" t="s">
        <v>126</v>
      </c>
    </row>
    <row r="354" s="2" customFormat="1" ht="24.15" customHeight="1">
      <c r="A354" s="37"/>
      <c r="B354" s="38"/>
      <c r="C354" s="211" t="s">
        <v>557</v>
      </c>
      <c r="D354" s="211" t="s">
        <v>128</v>
      </c>
      <c r="E354" s="212" t="s">
        <v>558</v>
      </c>
      <c r="F354" s="213" t="s">
        <v>559</v>
      </c>
      <c r="G354" s="214" t="s">
        <v>131</v>
      </c>
      <c r="H354" s="215">
        <v>57.600000000000001</v>
      </c>
      <c r="I354" s="216"/>
      <c r="J354" s="217">
        <f>ROUND(I354*H354,2)</f>
        <v>0</v>
      </c>
      <c r="K354" s="218"/>
      <c r="L354" s="43"/>
      <c r="M354" s="219" t="s">
        <v>1</v>
      </c>
      <c r="N354" s="220" t="s">
        <v>41</v>
      </c>
      <c r="O354" s="90"/>
      <c r="P354" s="221">
        <f>O354*H354</f>
        <v>0</v>
      </c>
      <c r="Q354" s="221">
        <v>0</v>
      </c>
      <c r="R354" s="221">
        <f>Q354*H354</f>
        <v>0</v>
      </c>
      <c r="S354" s="221">
        <v>0.065000000000000002</v>
      </c>
      <c r="T354" s="222">
        <f>S354*H354</f>
        <v>3.7440000000000002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3" t="s">
        <v>132</v>
      </c>
      <c r="AT354" s="223" t="s">
        <v>128</v>
      </c>
      <c r="AU354" s="223" t="s">
        <v>83</v>
      </c>
      <c r="AY354" s="16" t="s">
        <v>126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6" t="s">
        <v>81</v>
      </c>
      <c r="BK354" s="224">
        <f>ROUND(I354*H354,2)</f>
        <v>0</v>
      </c>
      <c r="BL354" s="16" t="s">
        <v>132</v>
      </c>
      <c r="BM354" s="223" t="s">
        <v>560</v>
      </c>
    </row>
    <row r="355" s="13" customFormat="1">
      <c r="A355" s="13"/>
      <c r="B355" s="225"/>
      <c r="C355" s="226"/>
      <c r="D355" s="227" t="s">
        <v>134</v>
      </c>
      <c r="E355" s="228" t="s">
        <v>1</v>
      </c>
      <c r="F355" s="229" t="s">
        <v>561</v>
      </c>
      <c r="G355" s="226"/>
      <c r="H355" s="230">
        <v>57.600000000000001</v>
      </c>
      <c r="I355" s="231"/>
      <c r="J355" s="226"/>
      <c r="K355" s="226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134</v>
      </c>
      <c r="AU355" s="236" t="s">
        <v>83</v>
      </c>
      <c r="AV355" s="13" t="s">
        <v>83</v>
      </c>
      <c r="AW355" s="13" t="s">
        <v>32</v>
      </c>
      <c r="AX355" s="13" t="s">
        <v>81</v>
      </c>
      <c r="AY355" s="236" t="s">
        <v>126</v>
      </c>
    </row>
    <row r="356" s="2" customFormat="1" ht="24.15" customHeight="1">
      <c r="A356" s="37"/>
      <c r="B356" s="38"/>
      <c r="C356" s="211" t="s">
        <v>562</v>
      </c>
      <c r="D356" s="211" t="s">
        <v>128</v>
      </c>
      <c r="E356" s="212" t="s">
        <v>563</v>
      </c>
      <c r="F356" s="213" t="s">
        <v>564</v>
      </c>
      <c r="G356" s="214" t="s">
        <v>131</v>
      </c>
      <c r="H356" s="215">
        <v>5.7599999999999998</v>
      </c>
      <c r="I356" s="216"/>
      <c r="J356" s="217">
        <f>ROUND(I356*H356,2)</f>
        <v>0</v>
      </c>
      <c r="K356" s="218"/>
      <c r="L356" s="43"/>
      <c r="M356" s="219" t="s">
        <v>1</v>
      </c>
      <c r="N356" s="220" t="s">
        <v>41</v>
      </c>
      <c r="O356" s="90"/>
      <c r="P356" s="221">
        <f>O356*H356</f>
        <v>0</v>
      </c>
      <c r="Q356" s="221">
        <v>0.020140000000000002</v>
      </c>
      <c r="R356" s="221">
        <f>Q356*H356</f>
        <v>0.11600640000000001</v>
      </c>
      <c r="S356" s="221">
        <v>0</v>
      </c>
      <c r="T356" s="222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3" t="s">
        <v>132</v>
      </c>
      <c r="AT356" s="223" t="s">
        <v>128</v>
      </c>
      <c r="AU356" s="223" t="s">
        <v>83</v>
      </c>
      <c r="AY356" s="16" t="s">
        <v>126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6" t="s">
        <v>81</v>
      </c>
      <c r="BK356" s="224">
        <f>ROUND(I356*H356,2)</f>
        <v>0</v>
      </c>
      <c r="BL356" s="16" t="s">
        <v>132</v>
      </c>
      <c r="BM356" s="223" t="s">
        <v>565</v>
      </c>
    </row>
    <row r="357" s="13" customFormat="1">
      <c r="A357" s="13"/>
      <c r="B357" s="225"/>
      <c r="C357" s="226"/>
      <c r="D357" s="227" t="s">
        <v>134</v>
      </c>
      <c r="E357" s="228" t="s">
        <v>1</v>
      </c>
      <c r="F357" s="229" t="s">
        <v>566</v>
      </c>
      <c r="G357" s="226"/>
      <c r="H357" s="230">
        <v>5.7599999999999998</v>
      </c>
      <c r="I357" s="231"/>
      <c r="J357" s="226"/>
      <c r="K357" s="226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134</v>
      </c>
      <c r="AU357" s="236" t="s">
        <v>83</v>
      </c>
      <c r="AV357" s="13" t="s">
        <v>83</v>
      </c>
      <c r="AW357" s="13" t="s">
        <v>32</v>
      </c>
      <c r="AX357" s="13" t="s">
        <v>81</v>
      </c>
      <c r="AY357" s="236" t="s">
        <v>126</v>
      </c>
    </row>
    <row r="358" s="2" customFormat="1" ht="21.75" customHeight="1">
      <c r="A358" s="37"/>
      <c r="B358" s="38"/>
      <c r="C358" s="211" t="s">
        <v>567</v>
      </c>
      <c r="D358" s="211" t="s">
        <v>128</v>
      </c>
      <c r="E358" s="212" t="s">
        <v>568</v>
      </c>
      <c r="F358" s="213" t="s">
        <v>569</v>
      </c>
      <c r="G358" s="214" t="s">
        <v>131</v>
      </c>
      <c r="H358" s="215">
        <v>115.2</v>
      </c>
      <c r="I358" s="216"/>
      <c r="J358" s="217">
        <f>ROUND(I358*H358,2)</f>
        <v>0</v>
      </c>
      <c r="K358" s="218"/>
      <c r="L358" s="43"/>
      <c r="M358" s="219" t="s">
        <v>1</v>
      </c>
      <c r="N358" s="220" t="s">
        <v>41</v>
      </c>
      <c r="O358" s="90"/>
      <c r="P358" s="221">
        <f>O358*H358</f>
        <v>0</v>
      </c>
      <c r="Q358" s="221">
        <v>0.0039699999999999996</v>
      </c>
      <c r="R358" s="221">
        <f>Q358*H358</f>
        <v>0.45734399999999997</v>
      </c>
      <c r="S358" s="221">
        <v>0</v>
      </c>
      <c r="T358" s="222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3" t="s">
        <v>132</v>
      </c>
      <c r="AT358" s="223" t="s">
        <v>128</v>
      </c>
      <c r="AU358" s="223" t="s">
        <v>83</v>
      </c>
      <c r="AY358" s="16" t="s">
        <v>126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6" t="s">
        <v>81</v>
      </c>
      <c r="BK358" s="224">
        <f>ROUND(I358*H358,2)</f>
        <v>0</v>
      </c>
      <c r="BL358" s="16" t="s">
        <v>132</v>
      </c>
      <c r="BM358" s="223" t="s">
        <v>570</v>
      </c>
    </row>
    <row r="359" s="13" customFormat="1">
      <c r="A359" s="13"/>
      <c r="B359" s="225"/>
      <c r="C359" s="226"/>
      <c r="D359" s="227" t="s">
        <v>134</v>
      </c>
      <c r="E359" s="228" t="s">
        <v>1</v>
      </c>
      <c r="F359" s="229" t="s">
        <v>571</v>
      </c>
      <c r="G359" s="226"/>
      <c r="H359" s="230">
        <v>115.2</v>
      </c>
      <c r="I359" s="231"/>
      <c r="J359" s="226"/>
      <c r="K359" s="226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134</v>
      </c>
      <c r="AU359" s="236" t="s">
        <v>83</v>
      </c>
      <c r="AV359" s="13" t="s">
        <v>83</v>
      </c>
      <c r="AW359" s="13" t="s">
        <v>32</v>
      </c>
      <c r="AX359" s="13" t="s">
        <v>81</v>
      </c>
      <c r="AY359" s="236" t="s">
        <v>126</v>
      </c>
    </row>
    <row r="360" s="2" customFormat="1" ht="24.15" customHeight="1">
      <c r="A360" s="37"/>
      <c r="B360" s="38"/>
      <c r="C360" s="211" t="s">
        <v>572</v>
      </c>
      <c r="D360" s="211" t="s">
        <v>128</v>
      </c>
      <c r="E360" s="212" t="s">
        <v>573</v>
      </c>
      <c r="F360" s="213" t="s">
        <v>574</v>
      </c>
      <c r="G360" s="214" t="s">
        <v>131</v>
      </c>
      <c r="H360" s="215">
        <v>57.600000000000001</v>
      </c>
      <c r="I360" s="216"/>
      <c r="J360" s="217">
        <f>ROUND(I360*H360,2)</f>
        <v>0</v>
      </c>
      <c r="K360" s="218"/>
      <c r="L360" s="43"/>
      <c r="M360" s="219" t="s">
        <v>1</v>
      </c>
      <c r="N360" s="220" t="s">
        <v>41</v>
      </c>
      <c r="O360" s="90"/>
      <c r="P360" s="221">
        <f>O360*H360</f>
        <v>0</v>
      </c>
      <c r="Q360" s="221">
        <v>0.0020999999999999999</v>
      </c>
      <c r="R360" s="221">
        <f>Q360*H360</f>
        <v>0.12096</v>
      </c>
      <c r="S360" s="221">
        <v>0</v>
      </c>
      <c r="T360" s="222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3" t="s">
        <v>132</v>
      </c>
      <c r="AT360" s="223" t="s">
        <v>128</v>
      </c>
      <c r="AU360" s="223" t="s">
        <v>83</v>
      </c>
      <c r="AY360" s="16" t="s">
        <v>126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6" t="s">
        <v>81</v>
      </c>
      <c r="BK360" s="224">
        <f>ROUND(I360*H360,2)</f>
        <v>0</v>
      </c>
      <c r="BL360" s="16" t="s">
        <v>132</v>
      </c>
      <c r="BM360" s="223" t="s">
        <v>575</v>
      </c>
    </row>
    <row r="361" s="12" customFormat="1" ht="22.8" customHeight="1">
      <c r="A361" s="12"/>
      <c r="B361" s="195"/>
      <c r="C361" s="196"/>
      <c r="D361" s="197" t="s">
        <v>75</v>
      </c>
      <c r="E361" s="209" t="s">
        <v>576</v>
      </c>
      <c r="F361" s="209" t="s">
        <v>577</v>
      </c>
      <c r="G361" s="196"/>
      <c r="H361" s="196"/>
      <c r="I361" s="199"/>
      <c r="J361" s="210">
        <f>BK361</f>
        <v>0</v>
      </c>
      <c r="K361" s="196"/>
      <c r="L361" s="201"/>
      <c r="M361" s="202"/>
      <c r="N361" s="203"/>
      <c r="O361" s="203"/>
      <c r="P361" s="204">
        <f>SUM(P362:P373)</f>
        <v>0</v>
      </c>
      <c r="Q361" s="203"/>
      <c r="R361" s="204">
        <f>SUM(R362:R373)</f>
        <v>0</v>
      </c>
      <c r="S361" s="203"/>
      <c r="T361" s="205">
        <f>SUM(T362:T373)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6" t="s">
        <v>81</v>
      </c>
      <c r="AT361" s="207" t="s">
        <v>75</v>
      </c>
      <c r="AU361" s="207" t="s">
        <v>81</v>
      </c>
      <c r="AY361" s="206" t="s">
        <v>126</v>
      </c>
      <c r="BK361" s="208">
        <f>SUM(BK362:BK373)</f>
        <v>0</v>
      </c>
    </row>
    <row r="362" s="2" customFormat="1" ht="24.15" customHeight="1">
      <c r="A362" s="37"/>
      <c r="B362" s="38"/>
      <c r="C362" s="211" t="s">
        <v>578</v>
      </c>
      <c r="D362" s="211" t="s">
        <v>128</v>
      </c>
      <c r="E362" s="212" t="s">
        <v>579</v>
      </c>
      <c r="F362" s="213" t="s">
        <v>580</v>
      </c>
      <c r="G362" s="214" t="s">
        <v>217</v>
      </c>
      <c r="H362" s="215">
        <v>405.548</v>
      </c>
      <c r="I362" s="216"/>
      <c r="J362" s="217">
        <f>ROUND(I362*H362,2)</f>
        <v>0</v>
      </c>
      <c r="K362" s="218"/>
      <c r="L362" s="43"/>
      <c r="M362" s="219" t="s">
        <v>1</v>
      </c>
      <c r="N362" s="220" t="s">
        <v>41</v>
      </c>
      <c r="O362" s="90"/>
      <c r="P362" s="221">
        <f>O362*H362</f>
        <v>0</v>
      </c>
      <c r="Q362" s="221">
        <v>0</v>
      </c>
      <c r="R362" s="221">
        <f>Q362*H362</f>
        <v>0</v>
      </c>
      <c r="S362" s="221">
        <v>0</v>
      </c>
      <c r="T362" s="22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23" t="s">
        <v>132</v>
      </c>
      <c r="AT362" s="223" t="s">
        <v>128</v>
      </c>
      <c r="AU362" s="223" t="s">
        <v>83</v>
      </c>
      <c r="AY362" s="16" t="s">
        <v>126</v>
      </c>
      <c r="BE362" s="224">
        <f>IF(N362="základní",J362,0)</f>
        <v>0</v>
      </c>
      <c r="BF362" s="224">
        <f>IF(N362="snížená",J362,0)</f>
        <v>0</v>
      </c>
      <c r="BG362" s="224">
        <f>IF(N362="zákl. přenesená",J362,0)</f>
        <v>0</v>
      </c>
      <c r="BH362" s="224">
        <f>IF(N362="sníž. přenesená",J362,0)</f>
        <v>0</v>
      </c>
      <c r="BI362" s="224">
        <f>IF(N362="nulová",J362,0)</f>
        <v>0</v>
      </c>
      <c r="BJ362" s="16" t="s">
        <v>81</v>
      </c>
      <c r="BK362" s="224">
        <f>ROUND(I362*H362,2)</f>
        <v>0</v>
      </c>
      <c r="BL362" s="16" t="s">
        <v>132</v>
      </c>
      <c r="BM362" s="223" t="s">
        <v>581</v>
      </c>
    </row>
    <row r="363" s="2" customFormat="1" ht="33" customHeight="1">
      <c r="A363" s="37"/>
      <c r="B363" s="38"/>
      <c r="C363" s="211" t="s">
        <v>582</v>
      </c>
      <c r="D363" s="211" t="s">
        <v>128</v>
      </c>
      <c r="E363" s="212" t="s">
        <v>583</v>
      </c>
      <c r="F363" s="213" t="s">
        <v>584</v>
      </c>
      <c r="G363" s="214" t="s">
        <v>217</v>
      </c>
      <c r="H363" s="215">
        <v>63.210000000000001</v>
      </c>
      <c r="I363" s="216"/>
      <c r="J363" s="217">
        <f>ROUND(I363*H363,2)</f>
        <v>0</v>
      </c>
      <c r="K363" s="218"/>
      <c r="L363" s="43"/>
      <c r="M363" s="219" t="s">
        <v>1</v>
      </c>
      <c r="N363" s="220" t="s">
        <v>41</v>
      </c>
      <c r="O363" s="90"/>
      <c r="P363" s="221">
        <f>O363*H363</f>
        <v>0</v>
      </c>
      <c r="Q363" s="221">
        <v>0</v>
      </c>
      <c r="R363" s="221">
        <f>Q363*H363</f>
        <v>0</v>
      </c>
      <c r="S363" s="221">
        <v>0</v>
      </c>
      <c r="T363" s="222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3" t="s">
        <v>132</v>
      </c>
      <c r="AT363" s="223" t="s">
        <v>128</v>
      </c>
      <c r="AU363" s="223" t="s">
        <v>83</v>
      </c>
      <c r="AY363" s="16" t="s">
        <v>126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6" t="s">
        <v>81</v>
      </c>
      <c r="BK363" s="224">
        <f>ROUND(I363*H363,2)</f>
        <v>0</v>
      </c>
      <c r="BL363" s="16" t="s">
        <v>132</v>
      </c>
      <c r="BM363" s="223" t="s">
        <v>585</v>
      </c>
    </row>
    <row r="364" s="13" customFormat="1">
      <c r="A364" s="13"/>
      <c r="B364" s="225"/>
      <c r="C364" s="226"/>
      <c r="D364" s="227" t="s">
        <v>134</v>
      </c>
      <c r="E364" s="228" t="s">
        <v>1</v>
      </c>
      <c r="F364" s="229" t="s">
        <v>586</v>
      </c>
      <c r="G364" s="226"/>
      <c r="H364" s="230">
        <v>63.210000000000001</v>
      </c>
      <c r="I364" s="231"/>
      <c r="J364" s="226"/>
      <c r="K364" s="226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134</v>
      </c>
      <c r="AU364" s="236" t="s">
        <v>83</v>
      </c>
      <c r="AV364" s="13" t="s">
        <v>83</v>
      </c>
      <c r="AW364" s="13" t="s">
        <v>32</v>
      </c>
      <c r="AX364" s="13" t="s">
        <v>81</v>
      </c>
      <c r="AY364" s="236" t="s">
        <v>126</v>
      </c>
    </row>
    <row r="365" s="2" customFormat="1" ht="37.8" customHeight="1">
      <c r="A365" s="37"/>
      <c r="B365" s="38"/>
      <c r="C365" s="211" t="s">
        <v>587</v>
      </c>
      <c r="D365" s="211" t="s">
        <v>128</v>
      </c>
      <c r="E365" s="212" t="s">
        <v>588</v>
      </c>
      <c r="F365" s="213" t="s">
        <v>589</v>
      </c>
      <c r="G365" s="214" t="s">
        <v>217</v>
      </c>
      <c r="H365" s="215">
        <v>306.83999999999997</v>
      </c>
      <c r="I365" s="216"/>
      <c r="J365" s="217">
        <f>ROUND(I365*H365,2)</f>
        <v>0</v>
      </c>
      <c r="K365" s="218"/>
      <c r="L365" s="43"/>
      <c r="M365" s="219" t="s">
        <v>1</v>
      </c>
      <c r="N365" s="220" t="s">
        <v>41</v>
      </c>
      <c r="O365" s="90"/>
      <c r="P365" s="221">
        <f>O365*H365</f>
        <v>0</v>
      </c>
      <c r="Q365" s="221">
        <v>0</v>
      </c>
      <c r="R365" s="221">
        <f>Q365*H365</f>
        <v>0</v>
      </c>
      <c r="S365" s="221">
        <v>0</v>
      </c>
      <c r="T365" s="222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3" t="s">
        <v>132</v>
      </c>
      <c r="AT365" s="223" t="s">
        <v>128</v>
      </c>
      <c r="AU365" s="223" t="s">
        <v>83</v>
      </c>
      <c r="AY365" s="16" t="s">
        <v>126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6" t="s">
        <v>81</v>
      </c>
      <c r="BK365" s="224">
        <f>ROUND(I365*H365,2)</f>
        <v>0</v>
      </c>
      <c r="BL365" s="16" t="s">
        <v>132</v>
      </c>
      <c r="BM365" s="223" t="s">
        <v>590</v>
      </c>
    </row>
    <row r="366" s="13" customFormat="1">
      <c r="A366" s="13"/>
      <c r="B366" s="225"/>
      <c r="C366" s="226"/>
      <c r="D366" s="227" t="s">
        <v>134</v>
      </c>
      <c r="E366" s="228" t="s">
        <v>1</v>
      </c>
      <c r="F366" s="229" t="s">
        <v>591</v>
      </c>
      <c r="G366" s="226"/>
      <c r="H366" s="230">
        <v>306.83999999999997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134</v>
      </c>
      <c r="AU366" s="236" t="s">
        <v>83</v>
      </c>
      <c r="AV366" s="13" t="s">
        <v>83</v>
      </c>
      <c r="AW366" s="13" t="s">
        <v>32</v>
      </c>
      <c r="AX366" s="13" t="s">
        <v>81</v>
      </c>
      <c r="AY366" s="236" t="s">
        <v>126</v>
      </c>
    </row>
    <row r="367" s="2" customFormat="1" ht="24.15" customHeight="1">
      <c r="A367" s="37"/>
      <c r="B367" s="38"/>
      <c r="C367" s="211" t="s">
        <v>592</v>
      </c>
      <c r="D367" s="211" t="s">
        <v>128</v>
      </c>
      <c r="E367" s="212" t="s">
        <v>593</v>
      </c>
      <c r="F367" s="213" t="s">
        <v>216</v>
      </c>
      <c r="G367" s="214" t="s">
        <v>217</v>
      </c>
      <c r="H367" s="215">
        <v>27.488</v>
      </c>
      <c r="I367" s="216"/>
      <c r="J367" s="217">
        <f>ROUND(I367*H367,2)</f>
        <v>0</v>
      </c>
      <c r="K367" s="218"/>
      <c r="L367" s="43"/>
      <c r="M367" s="219" t="s">
        <v>1</v>
      </c>
      <c r="N367" s="220" t="s">
        <v>41</v>
      </c>
      <c r="O367" s="90"/>
      <c r="P367" s="221">
        <f>O367*H367</f>
        <v>0</v>
      </c>
      <c r="Q367" s="221">
        <v>0</v>
      </c>
      <c r="R367" s="221">
        <f>Q367*H367</f>
        <v>0</v>
      </c>
      <c r="S367" s="221">
        <v>0</v>
      </c>
      <c r="T367" s="222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23" t="s">
        <v>132</v>
      </c>
      <c r="AT367" s="223" t="s">
        <v>128</v>
      </c>
      <c r="AU367" s="223" t="s">
        <v>83</v>
      </c>
      <c r="AY367" s="16" t="s">
        <v>126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6" t="s">
        <v>81</v>
      </c>
      <c r="BK367" s="224">
        <f>ROUND(I367*H367,2)</f>
        <v>0</v>
      </c>
      <c r="BL367" s="16" t="s">
        <v>132</v>
      </c>
      <c r="BM367" s="223" t="s">
        <v>594</v>
      </c>
    </row>
    <row r="368" s="13" customFormat="1">
      <c r="A368" s="13"/>
      <c r="B368" s="225"/>
      <c r="C368" s="226"/>
      <c r="D368" s="227" t="s">
        <v>134</v>
      </c>
      <c r="E368" s="228" t="s">
        <v>1</v>
      </c>
      <c r="F368" s="229" t="s">
        <v>595</v>
      </c>
      <c r="G368" s="226"/>
      <c r="H368" s="230">
        <v>27.488</v>
      </c>
      <c r="I368" s="231"/>
      <c r="J368" s="226"/>
      <c r="K368" s="226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134</v>
      </c>
      <c r="AU368" s="236" t="s">
        <v>83</v>
      </c>
      <c r="AV368" s="13" t="s">
        <v>83</v>
      </c>
      <c r="AW368" s="13" t="s">
        <v>32</v>
      </c>
      <c r="AX368" s="13" t="s">
        <v>81</v>
      </c>
      <c r="AY368" s="236" t="s">
        <v>126</v>
      </c>
    </row>
    <row r="369" s="2" customFormat="1" ht="24.15" customHeight="1">
      <c r="A369" s="37"/>
      <c r="B369" s="38"/>
      <c r="C369" s="211" t="s">
        <v>596</v>
      </c>
      <c r="D369" s="211" t="s">
        <v>128</v>
      </c>
      <c r="E369" s="212" t="s">
        <v>597</v>
      </c>
      <c r="F369" s="213" t="s">
        <v>598</v>
      </c>
      <c r="G369" s="214" t="s">
        <v>217</v>
      </c>
      <c r="H369" s="215">
        <v>7.8840000000000003</v>
      </c>
      <c r="I369" s="216"/>
      <c r="J369" s="217">
        <f>ROUND(I369*H369,2)</f>
        <v>0</v>
      </c>
      <c r="K369" s="218"/>
      <c r="L369" s="43"/>
      <c r="M369" s="219" t="s">
        <v>1</v>
      </c>
      <c r="N369" s="220" t="s">
        <v>41</v>
      </c>
      <c r="O369" s="90"/>
      <c r="P369" s="221">
        <f>O369*H369</f>
        <v>0</v>
      </c>
      <c r="Q369" s="221">
        <v>0</v>
      </c>
      <c r="R369" s="221">
        <f>Q369*H369</f>
        <v>0</v>
      </c>
      <c r="S369" s="221">
        <v>0</v>
      </c>
      <c r="T369" s="222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3" t="s">
        <v>132</v>
      </c>
      <c r="AT369" s="223" t="s">
        <v>128</v>
      </c>
      <c r="AU369" s="223" t="s">
        <v>83</v>
      </c>
      <c r="AY369" s="16" t="s">
        <v>126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6" t="s">
        <v>81</v>
      </c>
      <c r="BK369" s="224">
        <f>ROUND(I369*H369,2)</f>
        <v>0</v>
      </c>
      <c r="BL369" s="16" t="s">
        <v>132</v>
      </c>
      <c r="BM369" s="223" t="s">
        <v>599</v>
      </c>
    </row>
    <row r="370" s="13" customFormat="1">
      <c r="A370" s="13"/>
      <c r="B370" s="225"/>
      <c r="C370" s="226"/>
      <c r="D370" s="227" t="s">
        <v>134</v>
      </c>
      <c r="E370" s="228" t="s">
        <v>1</v>
      </c>
      <c r="F370" s="229" t="s">
        <v>600</v>
      </c>
      <c r="G370" s="226"/>
      <c r="H370" s="230">
        <v>7.8840000000000003</v>
      </c>
      <c r="I370" s="231"/>
      <c r="J370" s="226"/>
      <c r="K370" s="226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134</v>
      </c>
      <c r="AU370" s="236" t="s">
        <v>83</v>
      </c>
      <c r="AV370" s="13" t="s">
        <v>83</v>
      </c>
      <c r="AW370" s="13" t="s">
        <v>32</v>
      </c>
      <c r="AX370" s="13" t="s">
        <v>81</v>
      </c>
      <c r="AY370" s="236" t="s">
        <v>126</v>
      </c>
    </row>
    <row r="371" s="2" customFormat="1" ht="16.5" customHeight="1">
      <c r="A371" s="37"/>
      <c r="B371" s="38"/>
      <c r="C371" s="211" t="s">
        <v>601</v>
      </c>
      <c r="D371" s="211" t="s">
        <v>128</v>
      </c>
      <c r="E371" s="212" t="s">
        <v>602</v>
      </c>
      <c r="F371" s="213" t="s">
        <v>603</v>
      </c>
      <c r="G371" s="214" t="s">
        <v>217</v>
      </c>
      <c r="H371" s="215">
        <v>405.548</v>
      </c>
      <c r="I371" s="216"/>
      <c r="J371" s="217">
        <f>ROUND(I371*H371,2)</f>
        <v>0</v>
      </c>
      <c r="K371" s="218"/>
      <c r="L371" s="43"/>
      <c r="M371" s="219" t="s">
        <v>1</v>
      </c>
      <c r="N371" s="220" t="s">
        <v>41</v>
      </c>
      <c r="O371" s="90"/>
      <c r="P371" s="221">
        <f>O371*H371</f>
        <v>0</v>
      </c>
      <c r="Q371" s="221">
        <v>0</v>
      </c>
      <c r="R371" s="221">
        <f>Q371*H371</f>
        <v>0</v>
      </c>
      <c r="S371" s="221">
        <v>0</v>
      </c>
      <c r="T371" s="222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23" t="s">
        <v>132</v>
      </c>
      <c r="AT371" s="223" t="s">
        <v>128</v>
      </c>
      <c r="AU371" s="223" t="s">
        <v>83</v>
      </c>
      <c r="AY371" s="16" t="s">
        <v>126</v>
      </c>
      <c r="BE371" s="224">
        <f>IF(N371="základní",J371,0)</f>
        <v>0</v>
      </c>
      <c r="BF371" s="224">
        <f>IF(N371="snížená",J371,0)</f>
        <v>0</v>
      </c>
      <c r="BG371" s="224">
        <f>IF(N371="zákl. přenesená",J371,0)</f>
        <v>0</v>
      </c>
      <c r="BH371" s="224">
        <f>IF(N371="sníž. přenesená",J371,0)</f>
        <v>0</v>
      </c>
      <c r="BI371" s="224">
        <f>IF(N371="nulová",J371,0)</f>
        <v>0</v>
      </c>
      <c r="BJ371" s="16" t="s">
        <v>81</v>
      </c>
      <c r="BK371" s="224">
        <f>ROUND(I371*H371,2)</f>
        <v>0</v>
      </c>
      <c r="BL371" s="16" t="s">
        <v>132</v>
      </c>
      <c r="BM371" s="223" t="s">
        <v>604</v>
      </c>
    </row>
    <row r="372" s="2" customFormat="1" ht="16.5" customHeight="1">
      <c r="A372" s="37"/>
      <c r="B372" s="38"/>
      <c r="C372" s="211" t="s">
        <v>605</v>
      </c>
      <c r="D372" s="211" t="s">
        <v>128</v>
      </c>
      <c r="E372" s="212" t="s">
        <v>606</v>
      </c>
      <c r="F372" s="213" t="s">
        <v>607</v>
      </c>
      <c r="G372" s="214" t="s">
        <v>217</v>
      </c>
      <c r="H372" s="215">
        <v>7705.4120000000003</v>
      </c>
      <c r="I372" s="216"/>
      <c r="J372" s="217">
        <f>ROUND(I372*H372,2)</f>
        <v>0</v>
      </c>
      <c r="K372" s="218"/>
      <c r="L372" s="43"/>
      <c r="M372" s="219" t="s">
        <v>1</v>
      </c>
      <c r="N372" s="220" t="s">
        <v>41</v>
      </c>
      <c r="O372" s="90"/>
      <c r="P372" s="221">
        <f>O372*H372</f>
        <v>0</v>
      </c>
      <c r="Q372" s="221">
        <v>0</v>
      </c>
      <c r="R372" s="221">
        <f>Q372*H372</f>
        <v>0</v>
      </c>
      <c r="S372" s="221">
        <v>0</v>
      </c>
      <c r="T372" s="222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23" t="s">
        <v>132</v>
      </c>
      <c r="AT372" s="223" t="s">
        <v>128</v>
      </c>
      <c r="AU372" s="223" t="s">
        <v>83</v>
      </c>
      <c r="AY372" s="16" t="s">
        <v>126</v>
      </c>
      <c r="BE372" s="224">
        <f>IF(N372="základní",J372,0)</f>
        <v>0</v>
      </c>
      <c r="BF372" s="224">
        <f>IF(N372="snížená",J372,0)</f>
        <v>0</v>
      </c>
      <c r="BG372" s="224">
        <f>IF(N372="zákl. přenesená",J372,0)</f>
        <v>0</v>
      </c>
      <c r="BH372" s="224">
        <f>IF(N372="sníž. přenesená",J372,0)</f>
        <v>0</v>
      </c>
      <c r="BI372" s="224">
        <f>IF(N372="nulová",J372,0)</f>
        <v>0</v>
      </c>
      <c r="BJ372" s="16" t="s">
        <v>81</v>
      </c>
      <c r="BK372" s="224">
        <f>ROUND(I372*H372,2)</f>
        <v>0</v>
      </c>
      <c r="BL372" s="16" t="s">
        <v>132</v>
      </c>
      <c r="BM372" s="223" t="s">
        <v>608</v>
      </c>
    </row>
    <row r="373" s="13" customFormat="1">
      <c r="A373" s="13"/>
      <c r="B373" s="225"/>
      <c r="C373" s="226"/>
      <c r="D373" s="227" t="s">
        <v>134</v>
      </c>
      <c r="E373" s="228" t="s">
        <v>1</v>
      </c>
      <c r="F373" s="229" t="s">
        <v>609</v>
      </c>
      <c r="G373" s="226"/>
      <c r="H373" s="230">
        <v>7705.4120000000003</v>
      </c>
      <c r="I373" s="231"/>
      <c r="J373" s="226"/>
      <c r="K373" s="226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134</v>
      </c>
      <c r="AU373" s="236" t="s">
        <v>83</v>
      </c>
      <c r="AV373" s="13" t="s">
        <v>83</v>
      </c>
      <c r="AW373" s="13" t="s">
        <v>32</v>
      </c>
      <c r="AX373" s="13" t="s">
        <v>81</v>
      </c>
      <c r="AY373" s="236" t="s">
        <v>126</v>
      </c>
    </row>
    <row r="374" s="12" customFormat="1" ht="22.8" customHeight="1">
      <c r="A374" s="12"/>
      <c r="B374" s="195"/>
      <c r="C374" s="196"/>
      <c r="D374" s="197" t="s">
        <v>75</v>
      </c>
      <c r="E374" s="209" t="s">
        <v>610</v>
      </c>
      <c r="F374" s="209" t="s">
        <v>611</v>
      </c>
      <c r="G374" s="196"/>
      <c r="H374" s="196"/>
      <c r="I374" s="199"/>
      <c r="J374" s="210">
        <f>BK374</f>
        <v>0</v>
      </c>
      <c r="K374" s="196"/>
      <c r="L374" s="201"/>
      <c r="M374" s="202"/>
      <c r="N374" s="203"/>
      <c r="O374" s="203"/>
      <c r="P374" s="204">
        <f>P375</f>
        <v>0</v>
      </c>
      <c r="Q374" s="203"/>
      <c r="R374" s="204">
        <f>R375</f>
        <v>0</v>
      </c>
      <c r="S374" s="203"/>
      <c r="T374" s="205">
        <f>T375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6" t="s">
        <v>81</v>
      </c>
      <c r="AT374" s="207" t="s">
        <v>75</v>
      </c>
      <c r="AU374" s="207" t="s">
        <v>81</v>
      </c>
      <c r="AY374" s="206" t="s">
        <v>126</v>
      </c>
      <c r="BK374" s="208">
        <f>BK375</f>
        <v>0</v>
      </c>
    </row>
    <row r="375" s="2" customFormat="1" ht="16.5" customHeight="1">
      <c r="A375" s="37"/>
      <c r="B375" s="38"/>
      <c r="C375" s="211" t="s">
        <v>612</v>
      </c>
      <c r="D375" s="211" t="s">
        <v>128</v>
      </c>
      <c r="E375" s="212" t="s">
        <v>613</v>
      </c>
      <c r="F375" s="213" t="s">
        <v>614</v>
      </c>
      <c r="G375" s="214" t="s">
        <v>217</v>
      </c>
      <c r="H375" s="215">
        <v>309.51299999999998</v>
      </c>
      <c r="I375" s="216"/>
      <c r="J375" s="217">
        <f>ROUND(I375*H375,2)</f>
        <v>0</v>
      </c>
      <c r="K375" s="218"/>
      <c r="L375" s="43"/>
      <c r="M375" s="219" t="s">
        <v>1</v>
      </c>
      <c r="N375" s="220" t="s">
        <v>41</v>
      </c>
      <c r="O375" s="90"/>
      <c r="P375" s="221">
        <f>O375*H375</f>
        <v>0</v>
      </c>
      <c r="Q375" s="221">
        <v>0</v>
      </c>
      <c r="R375" s="221">
        <f>Q375*H375</f>
        <v>0</v>
      </c>
      <c r="S375" s="221">
        <v>0</v>
      </c>
      <c r="T375" s="222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23" t="s">
        <v>132</v>
      </c>
      <c r="AT375" s="223" t="s">
        <v>128</v>
      </c>
      <c r="AU375" s="223" t="s">
        <v>83</v>
      </c>
      <c r="AY375" s="16" t="s">
        <v>126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6" t="s">
        <v>81</v>
      </c>
      <c r="BK375" s="224">
        <f>ROUND(I375*H375,2)</f>
        <v>0</v>
      </c>
      <c r="BL375" s="16" t="s">
        <v>132</v>
      </c>
      <c r="BM375" s="223" t="s">
        <v>615</v>
      </c>
    </row>
    <row r="376" s="12" customFormat="1" ht="25.92" customHeight="1">
      <c r="A376" s="12"/>
      <c r="B376" s="195"/>
      <c r="C376" s="196"/>
      <c r="D376" s="197" t="s">
        <v>75</v>
      </c>
      <c r="E376" s="198" t="s">
        <v>616</v>
      </c>
      <c r="F376" s="198" t="s">
        <v>617</v>
      </c>
      <c r="G376" s="196"/>
      <c r="H376" s="196"/>
      <c r="I376" s="199"/>
      <c r="J376" s="200">
        <f>BK376</f>
        <v>0</v>
      </c>
      <c r="K376" s="196"/>
      <c r="L376" s="201"/>
      <c r="M376" s="202"/>
      <c r="N376" s="203"/>
      <c r="O376" s="203"/>
      <c r="P376" s="204">
        <f>P377+P383+P395+P410</f>
        <v>0</v>
      </c>
      <c r="Q376" s="203"/>
      <c r="R376" s="204">
        <f>R377+R383+R395+R410</f>
        <v>0.084603000000000012</v>
      </c>
      <c r="S376" s="203"/>
      <c r="T376" s="205">
        <f>T377+T383+T395+T410</f>
        <v>0.8609500000000001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6" t="s">
        <v>83</v>
      </c>
      <c r="AT376" s="207" t="s">
        <v>75</v>
      </c>
      <c r="AU376" s="207" t="s">
        <v>76</v>
      </c>
      <c r="AY376" s="206" t="s">
        <v>126</v>
      </c>
      <c r="BK376" s="208">
        <f>BK377+BK383+BK395+BK410</f>
        <v>0</v>
      </c>
    </row>
    <row r="377" s="12" customFormat="1" ht="22.8" customHeight="1">
      <c r="A377" s="12"/>
      <c r="B377" s="195"/>
      <c r="C377" s="196"/>
      <c r="D377" s="197" t="s">
        <v>75</v>
      </c>
      <c r="E377" s="209" t="s">
        <v>618</v>
      </c>
      <c r="F377" s="209" t="s">
        <v>619</v>
      </c>
      <c r="G377" s="196"/>
      <c r="H377" s="196"/>
      <c r="I377" s="199"/>
      <c r="J377" s="210">
        <f>BK377</f>
        <v>0</v>
      </c>
      <c r="K377" s="196"/>
      <c r="L377" s="201"/>
      <c r="M377" s="202"/>
      <c r="N377" s="203"/>
      <c r="O377" s="203"/>
      <c r="P377" s="204">
        <f>SUM(P378:P382)</f>
        <v>0</v>
      </c>
      <c r="Q377" s="203"/>
      <c r="R377" s="204">
        <f>SUM(R378:R382)</f>
        <v>0.0187224</v>
      </c>
      <c r="S377" s="203"/>
      <c r="T377" s="205">
        <f>SUM(T378:T382)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6" t="s">
        <v>83</v>
      </c>
      <c r="AT377" s="207" t="s">
        <v>75</v>
      </c>
      <c r="AU377" s="207" t="s">
        <v>81</v>
      </c>
      <c r="AY377" s="206" t="s">
        <v>126</v>
      </c>
      <c r="BK377" s="208">
        <f>SUM(BK378:BK382)</f>
        <v>0</v>
      </c>
    </row>
    <row r="378" s="2" customFormat="1" ht="24.15" customHeight="1">
      <c r="A378" s="37"/>
      <c r="B378" s="38"/>
      <c r="C378" s="211" t="s">
        <v>620</v>
      </c>
      <c r="D378" s="211" t="s">
        <v>128</v>
      </c>
      <c r="E378" s="212" t="s">
        <v>621</v>
      </c>
      <c r="F378" s="213" t="s">
        <v>622</v>
      </c>
      <c r="G378" s="214" t="s">
        <v>131</v>
      </c>
      <c r="H378" s="215">
        <v>46.079999999999998</v>
      </c>
      <c r="I378" s="216"/>
      <c r="J378" s="217">
        <f>ROUND(I378*H378,2)</f>
        <v>0</v>
      </c>
      <c r="K378" s="218"/>
      <c r="L378" s="43"/>
      <c r="M378" s="219" t="s">
        <v>1</v>
      </c>
      <c r="N378" s="220" t="s">
        <v>41</v>
      </c>
      <c r="O378" s="90"/>
      <c r="P378" s="221">
        <f>O378*H378</f>
        <v>0</v>
      </c>
      <c r="Q378" s="221">
        <v>4.0000000000000003E-05</v>
      </c>
      <c r="R378" s="221">
        <f>Q378*H378</f>
        <v>0.0018432000000000001</v>
      </c>
      <c r="S378" s="221">
        <v>0</v>
      </c>
      <c r="T378" s="222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23" t="s">
        <v>209</v>
      </c>
      <c r="AT378" s="223" t="s">
        <v>128</v>
      </c>
      <c r="AU378" s="223" t="s">
        <v>83</v>
      </c>
      <c r="AY378" s="16" t="s">
        <v>126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6" t="s">
        <v>81</v>
      </c>
      <c r="BK378" s="224">
        <f>ROUND(I378*H378,2)</f>
        <v>0</v>
      </c>
      <c r="BL378" s="16" t="s">
        <v>209</v>
      </c>
      <c r="BM378" s="223" t="s">
        <v>623</v>
      </c>
    </row>
    <row r="379" s="13" customFormat="1">
      <c r="A379" s="13"/>
      <c r="B379" s="225"/>
      <c r="C379" s="226"/>
      <c r="D379" s="227" t="s">
        <v>134</v>
      </c>
      <c r="E379" s="228" t="s">
        <v>1</v>
      </c>
      <c r="F379" s="229" t="s">
        <v>624</v>
      </c>
      <c r="G379" s="226"/>
      <c r="H379" s="230">
        <v>46.079999999999998</v>
      </c>
      <c r="I379" s="231"/>
      <c r="J379" s="226"/>
      <c r="K379" s="226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134</v>
      </c>
      <c r="AU379" s="236" t="s">
        <v>83</v>
      </c>
      <c r="AV379" s="13" t="s">
        <v>83</v>
      </c>
      <c r="AW379" s="13" t="s">
        <v>32</v>
      </c>
      <c r="AX379" s="13" t="s">
        <v>81</v>
      </c>
      <c r="AY379" s="236" t="s">
        <v>126</v>
      </c>
    </row>
    <row r="380" s="2" customFormat="1" ht="24.15" customHeight="1">
      <c r="A380" s="37"/>
      <c r="B380" s="38"/>
      <c r="C380" s="248" t="s">
        <v>625</v>
      </c>
      <c r="D380" s="248" t="s">
        <v>171</v>
      </c>
      <c r="E380" s="249" t="s">
        <v>626</v>
      </c>
      <c r="F380" s="250" t="s">
        <v>627</v>
      </c>
      <c r="G380" s="251" t="s">
        <v>131</v>
      </c>
      <c r="H380" s="252">
        <v>56.264000000000003</v>
      </c>
      <c r="I380" s="253"/>
      <c r="J380" s="254">
        <f>ROUND(I380*H380,2)</f>
        <v>0</v>
      </c>
      <c r="K380" s="255"/>
      <c r="L380" s="256"/>
      <c r="M380" s="257" t="s">
        <v>1</v>
      </c>
      <c r="N380" s="258" t="s">
        <v>41</v>
      </c>
      <c r="O380" s="90"/>
      <c r="P380" s="221">
        <f>O380*H380</f>
        <v>0</v>
      </c>
      <c r="Q380" s="221">
        <v>0.00029999999999999997</v>
      </c>
      <c r="R380" s="221">
        <f>Q380*H380</f>
        <v>0.0168792</v>
      </c>
      <c r="S380" s="221">
        <v>0</v>
      </c>
      <c r="T380" s="222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3" t="s">
        <v>289</v>
      </c>
      <c r="AT380" s="223" t="s">
        <v>171</v>
      </c>
      <c r="AU380" s="223" t="s">
        <v>83</v>
      </c>
      <c r="AY380" s="16" t="s">
        <v>126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6" t="s">
        <v>81</v>
      </c>
      <c r="BK380" s="224">
        <f>ROUND(I380*H380,2)</f>
        <v>0</v>
      </c>
      <c r="BL380" s="16" t="s">
        <v>209</v>
      </c>
      <c r="BM380" s="223" t="s">
        <v>628</v>
      </c>
    </row>
    <row r="381" s="13" customFormat="1">
      <c r="A381" s="13"/>
      <c r="B381" s="225"/>
      <c r="C381" s="226"/>
      <c r="D381" s="227" t="s">
        <v>134</v>
      </c>
      <c r="E381" s="226"/>
      <c r="F381" s="229" t="s">
        <v>629</v>
      </c>
      <c r="G381" s="226"/>
      <c r="H381" s="230">
        <v>56.264000000000003</v>
      </c>
      <c r="I381" s="231"/>
      <c r="J381" s="226"/>
      <c r="K381" s="226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134</v>
      </c>
      <c r="AU381" s="236" t="s">
        <v>83</v>
      </c>
      <c r="AV381" s="13" t="s">
        <v>83</v>
      </c>
      <c r="AW381" s="13" t="s">
        <v>4</v>
      </c>
      <c r="AX381" s="13" t="s">
        <v>81</v>
      </c>
      <c r="AY381" s="236" t="s">
        <v>126</v>
      </c>
    </row>
    <row r="382" s="2" customFormat="1" ht="24.15" customHeight="1">
      <c r="A382" s="37"/>
      <c r="B382" s="38"/>
      <c r="C382" s="211" t="s">
        <v>630</v>
      </c>
      <c r="D382" s="211" t="s">
        <v>128</v>
      </c>
      <c r="E382" s="212" t="s">
        <v>631</v>
      </c>
      <c r="F382" s="213" t="s">
        <v>632</v>
      </c>
      <c r="G382" s="214" t="s">
        <v>633</v>
      </c>
      <c r="H382" s="259"/>
      <c r="I382" s="216"/>
      <c r="J382" s="217">
        <f>ROUND(I382*H382,2)</f>
        <v>0</v>
      </c>
      <c r="K382" s="218"/>
      <c r="L382" s="43"/>
      <c r="M382" s="219" t="s">
        <v>1</v>
      </c>
      <c r="N382" s="220" t="s">
        <v>41</v>
      </c>
      <c r="O382" s="90"/>
      <c r="P382" s="221">
        <f>O382*H382</f>
        <v>0</v>
      </c>
      <c r="Q382" s="221">
        <v>0</v>
      </c>
      <c r="R382" s="221">
        <f>Q382*H382</f>
        <v>0</v>
      </c>
      <c r="S382" s="221">
        <v>0</v>
      </c>
      <c r="T382" s="222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23" t="s">
        <v>209</v>
      </c>
      <c r="AT382" s="223" t="s">
        <v>128</v>
      </c>
      <c r="AU382" s="223" t="s">
        <v>83</v>
      </c>
      <c r="AY382" s="16" t="s">
        <v>126</v>
      </c>
      <c r="BE382" s="224">
        <f>IF(N382="základní",J382,0)</f>
        <v>0</v>
      </c>
      <c r="BF382" s="224">
        <f>IF(N382="snížená",J382,0)</f>
        <v>0</v>
      </c>
      <c r="BG382" s="224">
        <f>IF(N382="zákl. přenesená",J382,0)</f>
        <v>0</v>
      </c>
      <c r="BH382" s="224">
        <f>IF(N382="sníž. přenesená",J382,0)</f>
        <v>0</v>
      </c>
      <c r="BI382" s="224">
        <f>IF(N382="nulová",J382,0)</f>
        <v>0</v>
      </c>
      <c r="BJ382" s="16" t="s">
        <v>81</v>
      </c>
      <c r="BK382" s="224">
        <f>ROUND(I382*H382,2)</f>
        <v>0</v>
      </c>
      <c r="BL382" s="16" t="s">
        <v>209</v>
      </c>
      <c r="BM382" s="223" t="s">
        <v>634</v>
      </c>
    </row>
    <row r="383" s="12" customFormat="1" ht="22.8" customHeight="1">
      <c r="A383" s="12"/>
      <c r="B383" s="195"/>
      <c r="C383" s="196"/>
      <c r="D383" s="197" t="s">
        <v>75</v>
      </c>
      <c r="E383" s="209" t="s">
        <v>635</v>
      </c>
      <c r="F383" s="209" t="s">
        <v>636</v>
      </c>
      <c r="G383" s="196"/>
      <c r="H383" s="196"/>
      <c r="I383" s="199"/>
      <c r="J383" s="210">
        <f>BK383</f>
        <v>0</v>
      </c>
      <c r="K383" s="196"/>
      <c r="L383" s="201"/>
      <c r="M383" s="202"/>
      <c r="N383" s="203"/>
      <c r="O383" s="203"/>
      <c r="P383" s="204">
        <f>SUM(P384:P394)</f>
        <v>0</v>
      </c>
      <c r="Q383" s="203"/>
      <c r="R383" s="204">
        <f>SUM(R384:R394)</f>
        <v>0.065880600000000011</v>
      </c>
      <c r="S383" s="203"/>
      <c r="T383" s="205">
        <f>SUM(T384:T394)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6" t="s">
        <v>83</v>
      </c>
      <c r="AT383" s="207" t="s">
        <v>75</v>
      </c>
      <c r="AU383" s="207" t="s">
        <v>81</v>
      </c>
      <c r="AY383" s="206" t="s">
        <v>126</v>
      </c>
      <c r="BK383" s="208">
        <f>SUM(BK384:BK394)</f>
        <v>0</v>
      </c>
    </row>
    <row r="384" s="2" customFormat="1" ht="24.15" customHeight="1">
      <c r="A384" s="37"/>
      <c r="B384" s="38"/>
      <c r="C384" s="211" t="s">
        <v>637</v>
      </c>
      <c r="D384" s="211" t="s">
        <v>128</v>
      </c>
      <c r="E384" s="212" t="s">
        <v>638</v>
      </c>
      <c r="F384" s="213" t="s">
        <v>639</v>
      </c>
      <c r="G384" s="214" t="s">
        <v>131</v>
      </c>
      <c r="H384" s="215">
        <v>171.87000000000001</v>
      </c>
      <c r="I384" s="216"/>
      <c r="J384" s="217">
        <f>ROUND(I384*H384,2)</f>
        <v>0</v>
      </c>
      <c r="K384" s="218"/>
      <c r="L384" s="43"/>
      <c r="M384" s="219" t="s">
        <v>1</v>
      </c>
      <c r="N384" s="220" t="s">
        <v>41</v>
      </c>
      <c r="O384" s="90"/>
      <c r="P384" s="221">
        <f>O384*H384</f>
        <v>0</v>
      </c>
      <c r="Q384" s="221">
        <v>0</v>
      </c>
      <c r="R384" s="221">
        <f>Q384*H384</f>
        <v>0</v>
      </c>
      <c r="S384" s="221">
        <v>0</v>
      </c>
      <c r="T384" s="222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3" t="s">
        <v>209</v>
      </c>
      <c r="AT384" s="223" t="s">
        <v>128</v>
      </c>
      <c r="AU384" s="223" t="s">
        <v>83</v>
      </c>
      <c r="AY384" s="16" t="s">
        <v>126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6" t="s">
        <v>81</v>
      </c>
      <c r="BK384" s="224">
        <f>ROUND(I384*H384,2)</f>
        <v>0</v>
      </c>
      <c r="BL384" s="16" t="s">
        <v>209</v>
      </c>
      <c r="BM384" s="223" t="s">
        <v>640</v>
      </c>
    </row>
    <row r="385" s="13" customFormat="1">
      <c r="A385" s="13"/>
      <c r="B385" s="225"/>
      <c r="C385" s="226"/>
      <c r="D385" s="227" t="s">
        <v>134</v>
      </c>
      <c r="E385" s="228" t="s">
        <v>1</v>
      </c>
      <c r="F385" s="229" t="s">
        <v>641</v>
      </c>
      <c r="G385" s="226"/>
      <c r="H385" s="230">
        <v>171.87000000000001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134</v>
      </c>
      <c r="AU385" s="236" t="s">
        <v>83</v>
      </c>
      <c r="AV385" s="13" t="s">
        <v>83</v>
      </c>
      <c r="AW385" s="13" t="s">
        <v>32</v>
      </c>
      <c r="AX385" s="13" t="s">
        <v>81</v>
      </c>
      <c r="AY385" s="236" t="s">
        <v>126</v>
      </c>
    </row>
    <row r="386" s="2" customFormat="1" ht="21.75" customHeight="1">
      <c r="A386" s="37"/>
      <c r="B386" s="38"/>
      <c r="C386" s="248" t="s">
        <v>642</v>
      </c>
      <c r="D386" s="248" t="s">
        <v>171</v>
      </c>
      <c r="E386" s="249" t="s">
        <v>643</v>
      </c>
      <c r="F386" s="250" t="s">
        <v>644</v>
      </c>
      <c r="G386" s="251" t="s">
        <v>131</v>
      </c>
      <c r="H386" s="252">
        <v>189.05699999999999</v>
      </c>
      <c r="I386" s="253"/>
      <c r="J386" s="254">
        <f>ROUND(I386*H386,2)</f>
        <v>0</v>
      </c>
      <c r="K386" s="255"/>
      <c r="L386" s="256"/>
      <c r="M386" s="257" t="s">
        <v>1</v>
      </c>
      <c r="N386" s="258" t="s">
        <v>41</v>
      </c>
      <c r="O386" s="90"/>
      <c r="P386" s="221">
        <f>O386*H386</f>
        <v>0</v>
      </c>
      <c r="Q386" s="221">
        <v>0</v>
      </c>
      <c r="R386" s="221">
        <f>Q386*H386</f>
        <v>0</v>
      </c>
      <c r="S386" s="221">
        <v>0</v>
      </c>
      <c r="T386" s="222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3" t="s">
        <v>289</v>
      </c>
      <c r="AT386" s="223" t="s">
        <v>171</v>
      </c>
      <c r="AU386" s="223" t="s">
        <v>83</v>
      </c>
      <c r="AY386" s="16" t="s">
        <v>126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6" t="s">
        <v>81</v>
      </c>
      <c r="BK386" s="224">
        <f>ROUND(I386*H386,2)</f>
        <v>0</v>
      </c>
      <c r="BL386" s="16" t="s">
        <v>209</v>
      </c>
      <c r="BM386" s="223" t="s">
        <v>645</v>
      </c>
    </row>
    <row r="387" s="13" customFormat="1">
      <c r="A387" s="13"/>
      <c r="B387" s="225"/>
      <c r="C387" s="226"/>
      <c r="D387" s="227" t="s">
        <v>134</v>
      </c>
      <c r="E387" s="228" t="s">
        <v>1</v>
      </c>
      <c r="F387" s="229" t="s">
        <v>646</v>
      </c>
      <c r="G387" s="226"/>
      <c r="H387" s="230">
        <v>189.05699999999999</v>
      </c>
      <c r="I387" s="231"/>
      <c r="J387" s="226"/>
      <c r="K387" s="226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134</v>
      </c>
      <c r="AU387" s="236" t="s">
        <v>83</v>
      </c>
      <c r="AV387" s="13" t="s">
        <v>83</v>
      </c>
      <c r="AW387" s="13" t="s">
        <v>32</v>
      </c>
      <c r="AX387" s="13" t="s">
        <v>81</v>
      </c>
      <c r="AY387" s="236" t="s">
        <v>126</v>
      </c>
    </row>
    <row r="388" s="2" customFormat="1" ht="16.5" customHeight="1">
      <c r="A388" s="37"/>
      <c r="B388" s="38"/>
      <c r="C388" s="211" t="s">
        <v>647</v>
      </c>
      <c r="D388" s="211" t="s">
        <v>128</v>
      </c>
      <c r="E388" s="212" t="s">
        <v>648</v>
      </c>
      <c r="F388" s="213" t="s">
        <v>649</v>
      </c>
      <c r="G388" s="214" t="s">
        <v>165</v>
      </c>
      <c r="H388" s="215">
        <v>168</v>
      </c>
      <c r="I388" s="216"/>
      <c r="J388" s="217">
        <f>ROUND(I388*H388,2)</f>
        <v>0</v>
      </c>
      <c r="K388" s="218"/>
      <c r="L388" s="43"/>
      <c r="M388" s="219" t="s">
        <v>1</v>
      </c>
      <c r="N388" s="220" t="s">
        <v>41</v>
      </c>
      <c r="O388" s="90"/>
      <c r="P388" s="221">
        <f>O388*H388</f>
        <v>0</v>
      </c>
      <c r="Q388" s="221">
        <v>0</v>
      </c>
      <c r="R388" s="221">
        <f>Q388*H388</f>
        <v>0</v>
      </c>
      <c r="S388" s="221">
        <v>0</v>
      </c>
      <c r="T388" s="222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3" t="s">
        <v>209</v>
      </c>
      <c r="AT388" s="223" t="s">
        <v>128</v>
      </c>
      <c r="AU388" s="223" t="s">
        <v>83</v>
      </c>
      <c r="AY388" s="16" t="s">
        <v>126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6" t="s">
        <v>81</v>
      </c>
      <c r="BK388" s="224">
        <f>ROUND(I388*H388,2)</f>
        <v>0</v>
      </c>
      <c r="BL388" s="16" t="s">
        <v>209</v>
      </c>
      <c r="BM388" s="223" t="s">
        <v>650</v>
      </c>
    </row>
    <row r="389" s="13" customFormat="1">
      <c r="A389" s="13"/>
      <c r="B389" s="225"/>
      <c r="C389" s="226"/>
      <c r="D389" s="227" t="s">
        <v>134</v>
      </c>
      <c r="E389" s="228" t="s">
        <v>1</v>
      </c>
      <c r="F389" s="229" t="s">
        <v>651</v>
      </c>
      <c r="G389" s="226"/>
      <c r="H389" s="230">
        <v>168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134</v>
      </c>
      <c r="AU389" s="236" t="s">
        <v>83</v>
      </c>
      <c r="AV389" s="13" t="s">
        <v>83</v>
      </c>
      <c r="AW389" s="13" t="s">
        <v>32</v>
      </c>
      <c r="AX389" s="13" t="s">
        <v>81</v>
      </c>
      <c r="AY389" s="236" t="s">
        <v>126</v>
      </c>
    </row>
    <row r="390" s="2" customFormat="1" ht="16.5" customHeight="1">
      <c r="A390" s="37"/>
      <c r="B390" s="38"/>
      <c r="C390" s="248" t="s">
        <v>652</v>
      </c>
      <c r="D390" s="248" t="s">
        <v>171</v>
      </c>
      <c r="E390" s="249" t="s">
        <v>653</v>
      </c>
      <c r="F390" s="250" t="s">
        <v>654</v>
      </c>
      <c r="G390" s="251" t="s">
        <v>165</v>
      </c>
      <c r="H390" s="252">
        <v>174.72</v>
      </c>
      <c r="I390" s="253"/>
      <c r="J390" s="254">
        <f>ROUND(I390*H390,2)</f>
        <v>0</v>
      </c>
      <c r="K390" s="255"/>
      <c r="L390" s="256"/>
      <c r="M390" s="257" t="s">
        <v>1</v>
      </c>
      <c r="N390" s="258" t="s">
        <v>41</v>
      </c>
      <c r="O390" s="90"/>
      <c r="P390" s="221">
        <f>O390*H390</f>
        <v>0</v>
      </c>
      <c r="Q390" s="221">
        <v>0.00020000000000000001</v>
      </c>
      <c r="R390" s="221">
        <f>Q390*H390</f>
        <v>0.034944000000000003</v>
      </c>
      <c r="S390" s="221">
        <v>0</v>
      </c>
      <c r="T390" s="222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3" t="s">
        <v>289</v>
      </c>
      <c r="AT390" s="223" t="s">
        <v>171</v>
      </c>
      <c r="AU390" s="223" t="s">
        <v>83</v>
      </c>
      <c r="AY390" s="16" t="s">
        <v>126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6" t="s">
        <v>81</v>
      </c>
      <c r="BK390" s="224">
        <f>ROUND(I390*H390,2)</f>
        <v>0</v>
      </c>
      <c r="BL390" s="16" t="s">
        <v>209</v>
      </c>
      <c r="BM390" s="223" t="s">
        <v>655</v>
      </c>
    </row>
    <row r="391" s="13" customFormat="1">
      <c r="A391" s="13"/>
      <c r="B391" s="225"/>
      <c r="C391" s="226"/>
      <c r="D391" s="227" t="s">
        <v>134</v>
      </c>
      <c r="E391" s="226"/>
      <c r="F391" s="229" t="s">
        <v>656</v>
      </c>
      <c r="G391" s="226"/>
      <c r="H391" s="230">
        <v>174.72</v>
      </c>
      <c r="I391" s="231"/>
      <c r="J391" s="226"/>
      <c r="K391" s="226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134</v>
      </c>
      <c r="AU391" s="236" t="s">
        <v>83</v>
      </c>
      <c r="AV391" s="13" t="s">
        <v>83</v>
      </c>
      <c r="AW391" s="13" t="s">
        <v>4</v>
      </c>
      <c r="AX391" s="13" t="s">
        <v>81</v>
      </c>
      <c r="AY391" s="236" t="s">
        <v>126</v>
      </c>
    </row>
    <row r="392" s="2" customFormat="1" ht="21.75" customHeight="1">
      <c r="A392" s="37"/>
      <c r="B392" s="38"/>
      <c r="C392" s="211" t="s">
        <v>657</v>
      </c>
      <c r="D392" s="211" t="s">
        <v>128</v>
      </c>
      <c r="E392" s="212" t="s">
        <v>658</v>
      </c>
      <c r="F392" s="213" t="s">
        <v>659</v>
      </c>
      <c r="G392" s="214" t="s">
        <v>131</v>
      </c>
      <c r="H392" s="215">
        <v>171.87000000000001</v>
      </c>
      <c r="I392" s="216"/>
      <c r="J392" s="217">
        <f>ROUND(I392*H392,2)</f>
        <v>0</v>
      </c>
      <c r="K392" s="218"/>
      <c r="L392" s="43"/>
      <c r="M392" s="219" t="s">
        <v>1</v>
      </c>
      <c r="N392" s="220" t="s">
        <v>41</v>
      </c>
      <c r="O392" s="90"/>
      <c r="P392" s="221">
        <f>O392*H392</f>
        <v>0</v>
      </c>
      <c r="Q392" s="221">
        <v>0.00018000000000000001</v>
      </c>
      <c r="R392" s="221">
        <f>Q392*H392</f>
        <v>0.030936600000000002</v>
      </c>
      <c r="S392" s="221">
        <v>0</v>
      </c>
      <c r="T392" s="222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3" t="s">
        <v>209</v>
      </c>
      <c r="AT392" s="223" t="s">
        <v>128</v>
      </c>
      <c r="AU392" s="223" t="s">
        <v>83</v>
      </c>
      <c r="AY392" s="16" t="s">
        <v>126</v>
      </c>
      <c r="BE392" s="224">
        <f>IF(N392="základní",J392,0)</f>
        <v>0</v>
      </c>
      <c r="BF392" s="224">
        <f>IF(N392="snížená",J392,0)</f>
        <v>0</v>
      </c>
      <c r="BG392" s="224">
        <f>IF(N392="zákl. přenesená",J392,0)</f>
        <v>0</v>
      </c>
      <c r="BH392" s="224">
        <f>IF(N392="sníž. přenesená",J392,0)</f>
        <v>0</v>
      </c>
      <c r="BI392" s="224">
        <f>IF(N392="nulová",J392,0)</f>
        <v>0</v>
      </c>
      <c r="BJ392" s="16" t="s">
        <v>81</v>
      </c>
      <c r="BK392" s="224">
        <f>ROUND(I392*H392,2)</f>
        <v>0</v>
      </c>
      <c r="BL392" s="16" t="s">
        <v>209</v>
      </c>
      <c r="BM392" s="223" t="s">
        <v>660</v>
      </c>
    </row>
    <row r="393" s="13" customFormat="1">
      <c r="A393" s="13"/>
      <c r="B393" s="225"/>
      <c r="C393" s="226"/>
      <c r="D393" s="227" t="s">
        <v>134</v>
      </c>
      <c r="E393" s="228" t="s">
        <v>1</v>
      </c>
      <c r="F393" s="229" t="s">
        <v>661</v>
      </c>
      <c r="G393" s="226"/>
      <c r="H393" s="230">
        <v>171.87000000000001</v>
      </c>
      <c r="I393" s="231"/>
      <c r="J393" s="226"/>
      <c r="K393" s="226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134</v>
      </c>
      <c r="AU393" s="236" t="s">
        <v>83</v>
      </c>
      <c r="AV393" s="13" t="s">
        <v>83</v>
      </c>
      <c r="AW393" s="13" t="s">
        <v>32</v>
      </c>
      <c r="AX393" s="13" t="s">
        <v>81</v>
      </c>
      <c r="AY393" s="236" t="s">
        <v>126</v>
      </c>
    </row>
    <row r="394" s="2" customFormat="1" ht="24.15" customHeight="1">
      <c r="A394" s="37"/>
      <c r="B394" s="38"/>
      <c r="C394" s="211" t="s">
        <v>662</v>
      </c>
      <c r="D394" s="211" t="s">
        <v>128</v>
      </c>
      <c r="E394" s="212" t="s">
        <v>663</v>
      </c>
      <c r="F394" s="213" t="s">
        <v>664</v>
      </c>
      <c r="G394" s="214" t="s">
        <v>633</v>
      </c>
      <c r="H394" s="259"/>
      <c r="I394" s="216"/>
      <c r="J394" s="217">
        <f>ROUND(I394*H394,2)</f>
        <v>0</v>
      </c>
      <c r="K394" s="218"/>
      <c r="L394" s="43"/>
      <c r="M394" s="219" t="s">
        <v>1</v>
      </c>
      <c r="N394" s="220" t="s">
        <v>41</v>
      </c>
      <c r="O394" s="90"/>
      <c r="P394" s="221">
        <f>O394*H394</f>
        <v>0</v>
      </c>
      <c r="Q394" s="221">
        <v>0</v>
      </c>
      <c r="R394" s="221">
        <f>Q394*H394</f>
        <v>0</v>
      </c>
      <c r="S394" s="221">
        <v>0</v>
      </c>
      <c r="T394" s="222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3" t="s">
        <v>209</v>
      </c>
      <c r="AT394" s="223" t="s">
        <v>128</v>
      </c>
      <c r="AU394" s="223" t="s">
        <v>83</v>
      </c>
      <c r="AY394" s="16" t="s">
        <v>126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6" t="s">
        <v>81</v>
      </c>
      <c r="BK394" s="224">
        <f>ROUND(I394*H394,2)</f>
        <v>0</v>
      </c>
      <c r="BL394" s="16" t="s">
        <v>209</v>
      </c>
      <c r="BM394" s="223" t="s">
        <v>665</v>
      </c>
    </row>
    <row r="395" s="12" customFormat="1" ht="22.8" customHeight="1">
      <c r="A395" s="12"/>
      <c r="B395" s="195"/>
      <c r="C395" s="196"/>
      <c r="D395" s="197" t="s">
        <v>75</v>
      </c>
      <c r="E395" s="209" t="s">
        <v>666</v>
      </c>
      <c r="F395" s="209" t="s">
        <v>667</v>
      </c>
      <c r="G395" s="196"/>
      <c r="H395" s="196"/>
      <c r="I395" s="199"/>
      <c r="J395" s="210">
        <f>BK395</f>
        <v>0</v>
      </c>
      <c r="K395" s="196"/>
      <c r="L395" s="201"/>
      <c r="M395" s="202"/>
      <c r="N395" s="203"/>
      <c r="O395" s="203"/>
      <c r="P395" s="204">
        <f>SUM(P396:P409)</f>
        <v>0</v>
      </c>
      <c r="Q395" s="203"/>
      <c r="R395" s="204">
        <f>SUM(R396:R409)</f>
        <v>0</v>
      </c>
      <c r="S395" s="203"/>
      <c r="T395" s="205">
        <f>SUM(T396:T409)</f>
        <v>0.8609500000000001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6" t="s">
        <v>83</v>
      </c>
      <c r="AT395" s="207" t="s">
        <v>75</v>
      </c>
      <c r="AU395" s="207" t="s">
        <v>81</v>
      </c>
      <c r="AY395" s="206" t="s">
        <v>126</v>
      </c>
      <c r="BK395" s="208">
        <f>SUM(BK396:BK409)</f>
        <v>0</v>
      </c>
    </row>
    <row r="396" s="2" customFormat="1" ht="24.15" customHeight="1">
      <c r="A396" s="37"/>
      <c r="B396" s="38"/>
      <c r="C396" s="211" t="s">
        <v>668</v>
      </c>
      <c r="D396" s="211" t="s">
        <v>128</v>
      </c>
      <c r="E396" s="212" t="s">
        <v>669</v>
      </c>
      <c r="F396" s="213" t="s">
        <v>670</v>
      </c>
      <c r="G396" s="214" t="s">
        <v>671</v>
      </c>
      <c r="H396" s="215">
        <v>6</v>
      </c>
      <c r="I396" s="216"/>
      <c r="J396" s="217">
        <f>ROUND(I396*H396,2)</f>
        <v>0</v>
      </c>
      <c r="K396" s="218"/>
      <c r="L396" s="43"/>
      <c r="M396" s="219" t="s">
        <v>1</v>
      </c>
      <c r="N396" s="220" t="s">
        <v>41</v>
      </c>
      <c r="O396" s="90"/>
      <c r="P396" s="221">
        <f>O396*H396</f>
        <v>0</v>
      </c>
      <c r="Q396" s="221">
        <v>0</v>
      </c>
      <c r="R396" s="221">
        <f>Q396*H396</f>
        <v>0</v>
      </c>
      <c r="S396" s="221">
        <v>0</v>
      </c>
      <c r="T396" s="222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23" t="s">
        <v>209</v>
      </c>
      <c r="AT396" s="223" t="s">
        <v>128</v>
      </c>
      <c r="AU396" s="223" t="s">
        <v>83</v>
      </c>
      <c r="AY396" s="16" t="s">
        <v>126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6" t="s">
        <v>81</v>
      </c>
      <c r="BK396" s="224">
        <f>ROUND(I396*H396,2)</f>
        <v>0</v>
      </c>
      <c r="BL396" s="16" t="s">
        <v>209</v>
      </c>
      <c r="BM396" s="223" t="s">
        <v>672</v>
      </c>
    </row>
    <row r="397" s="13" customFormat="1">
      <c r="A397" s="13"/>
      <c r="B397" s="225"/>
      <c r="C397" s="226"/>
      <c r="D397" s="227" t="s">
        <v>134</v>
      </c>
      <c r="E397" s="228" t="s">
        <v>1</v>
      </c>
      <c r="F397" s="229" t="s">
        <v>152</v>
      </c>
      <c r="G397" s="226"/>
      <c r="H397" s="230">
        <v>6</v>
      </c>
      <c r="I397" s="231"/>
      <c r="J397" s="226"/>
      <c r="K397" s="226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134</v>
      </c>
      <c r="AU397" s="236" t="s">
        <v>83</v>
      </c>
      <c r="AV397" s="13" t="s">
        <v>83</v>
      </c>
      <c r="AW397" s="13" t="s">
        <v>32</v>
      </c>
      <c r="AX397" s="13" t="s">
        <v>81</v>
      </c>
      <c r="AY397" s="236" t="s">
        <v>126</v>
      </c>
    </row>
    <row r="398" s="2" customFormat="1" ht="24.15" customHeight="1">
      <c r="A398" s="37"/>
      <c r="B398" s="38"/>
      <c r="C398" s="211" t="s">
        <v>673</v>
      </c>
      <c r="D398" s="211" t="s">
        <v>128</v>
      </c>
      <c r="E398" s="212" t="s">
        <v>674</v>
      </c>
      <c r="F398" s="213" t="s">
        <v>675</v>
      </c>
      <c r="G398" s="214" t="s">
        <v>671</v>
      </c>
      <c r="H398" s="215">
        <v>28</v>
      </c>
      <c r="I398" s="216"/>
      <c r="J398" s="217">
        <f>ROUND(I398*H398,2)</f>
        <v>0</v>
      </c>
      <c r="K398" s="218"/>
      <c r="L398" s="43"/>
      <c r="M398" s="219" t="s">
        <v>1</v>
      </c>
      <c r="N398" s="220" t="s">
        <v>41</v>
      </c>
      <c r="O398" s="90"/>
      <c r="P398" s="221">
        <f>O398*H398</f>
        <v>0</v>
      </c>
      <c r="Q398" s="221">
        <v>0</v>
      </c>
      <c r="R398" s="221">
        <f>Q398*H398</f>
        <v>0</v>
      </c>
      <c r="S398" s="221">
        <v>0</v>
      </c>
      <c r="T398" s="222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23" t="s">
        <v>209</v>
      </c>
      <c r="AT398" s="223" t="s">
        <v>128</v>
      </c>
      <c r="AU398" s="223" t="s">
        <v>83</v>
      </c>
      <c r="AY398" s="16" t="s">
        <v>126</v>
      </c>
      <c r="BE398" s="224">
        <f>IF(N398="základní",J398,0)</f>
        <v>0</v>
      </c>
      <c r="BF398" s="224">
        <f>IF(N398="snížená",J398,0)</f>
        <v>0</v>
      </c>
      <c r="BG398" s="224">
        <f>IF(N398="zákl. přenesená",J398,0)</f>
        <v>0</v>
      </c>
      <c r="BH398" s="224">
        <f>IF(N398="sníž. přenesená",J398,0)</f>
        <v>0</v>
      </c>
      <c r="BI398" s="224">
        <f>IF(N398="nulová",J398,0)</f>
        <v>0</v>
      </c>
      <c r="BJ398" s="16" t="s">
        <v>81</v>
      </c>
      <c r="BK398" s="224">
        <f>ROUND(I398*H398,2)</f>
        <v>0</v>
      </c>
      <c r="BL398" s="16" t="s">
        <v>209</v>
      </c>
      <c r="BM398" s="223" t="s">
        <v>676</v>
      </c>
    </row>
    <row r="399" s="13" customFormat="1">
      <c r="A399" s="13"/>
      <c r="B399" s="225"/>
      <c r="C399" s="226"/>
      <c r="D399" s="227" t="s">
        <v>134</v>
      </c>
      <c r="E399" s="228" t="s">
        <v>1</v>
      </c>
      <c r="F399" s="229" t="s">
        <v>677</v>
      </c>
      <c r="G399" s="226"/>
      <c r="H399" s="230">
        <v>28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134</v>
      </c>
      <c r="AU399" s="236" t="s">
        <v>83</v>
      </c>
      <c r="AV399" s="13" t="s">
        <v>83</v>
      </c>
      <c r="AW399" s="13" t="s">
        <v>32</v>
      </c>
      <c r="AX399" s="13" t="s">
        <v>81</v>
      </c>
      <c r="AY399" s="236" t="s">
        <v>126</v>
      </c>
    </row>
    <row r="400" s="2" customFormat="1" ht="24.15" customHeight="1">
      <c r="A400" s="37"/>
      <c r="B400" s="38"/>
      <c r="C400" s="211" t="s">
        <v>678</v>
      </c>
      <c r="D400" s="211" t="s">
        <v>128</v>
      </c>
      <c r="E400" s="212" t="s">
        <v>679</v>
      </c>
      <c r="F400" s="213" t="s">
        <v>680</v>
      </c>
      <c r="G400" s="214" t="s">
        <v>165</v>
      </c>
      <c r="H400" s="215">
        <v>36</v>
      </c>
      <c r="I400" s="216"/>
      <c r="J400" s="217">
        <f>ROUND(I400*H400,2)</f>
        <v>0</v>
      </c>
      <c r="K400" s="218"/>
      <c r="L400" s="43"/>
      <c r="M400" s="219" t="s">
        <v>1</v>
      </c>
      <c r="N400" s="220" t="s">
        <v>41</v>
      </c>
      <c r="O400" s="90"/>
      <c r="P400" s="221">
        <f>O400*H400</f>
        <v>0</v>
      </c>
      <c r="Q400" s="221">
        <v>0</v>
      </c>
      <c r="R400" s="221">
        <f>Q400*H400</f>
        <v>0</v>
      </c>
      <c r="S400" s="221">
        <v>0</v>
      </c>
      <c r="T400" s="222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23" t="s">
        <v>209</v>
      </c>
      <c r="AT400" s="223" t="s">
        <v>128</v>
      </c>
      <c r="AU400" s="223" t="s">
        <v>83</v>
      </c>
      <c r="AY400" s="16" t="s">
        <v>126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6" t="s">
        <v>81</v>
      </c>
      <c r="BK400" s="224">
        <f>ROUND(I400*H400,2)</f>
        <v>0</v>
      </c>
      <c r="BL400" s="16" t="s">
        <v>209</v>
      </c>
      <c r="BM400" s="223" t="s">
        <v>681</v>
      </c>
    </row>
    <row r="401" s="13" customFormat="1">
      <c r="A401" s="13"/>
      <c r="B401" s="225"/>
      <c r="C401" s="226"/>
      <c r="D401" s="227" t="s">
        <v>134</v>
      </c>
      <c r="E401" s="228" t="s">
        <v>1</v>
      </c>
      <c r="F401" s="229" t="s">
        <v>682</v>
      </c>
      <c r="G401" s="226"/>
      <c r="H401" s="230">
        <v>36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134</v>
      </c>
      <c r="AU401" s="236" t="s">
        <v>83</v>
      </c>
      <c r="AV401" s="13" t="s">
        <v>83</v>
      </c>
      <c r="AW401" s="13" t="s">
        <v>32</v>
      </c>
      <c r="AX401" s="13" t="s">
        <v>81</v>
      </c>
      <c r="AY401" s="236" t="s">
        <v>126</v>
      </c>
    </row>
    <row r="402" s="2" customFormat="1" ht="49.05" customHeight="1">
      <c r="A402" s="37"/>
      <c r="B402" s="38"/>
      <c r="C402" s="211" t="s">
        <v>683</v>
      </c>
      <c r="D402" s="211" t="s">
        <v>128</v>
      </c>
      <c r="E402" s="212" t="s">
        <v>684</v>
      </c>
      <c r="F402" s="213" t="s">
        <v>685</v>
      </c>
      <c r="G402" s="214" t="s">
        <v>131</v>
      </c>
      <c r="H402" s="215">
        <v>39.600000000000001</v>
      </c>
      <c r="I402" s="216"/>
      <c r="J402" s="217">
        <f>ROUND(I402*H402,2)</f>
        <v>0</v>
      </c>
      <c r="K402" s="218"/>
      <c r="L402" s="43"/>
      <c r="M402" s="219" t="s">
        <v>1</v>
      </c>
      <c r="N402" s="220" t="s">
        <v>41</v>
      </c>
      <c r="O402" s="90"/>
      <c r="P402" s="221">
        <f>O402*H402</f>
        <v>0</v>
      </c>
      <c r="Q402" s="221">
        <v>0</v>
      </c>
      <c r="R402" s="221">
        <f>Q402*H402</f>
        <v>0</v>
      </c>
      <c r="S402" s="221">
        <v>0</v>
      </c>
      <c r="T402" s="222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23" t="s">
        <v>209</v>
      </c>
      <c r="AT402" s="223" t="s">
        <v>128</v>
      </c>
      <c r="AU402" s="223" t="s">
        <v>83</v>
      </c>
      <c r="AY402" s="16" t="s">
        <v>126</v>
      </c>
      <c r="BE402" s="224">
        <f>IF(N402="základní",J402,0)</f>
        <v>0</v>
      </c>
      <c r="BF402" s="224">
        <f>IF(N402="snížená",J402,0)</f>
        <v>0</v>
      </c>
      <c r="BG402" s="224">
        <f>IF(N402="zákl. přenesená",J402,0)</f>
        <v>0</v>
      </c>
      <c r="BH402" s="224">
        <f>IF(N402="sníž. přenesená",J402,0)</f>
        <v>0</v>
      </c>
      <c r="BI402" s="224">
        <f>IF(N402="nulová",J402,0)</f>
        <v>0</v>
      </c>
      <c r="BJ402" s="16" t="s">
        <v>81</v>
      </c>
      <c r="BK402" s="224">
        <f>ROUND(I402*H402,2)</f>
        <v>0</v>
      </c>
      <c r="BL402" s="16" t="s">
        <v>209</v>
      </c>
      <c r="BM402" s="223" t="s">
        <v>686</v>
      </c>
    </row>
    <row r="403" s="13" customFormat="1">
      <c r="A403" s="13"/>
      <c r="B403" s="225"/>
      <c r="C403" s="226"/>
      <c r="D403" s="227" t="s">
        <v>134</v>
      </c>
      <c r="E403" s="228" t="s">
        <v>1</v>
      </c>
      <c r="F403" s="229" t="s">
        <v>687</v>
      </c>
      <c r="G403" s="226"/>
      <c r="H403" s="230">
        <v>36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134</v>
      </c>
      <c r="AU403" s="236" t="s">
        <v>83</v>
      </c>
      <c r="AV403" s="13" t="s">
        <v>83</v>
      </c>
      <c r="AW403" s="13" t="s">
        <v>32</v>
      </c>
      <c r="AX403" s="13" t="s">
        <v>81</v>
      </c>
      <c r="AY403" s="236" t="s">
        <v>126</v>
      </c>
    </row>
    <row r="404" s="13" customFormat="1">
      <c r="A404" s="13"/>
      <c r="B404" s="225"/>
      <c r="C404" s="226"/>
      <c r="D404" s="227" t="s">
        <v>134</v>
      </c>
      <c r="E404" s="226"/>
      <c r="F404" s="229" t="s">
        <v>688</v>
      </c>
      <c r="G404" s="226"/>
      <c r="H404" s="230">
        <v>39.600000000000001</v>
      </c>
      <c r="I404" s="231"/>
      <c r="J404" s="226"/>
      <c r="K404" s="226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134</v>
      </c>
      <c r="AU404" s="236" t="s">
        <v>83</v>
      </c>
      <c r="AV404" s="13" t="s">
        <v>83</v>
      </c>
      <c r="AW404" s="13" t="s">
        <v>4</v>
      </c>
      <c r="AX404" s="13" t="s">
        <v>81</v>
      </c>
      <c r="AY404" s="236" t="s">
        <v>126</v>
      </c>
    </row>
    <row r="405" s="2" customFormat="1" ht="16.5" customHeight="1">
      <c r="A405" s="37"/>
      <c r="B405" s="38"/>
      <c r="C405" s="211" t="s">
        <v>689</v>
      </c>
      <c r="D405" s="211" t="s">
        <v>128</v>
      </c>
      <c r="E405" s="212" t="s">
        <v>690</v>
      </c>
      <c r="F405" s="213" t="s">
        <v>691</v>
      </c>
      <c r="G405" s="214" t="s">
        <v>671</v>
      </c>
      <c r="H405" s="215">
        <v>34</v>
      </c>
      <c r="I405" s="216"/>
      <c r="J405" s="217">
        <f>ROUND(I405*H405,2)</f>
        <v>0</v>
      </c>
      <c r="K405" s="218"/>
      <c r="L405" s="43"/>
      <c r="M405" s="219" t="s">
        <v>1</v>
      </c>
      <c r="N405" s="220" t="s">
        <v>41</v>
      </c>
      <c r="O405" s="90"/>
      <c r="P405" s="221">
        <f>O405*H405</f>
        <v>0</v>
      </c>
      <c r="Q405" s="221">
        <v>0</v>
      </c>
      <c r="R405" s="221">
        <f>Q405*H405</f>
        <v>0</v>
      </c>
      <c r="S405" s="221">
        <v>0</v>
      </c>
      <c r="T405" s="222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23" t="s">
        <v>209</v>
      </c>
      <c r="AT405" s="223" t="s">
        <v>128</v>
      </c>
      <c r="AU405" s="223" t="s">
        <v>83</v>
      </c>
      <c r="AY405" s="16" t="s">
        <v>126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6" t="s">
        <v>81</v>
      </c>
      <c r="BK405" s="224">
        <f>ROUND(I405*H405,2)</f>
        <v>0</v>
      </c>
      <c r="BL405" s="16" t="s">
        <v>209</v>
      </c>
      <c r="BM405" s="223" t="s">
        <v>692</v>
      </c>
    </row>
    <row r="406" s="13" customFormat="1">
      <c r="A406" s="13"/>
      <c r="B406" s="225"/>
      <c r="C406" s="226"/>
      <c r="D406" s="227" t="s">
        <v>134</v>
      </c>
      <c r="E406" s="228" t="s">
        <v>1</v>
      </c>
      <c r="F406" s="229" t="s">
        <v>693</v>
      </c>
      <c r="G406" s="226"/>
      <c r="H406" s="230">
        <v>34</v>
      </c>
      <c r="I406" s="231"/>
      <c r="J406" s="226"/>
      <c r="K406" s="226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134</v>
      </c>
      <c r="AU406" s="236" t="s">
        <v>83</v>
      </c>
      <c r="AV406" s="13" t="s">
        <v>83</v>
      </c>
      <c r="AW406" s="13" t="s">
        <v>32</v>
      </c>
      <c r="AX406" s="13" t="s">
        <v>81</v>
      </c>
      <c r="AY406" s="236" t="s">
        <v>126</v>
      </c>
    </row>
    <row r="407" s="2" customFormat="1" ht="37.8" customHeight="1">
      <c r="A407" s="37"/>
      <c r="B407" s="38"/>
      <c r="C407" s="211" t="s">
        <v>694</v>
      </c>
      <c r="D407" s="211" t="s">
        <v>128</v>
      </c>
      <c r="E407" s="212" t="s">
        <v>695</v>
      </c>
      <c r="F407" s="213" t="s">
        <v>696</v>
      </c>
      <c r="G407" s="214" t="s">
        <v>165</v>
      </c>
      <c r="H407" s="215">
        <v>34.438000000000002</v>
      </c>
      <c r="I407" s="216"/>
      <c r="J407" s="217">
        <f>ROUND(I407*H407,2)</f>
        <v>0</v>
      </c>
      <c r="K407" s="218"/>
      <c r="L407" s="43"/>
      <c r="M407" s="219" t="s">
        <v>1</v>
      </c>
      <c r="N407" s="220" t="s">
        <v>41</v>
      </c>
      <c r="O407" s="90"/>
      <c r="P407" s="221">
        <f>O407*H407</f>
        <v>0</v>
      </c>
      <c r="Q407" s="221">
        <v>0</v>
      </c>
      <c r="R407" s="221">
        <f>Q407*H407</f>
        <v>0</v>
      </c>
      <c r="S407" s="221">
        <v>0.025000000000000001</v>
      </c>
      <c r="T407" s="222">
        <f>S407*H407</f>
        <v>0.8609500000000001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3" t="s">
        <v>209</v>
      </c>
      <c r="AT407" s="223" t="s">
        <v>128</v>
      </c>
      <c r="AU407" s="223" t="s">
        <v>83</v>
      </c>
      <c r="AY407" s="16" t="s">
        <v>126</v>
      </c>
      <c r="BE407" s="224">
        <f>IF(N407="základní",J407,0)</f>
        <v>0</v>
      </c>
      <c r="BF407" s="224">
        <f>IF(N407="snížená",J407,0)</f>
        <v>0</v>
      </c>
      <c r="BG407" s="224">
        <f>IF(N407="zákl. přenesená",J407,0)</f>
        <v>0</v>
      </c>
      <c r="BH407" s="224">
        <f>IF(N407="sníž. přenesená",J407,0)</f>
        <v>0</v>
      </c>
      <c r="BI407" s="224">
        <f>IF(N407="nulová",J407,0)</f>
        <v>0</v>
      </c>
      <c r="BJ407" s="16" t="s">
        <v>81</v>
      </c>
      <c r="BK407" s="224">
        <f>ROUND(I407*H407,2)</f>
        <v>0</v>
      </c>
      <c r="BL407" s="16" t="s">
        <v>209</v>
      </c>
      <c r="BM407" s="223" t="s">
        <v>697</v>
      </c>
    </row>
    <row r="408" s="13" customFormat="1">
      <c r="A408" s="13"/>
      <c r="B408" s="225"/>
      <c r="C408" s="226"/>
      <c r="D408" s="227" t="s">
        <v>134</v>
      </c>
      <c r="E408" s="228" t="s">
        <v>1</v>
      </c>
      <c r="F408" s="229" t="s">
        <v>698</v>
      </c>
      <c r="G408" s="226"/>
      <c r="H408" s="230">
        <v>34.438000000000002</v>
      </c>
      <c r="I408" s="231"/>
      <c r="J408" s="226"/>
      <c r="K408" s="226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134</v>
      </c>
      <c r="AU408" s="236" t="s">
        <v>83</v>
      </c>
      <c r="AV408" s="13" t="s">
        <v>83</v>
      </c>
      <c r="AW408" s="13" t="s">
        <v>32</v>
      </c>
      <c r="AX408" s="13" t="s">
        <v>81</v>
      </c>
      <c r="AY408" s="236" t="s">
        <v>126</v>
      </c>
    </row>
    <row r="409" s="2" customFormat="1" ht="37.8" customHeight="1">
      <c r="A409" s="37"/>
      <c r="B409" s="38"/>
      <c r="C409" s="211" t="s">
        <v>699</v>
      </c>
      <c r="D409" s="211" t="s">
        <v>128</v>
      </c>
      <c r="E409" s="212" t="s">
        <v>700</v>
      </c>
      <c r="F409" s="213" t="s">
        <v>701</v>
      </c>
      <c r="G409" s="214" t="s">
        <v>671</v>
      </c>
      <c r="H409" s="215">
        <v>2</v>
      </c>
      <c r="I409" s="216"/>
      <c r="J409" s="217">
        <f>ROUND(I409*H409,2)</f>
        <v>0</v>
      </c>
      <c r="K409" s="218"/>
      <c r="L409" s="43"/>
      <c r="M409" s="219" t="s">
        <v>1</v>
      </c>
      <c r="N409" s="220" t="s">
        <v>41</v>
      </c>
      <c r="O409" s="90"/>
      <c r="P409" s="221">
        <f>O409*H409</f>
        <v>0</v>
      </c>
      <c r="Q409" s="221">
        <v>0</v>
      </c>
      <c r="R409" s="221">
        <f>Q409*H409</f>
        <v>0</v>
      </c>
      <c r="S409" s="221">
        <v>0</v>
      </c>
      <c r="T409" s="222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23" t="s">
        <v>209</v>
      </c>
      <c r="AT409" s="223" t="s">
        <v>128</v>
      </c>
      <c r="AU409" s="223" t="s">
        <v>83</v>
      </c>
      <c r="AY409" s="16" t="s">
        <v>126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6" t="s">
        <v>81</v>
      </c>
      <c r="BK409" s="224">
        <f>ROUND(I409*H409,2)</f>
        <v>0</v>
      </c>
      <c r="BL409" s="16" t="s">
        <v>209</v>
      </c>
      <c r="BM409" s="223" t="s">
        <v>702</v>
      </c>
    </row>
    <row r="410" s="12" customFormat="1" ht="22.8" customHeight="1">
      <c r="A410" s="12"/>
      <c r="B410" s="195"/>
      <c r="C410" s="196"/>
      <c r="D410" s="197" t="s">
        <v>75</v>
      </c>
      <c r="E410" s="209" t="s">
        <v>703</v>
      </c>
      <c r="F410" s="209" t="s">
        <v>704</v>
      </c>
      <c r="G410" s="196"/>
      <c r="H410" s="196"/>
      <c r="I410" s="199"/>
      <c r="J410" s="210">
        <f>BK410</f>
        <v>0</v>
      </c>
      <c r="K410" s="196"/>
      <c r="L410" s="201"/>
      <c r="M410" s="202"/>
      <c r="N410" s="203"/>
      <c r="O410" s="203"/>
      <c r="P410" s="204">
        <f>SUM(P411:P414)</f>
        <v>0</v>
      </c>
      <c r="Q410" s="203"/>
      <c r="R410" s="204">
        <f>SUM(R411:R414)</f>
        <v>0</v>
      </c>
      <c r="S410" s="203"/>
      <c r="T410" s="205">
        <f>SUM(T411:T414)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6" t="s">
        <v>83</v>
      </c>
      <c r="AT410" s="207" t="s">
        <v>75</v>
      </c>
      <c r="AU410" s="207" t="s">
        <v>81</v>
      </c>
      <c r="AY410" s="206" t="s">
        <v>126</v>
      </c>
      <c r="BK410" s="208">
        <f>SUM(BK411:BK414)</f>
        <v>0</v>
      </c>
    </row>
    <row r="411" s="2" customFormat="1" ht="24.15" customHeight="1">
      <c r="A411" s="37"/>
      <c r="B411" s="38"/>
      <c r="C411" s="211" t="s">
        <v>705</v>
      </c>
      <c r="D411" s="211" t="s">
        <v>128</v>
      </c>
      <c r="E411" s="212" t="s">
        <v>706</v>
      </c>
      <c r="F411" s="213" t="s">
        <v>707</v>
      </c>
      <c r="G411" s="214" t="s">
        <v>671</v>
      </c>
      <c r="H411" s="215">
        <v>2</v>
      </c>
      <c r="I411" s="216"/>
      <c r="J411" s="217">
        <f>ROUND(I411*H411,2)</f>
        <v>0</v>
      </c>
      <c r="K411" s="218"/>
      <c r="L411" s="43"/>
      <c r="M411" s="219" t="s">
        <v>1</v>
      </c>
      <c r="N411" s="220" t="s">
        <v>41</v>
      </c>
      <c r="O411" s="90"/>
      <c r="P411" s="221">
        <f>O411*H411</f>
        <v>0</v>
      </c>
      <c r="Q411" s="221">
        <v>0</v>
      </c>
      <c r="R411" s="221">
        <f>Q411*H411</f>
        <v>0</v>
      </c>
      <c r="S411" s="221">
        <v>0</v>
      </c>
      <c r="T411" s="222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23" t="s">
        <v>209</v>
      </c>
      <c r="AT411" s="223" t="s">
        <v>128</v>
      </c>
      <c r="AU411" s="223" t="s">
        <v>83</v>
      </c>
      <c r="AY411" s="16" t="s">
        <v>126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6" t="s">
        <v>81</v>
      </c>
      <c r="BK411" s="224">
        <f>ROUND(I411*H411,2)</f>
        <v>0</v>
      </c>
      <c r="BL411" s="16" t="s">
        <v>209</v>
      </c>
      <c r="BM411" s="223" t="s">
        <v>708</v>
      </c>
    </row>
    <row r="412" s="13" customFormat="1">
      <c r="A412" s="13"/>
      <c r="B412" s="225"/>
      <c r="C412" s="226"/>
      <c r="D412" s="227" t="s">
        <v>134</v>
      </c>
      <c r="E412" s="228" t="s">
        <v>1</v>
      </c>
      <c r="F412" s="229" t="s">
        <v>83</v>
      </c>
      <c r="G412" s="226"/>
      <c r="H412" s="230">
        <v>2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134</v>
      </c>
      <c r="AU412" s="236" t="s">
        <v>83</v>
      </c>
      <c r="AV412" s="13" t="s">
        <v>83</v>
      </c>
      <c r="AW412" s="13" t="s">
        <v>32</v>
      </c>
      <c r="AX412" s="13" t="s">
        <v>81</v>
      </c>
      <c r="AY412" s="236" t="s">
        <v>126</v>
      </c>
    </row>
    <row r="413" s="2" customFormat="1" ht="16.5" customHeight="1">
      <c r="A413" s="37"/>
      <c r="B413" s="38"/>
      <c r="C413" s="211" t="s">
        <v>709</v>
      </c>
      <c r="D413" s="211" t="s">
        <v>128</v>
      </c>
      <c r="E413" s="212" t="s">
        <v>710</v>
      </c>
      <c r="F413" s="213" t="s">
        <v>711</v>
      </c>
      <c r="G413" s="214" t="s">
        <v>712</v>
      </c>
      <c r="H413" s="215">
        <v>1</v>
      </c>
      <c r="I413" s="216"/>
      <c r="J413" s="217">
        <f>ROUND(I413*H413,2)</f>
        <v>0</v>
      </c>
      <c r="K413" s="218"/>
      <c r="L413" s="43"/>
      <c r="M413" s="219" t="s">
        <v>1</v>
      </c>
      <c r="N413" s="220" t="s">
        <v>41</v>
      </c>
      <c r="O413" s="90"/>
      <c r="P413" s="221">
        <f>O413*H413</f>
        <v>0</v>
      </c>
      <c r="Q413" s="221">
        <v>0</v>
      </c>
      <c r="R413" s="221">
        <f>Q413*H413</f>
        <v>0</v>
      </c>
      <c r="S413" s="221">
        <v>0</v>
      </c>
      <c r="T413" s="222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223" t="s">
        <v>209</v>
      </c>
      <c r="AT413" s="223" t="s">
        <v>128</v>
      </c>
      <c r="AU413" s="223" t="s">
        <v>83</v>
      </c>
      <c r="AY413" s="16" t="s">
        <v>126</v>
      </c>
      <c r="BE413" s="224">
        <f>IF(N413="základní",J413,0)</f>
        <v>0</v>
      </c>
      <c r="BF413" s="224">
        <f>IF(N413="snížená",J413,0)</f>
        <v>0</v>
      </c>
      <c r="BG413" s="224">
        <f>IF(N413="zákl. přenesená",J413,0)</f>
        <v>0</v>
      </c>
      <c r="BH413" s="224">
        <f>IF(N413="sníž. přenesená",J413,0)</f>
        <v>0</v>
      </c>
      <c r="BI413" s="224">
        <f>IF(N413="nulová",J413,0)</f>
        <v>0</v>
      </c>
      <c r="BJ413" s="16" t="s">
        <v>81</v>
      </c>
      <c r="BK413" s="224">
        <f>ROUND(I413*H413,2)</f>
        <v>0</v>
      </c>
      <c r="BL413" s="16" t="s">
        <v>209</v>
      </c>
      <c r="BM413" s="223" t="s">
        <v>713</v>
      </c>
    </row>
    <row r="414" s="2" customFormat="1" ht="16.5" customHeight="1">
      <c r="A414" s="37"/>
      <c r="B414" s="38"/>
      <c r="C414" s="211" t="s">
        <v>714</v>
      </c>
      <c r="D414" s="211" t="s">
        <v>128</v>
      </c>
      <c r="E414" s="212" t="s">
        <v>715</v>
      </c>
      <c r="F414" s="213" t="s">
        <v>716</v>
      </c>
      <c r="G414" s="214" t="s">
        <v>712</v>
      </c>
      <c r="H414" s="215">
        <v>1</v>
      </c>
      <c r="I414" s="216"/>
      <c r="J414" s="217">
        <f>ROUND(I414*H414,2)</f>
        <v>0</v>
      </c>
      <c r="K414" s="218"/>
      <c r="L414" s="43"/>
      <c r="M414" s="219" t="s">
        <v>1</v>
      </c>
      <c r="N414" s="220" t="s">
        <v>41</v>
      </c>
      <c r="O414" s="90"/>
      <c r="P414" s="221">
        <f>O414*H414</f>
        <v>0</v>
      </c>
      <c r="Q414" s="221">
        <v>0</v>
      </c>
      <c r="R414" s="221">
        <f>Q414*H414</f>
        <v>0</v>
      </c>
      <c r="S414" s="221">
        <v>0</v>
      </c>
      <c r="T414" s="222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23" t="s">
        <v>209</v>
      </c>
      <c r="AT414" s="223" t="s">
        <v>128</v>
      </c>
      <c r="AU414" s="223" t="s">
        <v>83</v>
      </c>
      <c r="AY414" s="16" t="s">
        <v>126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6" t="s">
        <v>81</v>
      </c>
      <c r="BK414" s="224">
        <f>ROUND(I414*H414,2)</f>
        <v>0</v>
      </c>
      <c r="BL414" s="16" t="s">
        <v>209</v>
      </c>
      <c r="BM414" s="223" t="s">
        <v>717</v>
      </c>
    </row>
    <row r="415" s="12" customFormat="1" ht="25.92" customHeight="1">
      <c r="A415" s="12"/>
      <c r="B415" s="195"/>
      <c r="C415" s="196"/>
      <c r="D415" s="197" t="s">
        <v>75</v>
      </c>
      <c r="E415" s="198" t="s">
        <v>718</v>
      </c>
      <c r="F415" s="198" t="s">
        <v>719</v>
      </c>
      <c r="G415" s="196"/>
      <c r="H415" s="196"/>
      <c r="I415" s="199"/>
      <c r="J415" s="200">
        <f>BK415</f>
        <v>0</v>
      </c>
      <c r="K415" s="196"/>
      <c r="L415" s="201"/>
      <c r="M415" s="202"/>
      <c r="N415" s="203"/>
      <c r="O415" s="203"/>
      <c r="P415" s="204">
        <f>P416+P418+P420+P422</f>
        <v>0</v>
      </c>
      <c r="Q415" s="203"/>
      <c r="R415" s="204">
        <f>R416+R418+R420+R422</f>
        <v>0</v>
      </c>
      <c r="S415" s="203"/>
      <c r="T415" s="205">
        <f>T416+T418+T420+T422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6" t="s">
        <v>148</v>
      </c>
      <c r="AT415" s="207" t="s">
        <v>75</v>
      </c>
      <c r="AU415" s="207" t="s">
        <v>76</v>
      </c>
      <c r="AY415" s="206" t="s">
        <v>126</v>
      </c>
      <c r="BK415" s="208">
        <f>BK416+BK418+BK420+BK422</f>
        <v>0</v>
      </c>
    </row>
    <row r="416" s="12" customFormat="1" ht="22.8" customHeight="1">
      <c r="A416" s="12"/>
      <c r="B416" s="195"/>
      <c r="C416" s="196"/>
      <c r="D416" s="197" t="s">
        <v>75</v>
      </c>
      <c r="E416" s="209" t="s">
        <v>720</v>
      </c>
      <c r="F416" s="209" t="s">
        <v>721</v>
      </c>
      <c r="G416" s="196"/>
      <c r="H416" s="196"/>
      <c r="I416" s="199"/>
      <c r="J416" s="210">
        <f>BK416</f>
        <v>0</v>
      </c>
      <c r="K416" s="196"/>
      <c r="L416" s="201"/>
      <c r="M416" s="202"/>
      <c r="N416" s="203"/>
      <c r="O416" s="203"/>
      <c r="P416" s="204">
        <f>P417</f>
        <v>0</v>
      </c>
      <c r="Q416" s="203"/>
      <c r="R416" s="204">
        <f>R417</f>
        <v>0</v>
      </c>
      <c r="S416" s="203"/>
      <c r="T416" s="205">
        <f>T417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6" t="s">
        <v>148</v>
      </c>
      <c r="AT416" s="207" t="s">
        <v>75</v>
      </c>
      <c r="AU416" s="207" t="s">
        <v>81</v>
      </c>
      <c r="AY416" s="206" t="s">
        <v>126</v>
      </c>
      <c r="BK416" s="208">
        <f>BK417</f>
        <v>0</v>
      </c>
    </row>
    <row r="417" s="2" customFormat="1" ht="21.75" customHeight="1">
      <c r="A417" s="37"/>
      <c r="B417" s="38"/>
      <c r="C417" s="211" t="s">
        <v>722</v>
      </c>
      <c r="D417" s="211" t="s">
        <v>128</v>
      </c>
      <c r="E417" s="212" t="s">
        <v>723</v>
      </c>
      <c r="F417" s="213" t="s">
        <v>724</v>
      </c>
      <c r="G417" s="214" t="s">
        <v>725</v>
      </c>
      <c r="H417" s="215">
        <v>30</v>
      </c>
      <c r="I417" s="216"/>
      <c r="J417" s="217">
        <f>ROUND(I417*H417,2)</f>
        <v>0</v>
      </c>
      <c r="K417" s="218"/>
      <c r="L417" s="43"/>
      <c r="M417" s="219" t="s">
        <v>1</v>
      </c>
      <c r="N417" s="220" t="s">
        <v>41</v>
      </c>
      <c r="O417" s="90"/>
      <c r="P417" s="221">
        <f>O417*H417</f>
        <v>0</v>
      </c>
      <c r="Q417" s="221">
        <v>0</v>
      </c>
      <c r="R417" s="221">
        <f>Q417*H417</f>
        <v>0</v>
      </c>
      <c r="S417" s="221">
        <v>0</v>
      </c>
      <c r="T417" s="222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23" t="s">
        <v>726</v>
      </c>
      <c r="AT417" s="223" t="s">
        <v>128</v>
      </c>
      <c r="AU417" s="223" t="s">
        <v>83</v>
      </c>
      <c r="AY417" s="16" t="s">
        <v>126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6" t="s">
        <v>81</v>
      </c>
      <c r="BK417" s="224">
        <f>ROUND(I417*H417,2)</f>
        <v>0</v>
      </c>
      <c r="BL417" s="16" t="s">
        <v>726</v>
      </c>
      <c r="BM417" s="223" t="s">
        <v>727</v>
      </c>
    </row>
    <row r="418" s="12" customFormat="1" ht="22.8" customHeight="1">
      <c r="A418" s="12"/>
      <c r="B418" s="195"/>
      <c r="C418" s="196"/>
      <c r="D418" s="197" t="s">
        <v>75</v>
      </c>
      <c r="E418" s="209" t="s">
        <v>728</v>
      </c>
      <c r="F418" s="209" t="s">
        <v>729</v>
      </c>
      <c r="G418" s="196"/>
      <c r="H418" s="196"/>
      <c r="I418" s="199"/>
      <c r="J418" s="210">
        <f>BK418</f>
        <v>0</v>
      </c>
      <c r="K418" s="196"/>
      <c r="L418" s="201"/>
      <c r="M418" s="202"/>
      <c r="N418" s="203"/>
      <c r="O418" s="203"/>
      <c r="P418" s="204">
        <f>P419</f>
        <v>0</v>
      </c>
      <c r="Q418" s="203"/>
      <c r="R418" s="204">
        <f>R419</f>
        <v>0</v>
      </c>
      <c r="S418" s="203"/>
      <c r="T418" s="205">
        <f>T419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6" t="s">
        <v>148</v>
      </c>
      <c r="AT418" s="207" t="s">
        <v>75</v>
      </c>
      <c r="AU418" s="207" t="s">
        <v>81</v>
      </c>
      <c r="AY418" s="206" t="s">
        <v>126</v>
      </c>
      <c r="BK418" s="208">
        <f>BK419</f>
        <v>0</v>
      </c>
    </row>
    <row r="419" s="2" customFormat="1" ht="16.5" customHeight="1">
      <c r="A419" s="37"/>
      <c r="B419" s="38"/>
      <c r="C419" s="211" t="s">
        <v>730</v>
      </c>
      <c r="D419" s="211" t="s">
        <v>128</v>
      </c>
      <c r="E419" s="212" t="s">
        <v>731</v>
      </c>
      <c r="F419" s="213" t="s">
        <v>729</v>
      </c>
      <c r="G419" s="214" t="s">
        <v>633</v>
      </c>
      <c r="H419" s="259"/>
      <c r="I419" s="216"/>
      <c r="J419" s="217">
        <f>ROUND(I419*H419,2)</f>
        <v>0</v>
      </c>
      <c r="K419" s="218"/>
      <c r="L419" s="43"/>
      <c r="M419" s="219" t="s">
        <v>1</v>
      </c>
      <c r="N419" s="220" t="s">
        <v>41</v>
      </c>
      <c r="O419" s="90"/>
      <c r="P419" s="221">
        <f>O419*H419</f>
        <v>0</v>
      </c>
      <c r="Q419" s="221">
        <v>0</v>
      </c>
      <c r="R419" s="221">
        <f>Q419*H419</f>
        <v>0</v>
      </c>
      <c r="S419" s="221">
        <v>0</v>
      </c>
      <c r="T419" s="222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23" t="s">
        <v>726</v>
      </c>
      <c r="AT419" s="223" t="s">
        <v>128</v>
      </c>
      <c r="AU419" s="223" t="s">
        <v>83</v>
      </c>
      <c r="AY419" s="16" t="s">
        <v>126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6" t="s">
        <v>81</v>
      </c>
      <c r="BK419" s="224">
        <f>ROUND(I419*H419,2)</f>
        <v>0</v>
      </c>
      <c r="BL419" s="16" t="s">
        <v>726</v>
      </c>
      <c r="BM419" s="223" t="s">
        <v>732</v>
      </c>
    </row>
    <row r="420" s="12" customFormat="1" ht="22.8" customHeight="1">
      <c r="A420" s="12"/>
      <c r="B420" s="195"/>
      <c r="C420" s="196"/>
      <c r="D420" s="197" t="s">
        <v>75</v>
      </c>
      <c r="E420" s="209" t="s">
        <v>733</v>
      </c>
      <c r="F420" s="209" t="s">
        <v>734</v>
      </c>
      <c r="G420" s="196"/>
      <c r="H420" s="196"/>
      <c r="I420" s="199"/>
      <c r="J420" s="210">
        <f>BK420</f>
        <v>0</v>
      </c>
      <c r="K420" s="196"/>
      <c r="L420" s="201"/>
      <c r="M420" s="202"/>
      <c r="N420" s="203"/>
      <c r="O420" s="203"/>
      <c r="P420" s="204">
        <f>P421</f>
        <v>0</v>
      </c>
      <c r="Q420" s="203"/>
      <c r="R420" s="204">
        <f>R421</f>
        <v>0</v>
      </c>
      <c r="S420" s="203"/>
      <c r="T420" s="205">
        <f>T421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6" t="s">
        <v>148</v>
      </c>
      <c r="AT420" s="207" t="s">
        <v>75</v>
      </c>
      <c r="AU420" s="207" t="s">
        <v>81</v>
      </c>
      <c r="AY420" s="206" t="s">
        <v>126</v>
      </c>
      <c r="BK420" s="208">
        <f>BK421</f>
        <v>0</v>
      </c>
    </row>
    <row r="421" s="2" customFormat="1" ht="16.5" customHeight="1">
      <c r="A421" s="37"/>
      <c r="B421" s="38"/>
      <c r="C421" s="211" t="s">
        <v>735</v>
      </c>
      <c r="D421" s="211" t="s">
        <v>128</v>
      </c>
      <c r="E421" s="212" t="s">
        <v>736</v>
      </c>
      <c r="F421" s="213" t="s">
        <v>734</v>
      </c>
      <c r="G421" s="214" t="s">
        <v>633</v>
      </c>
      <c r="H421" s="259"/>
      <c r="I421" s="216"/>
      <c r="J421" s="217">
        <f>ROUND(I421*H421,2)</f>
        <v>0</v>
      </c>
      <c r="K421" s="218"/>
      <c r="L421" s="43"/>
      <c r="M421" s="219" t="s">
        <v>1</v>
      </c>
      <c r="N421" s="220" t="s">
        <v>41</v>
      </c>
      <c r="O421" s="90"/>
      <c r="P421" s="221">
        <f>O421*H421</f>
        <v>0</v>
      </c>
      <c r="Q421" s="221">
        <v>0</v>
      </c>
      <c r="R421" s="221">
        <f>Q421*H421</f>
        <v>0</v>
      </c>
      <c r="S421" s="221">
        <v>0</v>
      </c>
      <c r="T421" s="222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23" t="s">
        <v>726</v>
      </c>
      <c r="AT421" s="223" t="s">
        <v>128</v>
      </c>
      <c r="AU421" s="223" t="s">
        <v>83</v>
      </c>
      <c r="AY421" s="16" t="s">
        <v>126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6" t="s">
        <v>81</v>
      </c>
      <c r="BK421" s="224">
        <f>ROUND(I421*H421,2)</f>
        <v>0</v>
      </c>
      <c r="BL421" s="16" t="s">
        <v>726</v>
      </c>
      <c r="BM421" s="223" t="s">
        <v>737</v>
      </c>
    </row>
    <row r="422" s="12" customFormat="1" ht="22.8" customHeight="1">
      <c r="A422" s="12"/>
      <c r="B422" s="195"/>
      <c r="C422" s="196"/>
      <c r="D422" s="197" t="s">
        <v>75</v>
      </c>
      <c r="E422" s="209" t="s">
        <v>738</v>
      </c>
      <c r="F422" s="209" t="s">
        <v>739</v>
      </c>
      <c r="G422" s="196"/>
      <c r="H422" s="196"/>
      <c r="I422" s="199"/>
      <c r="J422" s="210">
        <f>BK422</f>
        <v>0</v>
      </c>
      <c r="K422" s="196"/>
      <c r="L422" s="201"/>
      <c r="M422" s="202"/>
      <c r="N422" s="203"/>
      <c r="O422" s="203"/>
      <c r="P422" s="204">
        <f>P423</f>
        <v>0</v>
      </c>
      <c r="Q422" s="203"/>
      <c r="R422" s="204">
        <f>R423</f>
        <v>0</v>
      </c>
      <c r="S422" s="203"/>
      <c r="T422" s="205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06" t="s">
        <v>148</v>
      </c>
      <c r="AT422" s="207" t="s">
        <v>75</v>
      </c>
      <c r="AU422" s="207" t="s">
        <v>81</v>
      </c>
      <c r="AY422" s="206" t="s">
        <v>126</v>
      </c>
      <c r="BK422" s="208">
        <f>BK423</f>
        <v>0</v>
      </c>
    </row>
    <row r="423" s="2" customFormat="1" ht="16.5" customHeight="1">
      <c r="A423" s="37"/>
      <c r="B423" s="38"/>
      <c r="C423" s="211" t="s">
        <v>740</v>
      </c>
      <c r="D423" s="211" t="s">
        <v>128</v>
      </c>
      <c r="E423" s="212" t="s">
        <v>741</v>
      </c>
      <c r="F423" s="213" t="s">
        <v>742</v>
      </c>
      <c r="G423" s="214" t="s">
        <v>633</v>
      </c>
      <c r="H423" s="259"/>
      <c r="I423" s="216"/>
      <c r="J423" s="217">
        <f>ROUND(I423*H423,2)</f>
        <v>0</v>
      </c>
      <c r="K423" s="218"/>
      <c r="L423" s="43"/>
      <c r="M423" s="260" t="s">
        <v>1</v>
      </c>
      <c r="N423" s="261" t="s">
        <v>41</v>
      </c>
      <c r="O423" s="262"/>
      <c r="P423" s="263">
        <f>O423*H423</f>
        <v>0</v>
      </c>
      <c r="Q423" s="263">
        <v>0</v>
      </c>
      <c r="R423" s="263">
        <f>Q423*H423</f>
        <v>0</v>
      </c>
      <c r="S423" s="263">
        <v>0</v>
      </c>
      <c r="T423" s="264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23" t="s">
        <v>726</v>
      </c>
      <c r="AT423" s="223" t="s">
        <v>128</v>
      </c>
      <c r="AU423" s="223" t="s">
        <v>83</v>
      </c>
      <c r="AY423" s="16" t="s">
        <v>126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6" t="s">
        <v>81</v>
      </c>
      <c r="BK423" s="224">
        <f>ROUND(I423*H423,2)</f>
        <v>0</v>
      </c>
      <c r="BL423" s="16" t="s">
        <v>726</v>
      </c>
      <c r="BM423" s="223" t="s">
        <v>743</v>
      </c>
    </row>
    <row r="424" s="2" customFormat="1" ht="6.96" customHeight="1">
      <c r="A424" s="37"/>
      <c r="B424" s="65"/>
      <c r="C424" s="66"/>
      <c r="D424" s="66"/>
      <c r="E424" s="66"/>
      <c r="F424" s="66"/>
      <c r="G424" s="66"/>
      <c r="H424" s="66"/>
      <c r="I424" s="66"/>
      <c r="J424" s="66"/>
      <c r="K424" s="66"/>
      <c r="L424" s="43"/>
      <c r="M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</row>
  </sheetData>
  <sheetProtection sheet="1" autoFilter="0" formatColumns="0" formatRows="0" objects="1" scenarios="1" spinCount="100000" saltValue="3zB2Rccw9pSgKI+zlGlCGqageWBDOAICM0bMgTXobP6SP/NG93DofwO3dpu4cXcV7hlzMWzl/PapHq+9HYP8rQ==" hashValue="MXudSBqF7farecGyjCGv8BytB2Y66/38bm88Vo4/HTlj7RBX3KC/AZefPyxZB9234QSDRU/kj1aVmJwRQXdqbw==" algorithmName="SHA-512" password="CC35"/>
  <autoFilter ref="C132:K423"/>
  <mergeCells count="6">
    <mergeCell ref="E7:H7"/>
    <mergeCell ref="E16:H16"/>
    <mergeCell ref="E25:H25"/>
    <mergeCell ref="E85:H85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LAPTOP-LUF4KI7R\František</dc:creator>
  <cp:lastModifiedBy>LAPTOP-LUF4KI7R\František</cp:lastModifiedBy>
  <dcterms:created xsi:type="dcterms:W3CDTF">2024-01-31T07:57:30Z</dcterms:created>
  <dcterms:modified xsi:type="dcterms:W3CDTF">2024-01-31T07:57:32Z</dcterms:modified>
</cp:coreProperties>
</file>