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Práce\Práce 2024\Sportovní projekty\Litvínov\"/>
    </mc:Choice>
  </mc:AlternateContent>
  <bookViews>
    <workbookView xWindow="0" yWindow="0" windowWidth="0" windowHeight="0"/>
  </bookViews>
  <sheets>
    <sheet name="Rekapitulace stavby" sheetId="1" r:id="rId1"/>
    <sheet name="24-006 - Rekonstrukce víc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'24-006 - Rekonstrukce víc...'!$C$130:$K$385</definedName>
    <definedName name="_xlnm.Print_Area" localSheetId="1">'24-006 - Rekonstrukce víc...'!$C$4:$J$76,'24-006 - Rekonstrukce víc...'!$C$82:$J$114,'24-006 - Rekonstrukce víc...'!$C$120:$J$385</definedName>
    <definedName name="_xlnm.Print_Titles" localSheetId="1">'24-006 - Rekonstrukce víc...'!$130:$130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385"/>
  <c r="BH385"/>
  <c r="BG385"/>
  <c r="BF385"/>
  <c r="T385"/>
  <c r="T384"/>
  <c r="R385"/>
  <c r="R384"/>
  <c r="P385"/>
  <c r="P384"/>
  <c r="BI383"/>
  <c r="BH383"/>
  <c r="BG383"/>
  <c r="BF383"/>
  <c r="T383"/>
  <c r="T382"/>
  <c r="R383"/>
  <c r="R382"/>
  <c r="P383"/>
  <c r="P382"/>
  <c r="BI381"/>
  <c r="BH381"/>
  <c r="BG381"/>
  <c r="BF381"/>
  <c r="T381"/>
  <c r="T380"/>
  <c r="R381"/>
  <c r="R380"/>
  <c r="P381"/>
  <c r="P380"/>
  <c r="BI379"/>
  <c r="BH379"/>
  <c r="BG379"/>
  <c r="BF379"/>
  <c r="T379"/>
  <c r="T378"/>
  <c r="T377"/>
  <c r="R379"/>
  <c r="R378"/>
  <c r="R377"/>
  <c r="P379"/>
  <c r="P378"/>
  <c r="P377"/>
  <c r="BI376"/>
  <c r="BH376"/>
  <c r="BG376"/>
  <c r="BF376"/>
  <c r="T376"/>
  <c r="R376"/>
  <c r="P376"/>
  <c r="BI375"/>
  <c r="BH375"/>
  <c r="BG375"/>
  <c r="BF375"/>
  <c r="T375"/>
  <c r="R375"/>
  <c r="P375"/>
  <c r="BI374"/>
  <c r="BH374"/>
  <c r="BG374"/>
  <c r="BF374"/>
  <c r="T374"/>
  <c r="R374"/>
  <c r="P374"/>
  <c r="BI372"/>
  <c r="BH372"/>
  <c r="BG372"/>
  <c r="BF372"/>
  <c r="T372"/>
  <c r="R372"/>
  <c r="P372"/>
  <c r="BI370"/>
  <c r="BH370"/>
  <c r="BG370"/>
  <c r="BF370"/>
  <c r="T370"/>
  <c r="R370"/>
  <c r="P370"/>
  <c r="BI368"/>
  <c r="BH368"/>
  <c r="BG368"/>
  <c r="BF368"/>
  <c r="T368"/>
  <c r="R368"/>
  <c r="P368"/>
  <c r="BI362"/>
  <c r="BH362"/>
  <c r="BG362"/>
  <c r="BF362"/>
  <c r="T362"/>
  <c r="R362"/>
  <c r="P362"/>
  <c r="BI360"/>
  <c r="BH360"/>
  <c r="BG360"/>
  <c r="BF360"/>
  <c r="T360"/>
  <c r="R360"/>
  <c r="P360"/>
  <c r="BI358"/>
  <c r="BH358"/>
  <c r="BG358"/>
  <c r="BF358"/>
  <c r="T358"/>
  <c r="R358"/>
  <c r="P358"/>
  <c r="BI357"/>
  <c r="BH357"/>
  <c r="BG357"/>
  <c r="BF357"/>
  <c r="T357"/>
  <c r="R357"/>
  <c r="P357"/>
  <c r="BI356"/>
  <c r="BH356"/>
  <c r="BG356"/>
  <c r="BF356"/>
  <c r="T356"/>
  <c r="R356"/>
  <c r="P356"/>
  <c r="BI355"/>
  <c r="BH355"/>
  <c r="BG355"/>
  <c r="BF355"/>
  <c r="T355"/>
  <c r="R355"/>
  <c r="P355"/>
  <c r="BI354"/>
  <c r="BH354"/>
  <c r="BG354"/>
  <c r="BF354"/>
  <c r="T354"/>
  <c r="R354"/>
  <c r="P354"/>
  <c r="BI352"/>
  <c r="BH352"/>
  <c r="BG352"/>
  <c r="BF352"/>
  <c r="T352"/>
  <c r="R352"/>
  <c r="P352"/>
  <c r="BI345"/>
  <c r="BH345"/>
  <c r="BG345"/>
  <c r="BF345"/>
  <c r="T345"/>
  <c r="R345"/>
  <c r="P345"/>
  <c r="BI339"/>
  <c r="BH339"/>
  <c r="BG339"/>
  <c r="BF339"/>
  <c r="T339"/>
  <c r="R339"/>
  <c r="P339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6"/>
  <c r="BH326"/>
  <c r="BG326"/>
  <c r="BF326"/>
  <c r="T326"/>
  <c r="T325"/>
  <c r="R326"/>
  <c r="R325"/>
  <c r="P326"/>
  <c r="P325"/>
  <c r="BI323"/>
  <c r="BH323"/>
  <c r="BG323"/>
  <c r="BF323"/>
  <c r="T323"/>
  <c r="T322"/>
  <c r="R323"/>
  <c r="R322"/>
  <c r="P323"/>
  <c r="P322"/>
  <c r="BI320"/>
  <c r="BH320"/>
  <c r="BG320"/>
  <c r="BF320"/>
  <c r="T320"/>
  <c r="R320"/>
  <c r="P320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6"/>
  <c r="BH306"/>
  <c r="BG306"/>
  <c r="BF306"/>
  <c r="T306"/>
  <c r="R306"/>
  <c r="P306"/>
  <c r="BI304"/>
  <c r="BH304"/>
  <c r="BG304"/>
  <c r="BF304"/>
  <c r="T304"/>
  <c r="R304"/>
  <c r="P304"/>
  <c r="BI300"/>
  <c r="BH300"/>
  <c r="BG300"/>
  <c r="BF300"/>
  <c r="T300"/>
  <c r="R300"/>
  <c r="P300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1"/>
  <c r="BH291"/>
  <c r="BG291"/>
  <c r="BF291"/>
  <c r="T291"/>
  <c r="R291"/>
  <c r="P291"/>
  <c r="BI290"/>
  <c r="BH290"/>
  <c r="BG290"/>
  <c r="BF290"/>
  <c r="T290"/>
  <c r="R290"/>
  <c r="P290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4"/>
  <c r="BH274"/>
  <c r="BG274"/>
  <c r="BF274"/>
  <c r="T274"/>
  <c r="R274"/>
  <c r="P274"/>
  <c r="BI272"/>
  <c r="BH272"/>
  <c r="BG272"/>
  <c r="BF272"/>
  <c r="T272"/>
  <c r="R272"/>
  <c r="P272"/>
  <c r="BI268"/>
  <c r="BH268"/>
  <c r="BG268"/>
  <c r="BF268"/>
  <c r="T268"/>
  <c r="R268"/>
  <c r="P268"/>
  <c r="BI266"/>
  <c r="BH266"/>
  <c r="BG266"/>
  <c r="BF266"/>
  <c r="T266"/>
  <c r="R266"/>
  <c r="P266"/>
  <c r="BI265"/>
  <c r="BH265"/>
  <c r="BG265"/>
  <c r="BF265"/>
  <c r="T265"/>
  <c r="R265"/>
  <c r="P265"/>
  <c r="BI261"/>
  <c r="BH261"/>
  <c r="BG261"/>
  <c r="BF261"/>
  <c r="T261"/>
  <c r="R261"/>
  <c r="P261"/>
  <c r="BI257"/>
  <c r="BH257"/>
  <c r="BG257"/>
  <c r="BF257"/>
  <c r="T257"/>
  <c r="R257"/>
  <c r="P257"/>
  <c r="BI254"/>
  <c r="BH254"/>
  <c r="BG254"/>
  <c r="BF254"/>
  <c r="T254"/>
  <c r="R254"/>
  <c r="P254"/>
  <c r="BI252"/>
  <c r="BH252"/>
  <c r="BG252"/>
  <c r="BF252"/>
  <c r="T252"/>
  <c r="R252"/>
  <c r="P252"/>
  <c r="BI249"/>
  <c r="BH249"/>
  <c r="BG249"/>
  <c r="BF249"/>
  <c r="T249"/>
  <c r="T248"/>
  <c r="R249"/>
  <c r="R248"/>
  <c r="P249"/>
  <c r="P248"/>
  <c r="BI246"/>
  <c r="BH246"/>
  <c r="BG246"/>
  <c r="BF246"/>
  <c r="T246"/>
  <c r="R246"/>
  <c r="P246"/>
  <c r="BI244"/>
  <c r="BH244"/>
  <c r="BG244"/>
  <c r="BF244"/>
  <c r="T244"/>
  <c r="R244"/>
  <c r="P244"/>
  <c r="BI240"/>
  <c r="BH240"/>
  <c r="BG240"/>
  <c r="BF240"/>
  <c r="T240"/>
  <c r="R240"/>
  <c r="P240"/>
  <c r="BI238"/>
  <c r="BH238"/>
  <c r="BG238"/>
  <c r="BF238"/>
  <c r="T238"/>
  <c r="R238"/>
  <c r="P238"/>
  <c r="BI237"/>
  <c r="BH237"/>
  <c r="BG237"/>
  <c r="BF237"/>
  <c r="T237"/>
  <c r="R237"/>
  <c r="P237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6"/>
  <c r="BH226"/>
  <c r="BG226"/>
  <c r="BF226"/>
  <c r="T226"/>
  <c r="R226"/>
  <c r="P226"/>
  <c r="BI223"/>
  <c r="BH223"/>
  <c r="BG223"/>
  <c r="BF223"/>
  <c r="T223"/>
  <c r="R223"/>
  <c r="P223"/>
  <c r="BI222"/>
  <c r="BH222"/>
  <c r="BG222"/>
  <c r="BF222"/>
  <c r="T222"/>
  <c r="R222"/>
  <c r="P222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0"/>
  <c r="BH160"/>
  <c r="BG160"/>
  <c r="BF160"/>
  <c r="T160"/>
  <c r="R160"/>
  <c r="P160"/>
  <c r="BI157"/>
  <c r="BH157"/>
  <c r="BG157"/>
  <c r="BF157"/>
  <c r="T157"/>
  <c r="R157"/>
  <c r="P157"/>
  <c r="BI153"/>
  <c r="BH153"/>
  <c r="BG153"/>
  <c r="BF153"/>
  <c r="T153"/>
  <c r="R153"/>
  <c r="P153"/>
  <c r="BI151"/>
  <c r="BH151"/>
  <c r="BG151"/>
  <c r="BF151"/>
  <c r="T151"/>
  <c r="R151"/>
  <c r="P151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4"/>
  <c r="BH134"/>
  <c r="BG134"/>
  <c r="BF134"/>
  <c r="T134"/>
  <c r="R134"/>
  <c r="P134"/>
  <c r="J128"/>
  <c r="J127"/>
  <c r="F127"/>
  <c r="F125"/>
  <c r="E123"/>
  <c r="J90"/>
  <c r="J89"/>
  <c r="F89"/>
  <c r="F87"/>
  <c r="E85"/>
  <c r="J16"/>
  <c r="E16"/>
  <c r="F90"/>
  <c r="J15"/>
  <c r="J10"/>
  <c r="J87"/>
  <c i="1" r="L90"/>
  <c r="AM90"/>
  <c r="AM89"/>
  <c r="L89"/>
  <c r="AM87"/>
  <c r="L87"/>
  <c r="L85"/>
  <c r="L84"/>
  <c i="2" r="BK295"/>
  <c r="J244"/>
  <c r="J212"/>
  <c r="J180"/>
  <c r="BK383"/>
  <c r="BK370"/>
  <c r="BK355"/>
  <c r="BK294"/>
  <c r="BK244"/>
  <c r="BK209"/>
  <c r="BK157"/>
  <c r="J352"/>
  <c r="J294"/>
  <c r="BK230"/>
  <c r="J376"/>
  <c r="J360"/>
  <c r="BK320"/>
  <c r="J261"/>
  <c r="BK217"/>
  <c r="J184"/>
  <c r="BK354"/>
  <c r="J309"/>
  <c r="J257"/>
  <c r="BK206"/>
  <c r="J151"/>
  <c r="BK291"/>
  <c r="BK233"/>
  <c r="BK200"/>
  <c r="J345"/>
  <c r="J293"/>
  <c r="J187"/>
  <c r="J145"/>
  <c r="BK319"/>
  <c r="J246"/>
  <c r="BK212"/>
  <c r="BK164"/>
  <c r="BK368"/>
  <c r="BK352"/>
  <c r="J265"/>
  <c r="J234"/>
  <c r="BK160"/>
  <c r="BK134"/>
  <c r="J304"/>
  <c r="J252"/>
  <c r="J226"/>
  <c r="J381"/>
  <c r="BK362"/>
  <c r="J326"/>
  <c r="BK246"/>
  <c r="J214"/>
  <c r="J174"/>
  <c r="BK329"/>
  <c r="J280"/>
  <c r="J235"/>
  <c r="J196"/>
  <c r="J143"/>
  <c r="BK249"/>
  <c r="BK182"/>
  <c r="BK381"/>
  <c r="BK326"/>
  <c r="BK277"/>
  <c r="BK151"/>
  <c r="BK293"/>
  <c r="J266"/>
  <c r="J209"/>
  <c r="BK169"/>
  <c r="J134"/>
  <c r="J374"/>
  <c r="BK356"/>
  <c r="J286"/>
  <c r="J249"/>
  <c r="BK196"/>
  <c r="BK138"/>
  <c r="BK290"/>
  <c r="J231"/>
  <c r="J140"/>
  <c r="J368"/>
  <c r="BK345"/>
  <c r="J300"/>
  <c r="BK238"/>
  <c r="J206"/>
  <c r="BK145"/>
  <c r="J291"/>
  <c r="BK237"/>
  <c r="J223"/>
  <c r="J167"/>
  <c r="BK307"/>
  <c r="BK240"/>
  <c r="BK198"/>
  <c r="BK358"/>
  <c r="BK317"/>
  <c r="BK279"/>
  <c r="J182"/>
  <c r="BK323"/>
  <c r="BK286"/>
  <c r="BK216"/>
  <c r="BK184"/>
  <c r="J138"/>
  <c r="J362"/>
  <c r="J317"/>
  <c r="BK254"/>
  <c r="J194"/>
  <c r="BK284"/>
  <c r="J229"/>
  <c r="J385"/>
  <c r="J370"/>
  <c r="J356"/>
  <c r="BK309"/>
  <c r="BK222"/>
  <c r="J200"/>
  <c r="J169"/>
  <c r="J315"/>
  <c r="J272"/>
  <c r="J230"/>
  <c r="J164"/>
  <c r="BK140"/>
  <c r="J222"/>
  <c i="1" r="AS94"/>
  <c i="2" r="BK357"/>
  <c r="BK315"/>
  <c r="BK265"/>
  <c r="BK137"/>
  <c r="BK300"/>
  <c r="BK252"/>
  <c r="J198"/>
  <c r="J160"/>
  <c r="J375"/>
  <c r="BK360"/>
  <c r="J313"/>
  <c r="J268"/>
  <c r="BK226"/>
  <c r="J172"/>
  <c r="J142"/>
  <c r="J295"/>
  <c r="J238"/>
  <c r="J178"/>
  <c r="BK374"/>
  <c r="J357"/>
  <c r="BK311"/>
  <c r="BK268"/>
  <c r="J216"/>
  <c r="BK166"/>
  <c r="J311"/>
  <c r="BK282"/>
  <c r="J228"/>
  <c r="J166"/>
  <c r="BK304"/>
  <c r="BK231"/>
  <c r="J157"/>
  <c r="BK379"/>
  <c r="J331"/>
  <c r="J282"/>
  <c r="BK153"/>
  <c r="BK174"/>
  <c r="J274"/>
  <c r="BK202"/>
  <c r="J383"/>
  <c r="J333"/>
  <c r="BK266"/>
  <c r="BK142"/>
  <c r="BK313"/>
  <c r="J233"/>
  <c r="BK178"/>
  <c r="J137"/>
  <c r="J372"/>
  <c r="J339"/>
  <c r="J277"/>
  <c r="BK187"/>
  <c r="J141"/>
  <c r="BK331"/>
  <c r="BK274"/>
  <c r="BK172"/>
  <c r="BK372"/>
  <c r="J358"/>
  <c r="BK333"/>
  <c r="BK275"/>
  <c r="BK234"/>
  <c r="J202"/>
  <c r="BK167"/>
  <c r="J323"/>
  <c r="BK306"/>
  <c r="J240"/>
  <c r="BK180"/>
  <c r="BK147"/>
  <c r="BK272"/>
  <c r="BK228"/>
  <c r="BK141"/>
  <c r="BK375"/>
  <c r="J320"/>
  <c r="BK280"/>
  <c r="J147"/>
  <c r="J329"/>
  <c r="J279"/>
  <c r="BK229"/>
  <c r="BK194"/>
  <c r="J144"/>
  <c r="BK376"/>
  <c r="J354"/>
  <c r="J275"/>
  <c r="BK223"/>
  <c r="BK143"/>
  <c r="J307"/>
  <c r="J254"/>
  <c r="BK190"/>
  <c r="J379"/>
  <c r="J355"/>
  <c r="J306"/>
  <c r="BK235"/>
  <c r="J190"/>
  <c r="J319"/>
  <c r="J284"/>
  <c r="BK261"/>
  <c r="J217"/>
  <c r="J153"/>
  <c r="BK257"/>
  <c r="BK214"/>
  <c r="BK385"/>
  <c r="BK339"/>
  <c r="J290"/>
  <c r="J237"/>
  <c r="BK144"/>
  <c l="1" r="BK205"/>
  <c r="J205"/>
  <c r="J97"/>
  <c r="BK251"/>
  <c r="J251"/>
  <c r="J101"/>
  <c r="P305"/>
  <c r="T205"/>
  <c r="P221"/>
  <c r="T221"/>
  <c r="P225"/>
  <c r="R305"/>
  <c r="P361"/>
  <c r="R361"/>
  <c r="P205"/>
  <c r="BK221"/>
  <c r="J221"/>
  <c r="J98"/>
  <c r="R221"/>
  <c r="R225"/>
  <c r="T305"/>
  <c r="BK361"/>
  <c r="J361"/>
  <c r="J107"/>
  <c r="BK369"/>
  <c r="J369"/>
  <c r="J108"/>
  <c r="R133"/>
  <c r="P251"/>
  <c r="R328"/>
  <c r="R324"/>
  <c r="T361"/>
  <c r="BK133"/>
  <c r="J133"/>
  <c r="J96"/>
  <c r="R205"/>
  <c r="BK225"/>
  <c r="J225"/>
  <c r="J99"/>
  <c r="T225"/>
  <c r="BK305"/>
  <c r="J305"/>
  <c r="J102"/>
  <c r="P328"/>
  <c r="P324"/>
  <c r="P369"/>
  <c r="P133"/>
  <c r="P132"/>
  <c r="T251"/>
  <c r="T328"/>
  <c r="T324"/>
  <c r="T369"/>
  <c r="T133"/>
  <c r="T132"/>
  <c r="R251"/>
  <c r="BK328"/>
  <c r="J328"/>
  <c r="J106"/>
  <c r="R369"/>
  <c r="BK248"/>
  <c r="J248"/>
  <c r="J100"/>
  <c r="BK322"/>
  <c r="J322"/>
  <c r="J103"/>
  <c r="BK325"/>
  <c r="BK324"/>
  <c r="J324"/>
  <c r="J104"/>
  <c r="BK378"/>
  <c r="BK380"/>
  <c r="J380"/>
  <c r="J111"/>
  <c r="BK382"/>
  <c r="J382"/>
  <c r="J112"/>
  <c r="BK384"/>
  <c r="J384"/>
  <c r="J113"/>
  <c r="BE196"/>
  <c r="J125"/>
  <c r="BE134"/>
  <c r="BE143"/>
  <c r="BE147"/>
  <c r="BE151"/>
  <c r="BE166"/>
  <c r="BE200"/>
  <c r="BE212"/>
  <c r="BE229"/>
  <c r="BE234"/>
  <c r="BE237"/>
  <c r="BE249"/>
  <c r="BE261"/>
  <c r="BE268"/>
  <c r="BE275"/>
  <c r="BE300"/>
  <c r="BE304"/>
  <c r="BE309"/>
  <c r="BE311"/>
  <c r="BE323"/>
  <c r="BE329"/>
  <c r="BE352"/>
  <c r="BE355"/>
  <c r="BE356"/>
  <c r="BE357"/>
  <c r="BE360"/>
  <c r="BE362"/>
  <c r="BE368"/>
  <c r="BE370"/>
  <c r="BE374"/>
  <c r="BE376"/>
  <c r="BE379"/>
  <c r="BE385"/>
  <c r="BE167"/>
  <c r="BE169"/>
  <c r="BE172"/>
  <c r="BE174"/>
  <c r="BE178"/>
  <c r="BE187"/>
  <c r="BE246"/>
  <c r="BE320"/>
  <c r="F128"/>
  <c r="BE138"/>
  <c r="BE141"/>
  <c r="BE142"/>
  <c r="BE144"/>
  <c r="BE145"/>
  <c r="BE153"/>
  <c r="BE194"/>
  <c r="BE274"/>
  <c r="BE294"/>
  <c r="BE295"/>
  <c r="BE140"/>
  <c r="BE157"/>
  <c r="BE160"/>
  <c r="BE164"/>
  <c r="BE180"/>
  <c r="BE244"/>
  <c r="BE254"/>
  <c r="BE265"/>
  <c r="BE266"/>
  <c r="BE272"/>
  <c r="BE277"/>
  <c r="BE279"/>
  <c r="BE280"/>
  <c r="BE282"/>
  <c r="BE284"/>
  <c r="BE286"/>
  <c r="BE293"/>
  <c r="BE313"/>
  <c r="BE315"/>
  <c r="BE317"/>
  <c r="BE319"/>
  <c r="BE339"/>
  <c r="BE381"/>
  <c r="BE383"/>
  <c r="BE198"/>
  <c r="BE202"/>
  <c r="BE206"/>
  <c r="BE306"/>
  <c r="BE326"/>
  <c r="BE137"/>
  <c r="BE184"/>
  <c r="BE190"/>
  <c r="BE216"/>
  <c r="BE217"/>
  <c r="BE222"/>
  <c r="BE230"/>
  <c r="BE231"/>
  <c r="BE233"/>
  <c r="BE238"/>
  <c r="BE240"/>
  <c r="BE252"/>
  <c r="BE257"/>
  <c r="BE290"/>
  <c r="BE291"/>
  <c r="BE331"/>
  <c r="BE333"/>
  <c r="BE345"/>
  <c r="BE358"/>
  <c r="BE372"/>
  <c r="BE375"/>
  <c r="BE182"/>
  <c r="BE209"/>
  <c r="BE214"/>
  <c r="BE223"/>
  <c r="BE226"/>
  <c r="BE228"/>
  <c r="BE235"/>
  <c r="BE307"/>
  <c r="BE354"/>
  <c r="J32"/>
  <c i="1" r="AW95"/>
  <c i="2" r="F34"/>
  <c i="1" r="BC95"/>
  <c r="BC94"/>
  <c r="W32"/>
  <c i="2" r="F32"/>
  <c i="1" r="BA95"/>
  <c r="BA94"/>
  <c r="W30"/>
  <c i="2" r="F35"/>
  <c i="1" r="BD95"/>
  <c r="BD94"/>
  <c r="W33"/>
  <c i="2" r="F33"/>
  <c i="1" r="BB95"/>
  <c r="BB94"/>
  <c r="W31"/>
  <c i="2" l="1" r="P131"/>
  <c i="1" r="AU95"/>
  <c i="2" r="BK377"/>
  <c r="J377"/>
  <c r="J109"/>
  <c r="T131"/>
  <c r="R132"/>
  <c r="R131"/>
  <c r="BK132"/>
  <c r="J132"/>
  <c r="J95"/>
  <c r="J325"/>
  <c r="J105"/>
  <c r="J378"/>
  <c r="J110"/>
  <c i="1" r="AU94"/>
  <c r="AY94"/>
  <c r="AW94"/>
  <c r="AK30"/>
  <c i="2" r="F31"/>
  <c i="1" r="AZ95"/>
  <c r="AZ94"/>
  <c r="W29"/>
  <c r="AX94"/>
  <c i="2" r="J31"/>
  <c i="1" r="AV95"/>
  <c r="AT95"/>
  <c i="2" l="1" r="BK131"/>
  <c r="J131"/>
  <c r="J28"/>
  <c i="1" r="AG95"/>
  <c r="AG94"/>
  <c r="AK26"/>
  <c r="AV94"/>
  <c r="AK29"/>
  <c i="2" l="1" r="J37"/>
  <c r="J94"/>
  <c i="1" r="AK35"/>
  <c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<sst xmlns="http://schemas.openxmlformats.org/spreadsheetml/2006/main">
  <si>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</si>
  <si>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</si>
  <si>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</si>
  <si>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</si>
  <si>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</si>
  <si>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{9ce0a078-a1eb-4cba-905e-1ebcd3827613}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</si>
  <si>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</si>
  <si>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</si>
  <si>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</si>
  <si>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</si>
  <si>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</si>
  <si>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</si>
  <si>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</si>
  <si>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</si>
  <si>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24-006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</si>
  <si>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</si>
  <si>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</si>
  <si>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víceúčelového hřiště Podkrušnohorská 1667 - SO-01 Rekonstrukce hřiště</t>
  </si>
  <si>
    <t>KSO:</t>
  </si>
  <si>
    <t>CC-CZ:</t>
  </si>
  <si>
    <t>Místo:</t>
  </si>
  <si>
    <t>Litvínov</t>
  </si>
  <si>
    <t>Datum:</t>
  </si>
  <si>
    <t>31. 1. 2024</t>
  </si>
  <si>
    <t>Zadavatel:</t>
  </si>
  <si>
    <t>IČ:</t>
  </si>
  <si>
    <t>Město Litvínov</t>
  </si>
  <si>
    <t>DIČ:</t>
  </si>
  <si>
    <t>Uchazeč:</t>
  </si>
  <si>
    <t>Vyplň údaj</t>
  </si>
  <si>
    <t>Projektant:</t>
  </si>
  <si>
    <t>Sportovní projekty s.r.o.</t>
  </si>
  <si>
    <t>True</t>
  </si>
  <si>
    <t>Zpracovatel:</t>
  </si>
  <si>
    <t>F.Pecka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</si>
  <si>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</si>
  <si>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</si>
  <si>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</si>
  <si>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</si>
  <si>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</si>
  <si>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</si>
  <si>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</si>
  <si>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</si>
  <si>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</si>
  <si>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</si>
  <si>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</si>
  <si>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</si>
  <si>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</si>
  <si>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</si>
  <si>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</si>
  <si>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</si>
  <si>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</si>
  <si>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</si>
  <si>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</si>
  <si>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</si>
  <si>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</si>
  <si>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</si>
  <si>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</si>
  <si>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</si>
  <si>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</si>
  <si>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</si>
  <si>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</si>
  <si>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</si>
  <si>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</si>
  <si>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</si>
  <si>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</si>
  <si>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</si>
  <si>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</si>
  <si>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</si>
  <si>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</si>
  <si>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</si>
  <si>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</si>
  <si>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</si>
  <si>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</si>
  <si>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</si>
  <si>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</si>
  <si>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</si>
  <si>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</si>
  <si>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</si>
  <si>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</si>
  <si>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</si>
  <si>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</si>
  <si>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</si>
  <si>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</si>
  <si>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</si>
  <si>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</si>
  <si>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</si>
  <si>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</si>
  <si>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</si>
  <si>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</si>
  <si>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</si>
  <si>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</si>
  <si>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</si>
  <si>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</si>
  <si>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</si>
  <si>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</si>
  <si>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</si>
  <si>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</si>
  <si>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</si>
  <si>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</si>
  <si>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762 - Konstrukce tesařské</t>
  </si>
  <si>
    <t xml:space="preserve">    767 - Konstrukce zámečnické</t>
  </si>
  <si>
    <t xml:space="preserve">    776 - Podlahy povlakové</t>
  </si>
  <si>
    <t xml:space="preserve">    792 - Sportovní vybavení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</si>
  <si>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</si>
  <si>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</si>
  <si>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</si>
  <si>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</si>
  <si>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</si>
  <si>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</si>
  <si>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</si>
  <si>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</si>
  <si>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</si>
  <si>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</si>
  <si>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</si>
  <si>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</si>
  <si>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</si>
  <si>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</si>
  <si>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</si>
  <si>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</si>
  <si>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</si>
  <si>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</si>
  <si>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</si>
  <si>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</si>
  <si>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</si>
  <si>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</si>
  <si>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</si>
  <si>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113102211</t>
  </si>
  <si>
    <t xml:space="preserve">Odstranění umělého koberce z multisportovního hřiště </t>
  </si>
  <si>
    <t>m2</t>
  </si>
  <si>
    <t>4</t>
  </si>
  <si>
    <t>955885428</t>
  </si>
  <si>
    <t>VV</t>
  </si>
  <si>
    <t>1580,0</t>
  </si>
  <si>
    <t>Součet</t>
  </si>
  <si>
    <t>113106134</t>
  </si>
  <si>
    <t>Rozebrání dlažeb ze zámkových dlaždic komunikací pro pěší strojně pl do 50 m2</t>
  </si>
  <si>
    <t>-1214562475</t>
  </si>
  <si>
    <t>3</t>
  </si>
  <si>
    <t>113107222</t>
  </si>
  <si>
    <t>Odstranění podkladu z kameniva drceného tl přes 100 do 200 mm strojně pl přes 200 m2</t>
  </si>
  <si>
    <t>843722168</t>
  </si>
  <si>
    <t>300,0+25,60+14,70+10,30</t>
  </si>
  <si>
    <t>113107230</t>
  </si>
  <si>
    <t>Odstranění podkladu z betonu prostého tl do 100 mm strojně pl přes 200 m2</t>
  </si>
  <si>
    <t>-1844505486</t>
  </si>
  <si>
    <t>5</t>
  </si>
  <si>
    <t>113107241</t>
  </si>
  <si>
    <t>Odstranění podkladu živičného tl 50 mm strojně pl přes 200 m2</t>
  </si>
  <si>
    <t>1269146684</t>
  </si>
  <si>
    <t>6</t>
  </si>
  <si>
    <t>113107332</t>
  </si>
  <si>
    <t>Odstranění krytu z betonu prostého tl přes 150 do 300 mm strojně pl do 50 m2</t>
  </si>
  <si>
    <t>1382549970</t>
  </si>
  <si>
    <t>7</t>
  </si>
  <si>
    <t>113107342</t>
  </si>
  <si>
    <t>Odstranění podkladu živičného tl přes 50 do 100 mm strojně pl do 50 m2</t>
  </si>
  <si>
    <t>-518754900</t>
  </si>
  <si>
    <t>8</t>
  </si>
  <si>
    <t>113204111</t>
  </si>
  <si>
    <t>Vytrhání obrubníků vč.lože</t>
  </si>
  <si>
    <t>m</t>
  </si>
  <si>
    <t>-126325521</t>
  </si>
  <si>
    <t>9</t>
  </si>
  <si>
    <t>121151103</t>
  </si>
  <si>
    <t>Sejmutí ornice plochy do 100 m2 tl vrstvy do 200 mm strojně</t>
  </si>
  <si>
    <t>-1421731178</t>
  </si>
  <si>
    <t>64,50</t>
  </si>
  <si>
    <t>10</t>
  </si>
  <si>
    <t>132251101</t>
  </si>
  <si>
    <t>Hloubení rýh nezapažených š do 800 mm v hornině třídy těžitelnosti I skupiny 3 objem do 20 m3 strojně</t>
  </si>
  <si>
    <t>m3</t>
  </si>
  <si>
    <t>1737316396</t>
  </si>
  <si>
    <t>"obrubník š.50mm" 112,20*0,30*0,30</t>
  </si>
  <si>
    <t>"žlab" 160,0*0,40*0,30</t>
  </si>
  <si>
    <t>11</t>
  </si>
  <si>
    <t>132451101</t>
  </si>
  <si>
    <t>Hloubení rýh nezapažených š do 800 mm v hornině třídy těžitelnosti II skupiny 5 objem do 20 m3 strojně</t>
  </si>
  <si>
    <t>1665914382</t>
  </si>
  <si>
    <t>"drenáže" 49,0*4*0,40*0,60</t>
  </si>
  <si>
    <t>133212811</t>
  </si>
  <si>
    <t>Hloubení nezapažených šachet v hornině třídy těžitelnosti I skupiny 3 plocha výkopu do 4 m2 ručně</t>
  </si>
  <si>
    <t>-883704433</t>
  </si>
  <si>
    <t>"basket" 1,50*0,70*1,0*2*4</t>
  </si>
  <si>
    <t>"hrazení" 3,14*0,20*0,20*1,40*54</t>
  </si>
  <si>
    <t>13</t>
  </si>
  <si>
    <t>162351103</t>
  </si>
  <si>
    <t>Vodorovné přemístění přes 50 do 500 m výkopku/sypaniny z horniny třídy těžitelnosti I skupiny 1 až 3</t>
  </si>
  <si>
    <t>1358309379</t>
  </si>
  <si>
    <t>"manipulace s ornicí tam a zpět" 64,50*0,20*2</t>
  </si>
  <si>
    <t>14</t>
  </si>
  <si>
    <t>162751117</t>
  </si>
  <si>
    <t>Vodorovné přemístění přes 9 000 do 10000 m výkopku/sypaniny z horniny třídy těžitelnosti I skupiny 1 až 3</t>
  </si>
  <si>
    <t>-306565136</t>
  </si>
  <si>
    <t>"rýhy" 29,298</t>
  </si>
  <si>
    <t>"šachty" 17,895</t>
  </si>
  <si>
    <t>15</t>
  </si>
  <si>
    <t>162751119</t>
  </si>
  <si>
    <t>Příplatek k vodorovnému přemístění výkopku/sypaniny z horniny třídy těžitelnosti I skupiny 1 až 3 ZKD 1000 m přes 10000 m</t>
  </si>
  <si>
    <t>-344445900</t>
  </si>
  <si>
    <t>47,193*10</t>
  </si>
  <si>
    <t>16</t>
  </si>
  <si>
    <t>162751137</t>
  </si>
  <si>
    <t>Vodorovné přemístění přes 9 000 do 10000 m výkopku/sypaniny z horniny třídy těžitelnosti II skupiny 4 a 5</t>
  </si>
  <si>
    <t>-981968732</t>
  </si>
  <si>
    <t>17</t>
  </si>
  <si>
    <t>162751139</t>
  </si>
  <si>
    <t>Příplatek k vodorovnému přemístění výkopku/sypaniny z horniny třídy těžitelnosti II skupiny 4 a 5 ZKD 1000 m přes 10000 m</t>
  </si>
  <si>
    <t>1613317929</t>
  </si>
  <si>
    <t>47,040*10</t>
  </si>
  <si>
    <t>18</t>
  </si>
  <si>
    <t>167151101</t>
  </si>
  <si>
    <t>Nakládání výkopku z hornin třídy těžitelnosti I skupiny 1 až 3 do 100 m3</t>
  </si>
  <si>
    <t>1679961273</t>
  </si>
  <si>
    <t>"nakládání ornice"64,50*0,20</t>
  </si>
  <si>
    <t>19</t>
  </si>
  <si>
    <t>171201221</t>
  </si>
  <si>
    <t>Poplatek za uložení na skládce (skládkovné) zeminy a kamení kód odpadu 17 05 04</t>
  </si>
  <si>
    <t>t</t>
  </si>
  <si>
    <t>1205253236</t>
  </si>
  <si>
    <t>94,233*1,8</t>
  </si>
  <si>
    <t>20</t>
  </si>
  <si>
    <t>171251201</t>
  </si>
  <si>
    <t>Uložení sypaniny na skládky nebo meziskládky</t>
  </si>
  <si>
    <t>558203443</t>
  </si>
  <si>
    <t>"výkopy" 47,04+47,193</t>
  </si>
  <si>
    <t>"ornice" 64,50*0,20</t>
  </si>
  <si>
    <t>181151113</t>
  </si>
  <si>
    <t>Úprava zrnitosti ornice rozpojením balvanů tl vrstvy přes 150 do 200 mm v hornině třídy těžitelnosti I a II skupiny 1 až 4 pl do 500 m2 strojně</t>
  </si>
  <si>
    <t>-1643160663</t>
  </si>
  <si>
    <t>22</t>
  </si>
  <si>
    <t>181351003</t>
  </si>
  <si>
    <t>Rozprostření ornice tl vrstvy do 200 mm pl do 100 m2 v rovině nebo ve svahu do 1:5 strojně</t>
  </si>
  <si>
    <t>1675234458</t>
  </si>
  <si>
    <t>17,80+46,0</t>
  </si>
  <si>
    <t>23</t>
  </si>
  <si>
    <t>M</t>
  </si>
  <si>
    <t>10371500</t>
  </si>
  <si>
    <t>substrát pro trávníky VL</t>
  </si>
  <si>
    <t>-762997396</t>
  </si>
  <si>
    <t>63,80*0,05*1,05</t>
  </si>
  <si>
    <t>24</t>
  </si>
  <si>
    <t>181411131</t>
  </si>
  <si>
    <t>Založení parkového trávníku výsevem plochy do 1000 m2 v rovině a ve svahu do 1:5 - součást skladby souvrství - viz.TZ</t>
  </si>
  <si>
    <t>-1573868556</t>
  </si>
  <si>
    <t>"zatravněné" 63,80</t>
  </si>
  <si>
    <t>25</t>
  </si>
  <si>
    <t>00572410</t>
  </si>
  <si>
    <t>osivo směs travní parková</t>
  </si>
  <si>
    <t>kg</t>
  </si>
  <si>
    <t>-971840598</t>
  </si>
  <si>
    <t>63,80</t>
  </si>
  <si>
    <t>63,8*0,03 'Přepočtené koeficientem množství</t>
  </si>
  <si>
    <t>26</t>
  </si>
  <si>
    <t>181951112.1</t>
  </si>
  <si>
    <t>Úprava pláně s vyrovnáním nerovností v hornině třídy těžitelnosti I skupiny 1 až 3 se zhutněním strojně vč.předepsaných zkoušek zhutnění</t>
  </si>
  <si>
    <t>-26918883</t>
  </si>
  <si>
    <t>"zatravnění" 63,80</t>
  </si>
  <si>
    <t>"opravené plochy hřiště" 478,41</t>
  </si>
  <si>
    <t>27</t>
  </si>
  <si>
    <t>184853511</t>
  </si>
  <si>
    <t>Chemické odplevelení před založením kultury nad 20 m2 postřikem na široko v rovině a svahu do 1:5 strojně</t>
  </si>
  <si>
    <t>1581980055</t>
  </si>
  <si>
    <t>28</t>
  </si>
  <si>
    <t>185802113</t>
  </si>
  <si>
    <t>Hnojení půdy umělým hnojivem na široko v rovině a svahu do 1:5</t>
  </si>
  <si>
    <t>695202301</t>
  </si>
  <si>
    <t>63,80*0,000025</t>
  </si>
  <si>
    <t>29</t>
  </si>
  <si>
    <t>25191155</t>
  </si>
  <si>
    <t>hnojivo průmyslové Cererit</t>
  </si>
  <si>
    <t>1415161428</t>
  </si>
  <si>
    <t>0,002*1000 'Přepočtené koeficientem množství</t>
  </si>
  <si>
    <t>30</t>
  </si>
  <si>
    <t>185804312</t>
  </si>
  <si>
    <t>Zalití rostlin vodou plocha přes 20 m2</t>
  </si>
  <si>
    <t>-1522858734</t>
  </si>
  <si>
    <t>63,80*0,002</t>
  </si>
  <si>
    <t>31</t>
  </si>
  <si>
    <t>185851121</t>
  </si>
  <si>
    <t>Dovoz vody pro zálivku rostlin za vzdálenost do 1000 m</t>
  </si>
  <si>
    <t>-1932897157</t>
  </si>
  <si>
    <t>Zakládání</t>
  </si>
  <si>
    <t>32</t>
  </si>
  <si>
    <t>211531111R</t>
  </si>
  <si>
    <t>Výplň odvodňovacích žeber nebo trativodů kamenivem hrubým drceným frakce 8-32 mm</t>
  </si>
  <si>
    <t>1723662607</t>
  </si>
  <si>
    <t>drenáže</t>
  </si>
  <si>
    <t>49,0*0,40*(0,40+0,80)*0,5*4</t>
  </si>
  <si>
    <t>33</t>
  </si>
  <si>
    <t>211971122</t>
  </si>
  <si>
    <t>Zřízení opláštění žeber nebo trativodů geotextilií v rýze nebo zářezu přes 1:2 š přes 2,5 m</t>
  </si>
  <si>
    <t>1060485092</t>
  </si>
  <si>
    <t>"drenáže" 49,0*(0,40+0,60)*2*4</t>
  </si>
  <si>
    <t>34</t>
  </si>
  <si>
    <t>69311270</t>
  </si>
  <si>
    <t>geotextilie netkaná separační, ochranná, filtrační, drenážní 400g/m2</t>
  </si>
  <si>
    <t>-1428990859</t>
  </si>
  <si>
    <t>392*1,15 'Přepočtené koeficientem množství</t>
  </si>
  <si>
    <t>35</t>
  </si>
  <si>
    <t>212752402</t>
  </si>
  <si>
    <t>Trativod z drenážních trubek korugovaných PE-HD SN 8 perforace 360° včetně lože otevřený výkop DN 160</t>
  </si>
  <si>
    <t>822811607</t>
  </si>
  <si>
    <t>49,0*4</t>
  </si>
  <si>
    <t>36</t>
  </si>
  <si>
    <t>21276R</t>
  </si>
  <si>
    <t>Provedení nálevové vsakovací zkoušky</t>
  </si>
  <si>
    <t>kpl</t>
  </si>
  <si>
    <t>824516596</t>
  </si>
  <si>
    <t>37</t>
  </si>
  <si>
    <t>275313711</t>
  </si>
  <si>
    <t>Základové patky z betonu tř. C 20/25</t>
  </si>
  <si>
    <t>1997909830</t>
  </si>
  <si>
    <t>Svislé a kompletní konstrukce</t>
  </si>
  <si>
    <t>38</t>
  </si>
  <si>
    <t>3381001</t>
  </si>
  <si>
    <t>D+M plastového víčka na sloupek hrazení</t>
  </si>
  <si>
    <t>ks</t>
  </si>
  <si>
    <t>275444033</t>
  </si>
  <si>
    <t>39</t>
  </si>
  <si>
    <t>338991311R</t>
  </si>
  <si>
    <t>D+M pozinkované napínací dráty pro uchycení sítě</t>
  </si>
  <si>
    <t>1337793654</t>
  </si>
  <si>
    <t>160,0</t>
  </si>
  <si>
    <t>Komunikace pozemní</t>
  </si>
  <si>
    <t>40</t>
  </si>
  <si>
    <t>564861011</t>
  </si>
  <si>
    <t>Podklad ze štěrkodrtě ŠD plochy do 100 m2 tl 200 mm</t>
  </si>
  <si>
    <t>1148810889</t>
  </si>
  <si>
    <t>112,20*0,20</t>
  </si>
  <si>
    <t>41</t>
  </si>
  <si>
    <t>564861111</t>
  </si>
  <si>
    <t>Podklad ze štěrkodrtě ŠD fr 0-32 plochy přes 100 m2 tl 200 mm</t>
  </si>
  <si>
    <t>-39049945</t>
  </si>
  <si>
    <t>42</t>
  </si>
  <si>
    <t>573211109</t>
  </si>
  <si>
    <t>Postřik živičný spojovací z asfaltu v množství 0,50 kg/m2</t>
  </si>
  <si>
    <t>-1973277681</t>
  </si>
  <si>
    <t>43</t>
  </si>
  <si>
    <t>576136111</t>
  </si>
  <si>
    <t>Asfaltový koberec otevřený AKO 8 (AKOJ) tl 40 mm š do 3 m z modifikovaného asfaltu</t>
  </si>
  <si>
    <t>1659173633</t>
  </si>
  <si>
    <t>44</t>
  </si>
  <si>
    <t>576136311</t>
  </si>
  <si>
    <t>Asfaltový koberec otevřený AKO 16 (AKOH) tl 40 mm š do 3 m z nemodifikovaného asfaltu</t>
  </si>
  <si>
    <t>1028930</t>
  </si>
  <si>
    <t>15,20</t>
  </si>
  <si>
    <t>45</t>
  </si>
  <si>
    <t>576146311</t>
  </si>
  <si>
    <t>Asfaltový koberec otevřený AKO 16 (AKOH) tl 50 mm š do 3 m z nemodifikovaného asfaltu</t>
  </si>
  <si>
    <t>665180395</t>
  </si>
  <si>
    <t>46</t>
  </si>
  <si>
    <t>581114113</t>
  </si>
  <si>
    <t>Kryt z betonu komunikace pro pěší tl 100 mm</t>
  </si>
  <si>
    <t>1602822082</t>
  </si>
  <si>
    <t>47</t>
  </si>
  <si>
    <t>581131115</t>
  </si>
  <si>
    <t>Kryt cementobetonový vozovek skupiny CB I tl 200 mm</t>
  </si>
  <si>
    <t>-2049383094</t>
  </si>
  <si>
    <t>15,0</t>
  </si>
  <si>
    <t>48</t>
  </si>
  <si>
    <t>589141121</t>
  </si>
  <si>
    <t xml:space="preserve">Umělý trávník pro multisport výška vlasu do 25 mm </t>
  </si>
  <si>
    <t>2045445666</t>
  </si>
  <si>
    <t>49</t>
  </si>
  <si>
    <t>59680</t>
  </si>
  <si>
    <t>Přeložení stávající betonové dlažby vč.doplnění a očištění</t>
  </si>
  <si>
    <t>-1327715139</t>
  </si>
  <si>
    <t>"přeložení dlažby" 16,10</t>
  </si>
  <si>
    <t>50</t>
  </si>
  <si>
    <t>59245018</t>
  </si>
  <si>
    <t>dlažba tvar obdélník betonová 200x100x60mm přírodní</t>
  </si>
  <si>
    <t>-2097931258</t>
  </si>
  <si>
    <t>"doplnění" 16,10*0,10</t>
  </si>
  <si>
    <t>1,61*1,03 'Přepočtené koeficientem množství</t>
  </si>
  <si>
    <t>51</t>
  </si>
  <si>
    <t>596811120</t>
  </si>
  <si>
    <t>Kladení betonové dlažby komunikací pro pěší do lože z kameniva velikosti do 0,09 m2 pl do 50 m2</t>
  </si>
  <si>
    <t>716344846</t>
  </si>
  <si>
    <t>52</t>
  </si>
  <si>
    <t>59245600</t>
  </si>
  <si>
    <t>dlažba desková betonová tl 40mm přírodní</t>
  </si>
  <si>
    <t>-639799641</t>
  </si>
  <si>
    <t>22,44*1,01 'Přepočtené koeficientem množství</t>
  </si>
  <si>
    <t>Trubní vedení</t>
  </si>
  <si>
    <t>53</t>
  </si>
  <si>
    <t>871365811</t>
  </si>
  <si>
    <t>Bourání stávajícího potrubí z PVC nebo PP DN přes 150 do 250</t>
  </si>
  <si>
    <t>-8872867</t>
  </si>
  <si>
    <t>Ostatní konstrukce a práce, bourání</t>
  </si>
  <si>
    <t>54</t>
  </si>
  <si>
    <t>916331112</t>
  </si>
  <si>
    <t>Osazení zahradního obrubníku betonového do lože z betonu s boční opěrou</t>
  </si>
  <si>
    <t>-452468684</t>
  </si>
  <si>
    <t>112,20</t>
  </si>
  <si>
    <t>55</t>
  </si>
  <si>
    <t>59217001</t>
  </si>
  <si>
    <t>obrubník betonový zahradní 1000x50x250mm</t>
  </si>
  <si>
    <t>-1823433242</t>
  </si>
  <si>
    <t>112,2*1,03 'Přepočtené koeficientem množství</t>
  </si>
  <si>
    <t>56</t>
  </si>
  <si>
    <t>916991121</t>
  </si>
  <si>
    <t>Lože pod obrubníky z betonu prostého</t>
  </si>
  <si>
    <t>1122578297</t>
  </si>
  <si>
    <t>57</t>
  </si>
  <si>
    <t>919735111</t>
  </si>
  <si>
    <t>Řezání stávajícího živičného krytu hl do 50 mm</t>
  </si>
  <si>
    <t>2084530259</t>
  </si>
  <si>
    <t>"obvod" 148,0</t>
  </si>
  <si>
    <t>"drenáže" 45,216*4*2</t>
  </si>
  <si>
    <t>58</t>
  </si>
  <si>
    <t>919735112</t>
  </si>
  <si>
    <t>Řezání stávajícího živičného krytu hl přes 50 do 100 mm</t>
  </si>
  <si>
    <t>-1793465781</t>
  </si>
  <si>
    <t>59</t>
  </si>
  <si>
    <t>919735122</t>
  </si>
  <si>
    <t>Řezání stávajícího betonového krytu hl přes 50 do 100 mm</t>
  </si>
  <si>
    <t>119652838</t>
  </si>
  <si>
    <t>29,90</t>
  </si>
  <si>
    <t>60</t>
  </si>
  <si>
    <t>919735123</t>
  </si>
  <si>
    <t>Řezání stávajícího betonového krytu hl přes 100 do 150 mm</t>
  </si>
  <si>
    <t>846162114</t>
  </si>
  <si>
    <t>61</t>
  </si>
  <si>
    <t>935113111</t>
  </si>
  <si>
    <t>Osazení odvodňovacího žlabu s krycím roštem šířky do 200 mm</t>
  </si>
  <si>
    <t>-1347675514</t>
  </si>
  <si>
    <t>62</t>
  </si>
  <si>
    <t>59227007</t>
  </si>
  <si>
    <t xml:space="preserve">žlab odvodňovací  se spádem dna 0,5% 130x160/165mm</t>
  </si>
  <si>
    <t>-428536195</t>
  </si>
  <si>
    <t>63</t>
  </si>
  <si>
    <t>941311111</t>
  </si>
  <si>
    <t>Montáž lešení řadového modulového lehkého zatížení do 200 kg/m2 š od 0,6 do 0,9 m v do 10 m</t>
  </si>
  <si>
    <t>-868386433</t>
  </si>
  <si>
    <t>(34,0+34,0+47,0+5,0)*6,0</t>
  </si>
  <si>
    <t>64</t>
  </si>
  <si>
    <t>941311211</t>
  </si>
  <si>
    <t>Příplatek k lešení řadovému modulovému lehkému do 200 kg/m2 š od 0,6 do 0,9 m v do 10 m za každý den použití</t>
  </si>
  <si>
    <t>1936005305</t>
  </si>
  <si>
    <t>720*60</t>
  </si>
  <si>
    <t>65</t>
  </si>
  <si>
    <t>941311811</t>
  </si>
  <si>
    <t>Demontáž lešení řadového modulového lehkého zatížení do 200 kg/m2 š od 0,6 do 0,9 m v do 10 m</t>
  </si>
  <si>
    <t>1331326984</t>
  </si>
  <si>
    <t>66</t>
  </si>
  <si>
    <t>944511811</t>
  </si>
  <si>
    <t>Demontáž ochranné sítě z textilie z umělých vláken</t>
  </si>
  <si>
    <t>-2120038158</t>
  </si>
  <si>
    <t>47,20*2,0</t>
  </si>
  <si>
    <t>67</t>
  </si>
  <si>
    <t>949101111</t>
  </si>
  <si>
    <t>Lešení pomocné pro objekty pozemních staveb s lešeňovou podlahou v do 1,9 m zatížení do 150 kg/m2</t>
  </si>
  <si>
    <t>-2056325153</t>
  </si>
  <si>
    <t>41,0*1,0</t>
  </si>
  <si>
    <t>68</t>
  </si>
  <si>
    <t>952901411</t>
  </si>
  <si>
    <t>Vyčištění ostatních objektů při jakékoliv výšce podlaží</t>
  </si>
  <si>
    <t>-1972432636</t>
  </si>
  <si>
    <t>1581,0</t>
  </si>
  <si>
    <t>69</t>
  </si>
  <si>
    <t>961044111</t>
  </si>
  <si>
    <t>Bourání základů z betonu prostého</t>
  </si>
  <si>
    <t>-934656443</t>
  </si>
  <si>
    <t>"oplocení" 0,40*0,40*1,0*77</t>
  </si>
  <si>
    <t>"basket" 1,0*1,0*1,0</t>
  </si>
  <si>
    <t>70</t>
  </si>
  <si>
    <t>966008221</t>
  </si>
  <si>
    <t>Bourání betonového nebo polymerbetonového odvodňovacího žlabu š do 200 mm</t>
  </si>
  <si>
    <t>-12436560</t>
  </si>
  <si>
    <t>71</t>
  </si>
  <si>
    <t>966071721</t>
  </si>
  <si>
    <t>Bourání sloupků a vzpěr plotových ocelových do 2,5 m odřezáním</t>
  </si>
  <si>
    <t>kus</t>
  </si>
  <si>
    <t>-1609358106</t>
  </si>
  <si>
    <t>16+6+6</t>
  </si>
  <si>
    <t>72</t>
  </si>
  <si>
    <t>966071721R</t>
  </si>
  <si>
    <t>Bourání sloupků a vzpěr plotových ocelových do 5,0 m odřezáním</t>
  </si>
  <si>
    <t>2022489620</t>
  </si>
  <si>
    <t>73</t>
  </si>
  <si>
    <t>966071721RR</t>
  </si>
  <si>
    <t>Bourání sloupků a vzpěr plotových ocelových do 3 m odřezáním</t>
  </si>
  <si>
    <t>1130921041</t>
  </si>
  <si>
    <t>74</t>
  </si>
  <si>
    <t>966072811</t>
  </si>
  <si>
    <t>Rozebrání rámového oplocení na ocelové sloupky v přes 1 do 3 m</t>
  </si>
  <si>
    <t>-469692805</t>
  </si>
  <si>
    <t>"v.2,40" 47,20+60,10</t>
  </si>
  <si>
    <t>"v.1,40" 34,50</t>
  </si>
  <si>
    <t>"v.2,0" 26,0</t>
  </si>
  <si>
    <t>75</t>
  </si>
  <si>
    <t>977131116</t>
  </si>
  <si>
    <t>Vrty příklepovými vrtáky D přes 16 do 20 mm do prostého betonu</t>
  </si>
  <si>
    <t>229298520</t>
  </si>
  <si>
    <t>"u obvodu" 160,0/0,10*0,10</t>
  </si>
  <si>
    <t>"drenáže" 196,0/0,10*0,10</t>
  </si>
  <si>
    <t>76</t>
  </si>
  <si>
    <t>993111111</t>
  </si>
  <si>
    <t>Dovoz a odvoz lešení řadového do 10 km včetně naložení a složení</t>
  </si>
  <si>
    <t>1974501676</t>
  </si>
  <si>
    <t>997</t>
  </si>
  <si>
    <t>Přesun sutě</t>
  </si>
  <si>
    <t>77</t>
  </si>
  <si>
    <t>997013111</t>
  </si>
  <si>
    <t>Vnitrostaveništní doprava suti a vybouraných hmot pro budovy v do 6 m s použitím mechanizace</t>
  </si>
  <si>
    <t>1454776883</t>
  </si>
  <si>
    <t>78</t>
  </si>
  <si>
    <t>997013601</t>
  </si>
  <si>
    <t>Poplatek za uložení na skládce (skládkovné) stavebního odpadu betonového kód odpadu 17 01 01</t>
  </si>
  <si>
    <t>-1059906626</t>
  </si>
  <si>
    <t>309,587</t>
  </si>
  <si>
    <t>79</t>
  </si>
  <si>
    <t>997013645</t>
  </si>
  <si>
    <t>Poplatek za uložení na skládce (skládkovné) odpadu asfaltového bez dehtu kód odpadu 17 03 02</t>
  </si>
  <si>
    <t>5422835</t>
  </si>
  <si>
    <t>46,884+3,234</t>
  </si>
  <si>
    <t>80</t>
  </si>
  <si>
    <t>997013655</t>
  </si>
  <si>
    <t>-941093366</t>
  </si>
  <si>
    <t>101,674</t>
  </si>
  <si>
    <t>81</t>
  </si>
  <si>
    <t>997013811</t>
  </si>
  <si>
    <t>Poplatek za uložení na skládce (skládkovné) stavebního odpadu dřevěného kód odpadu 17 02 01</t>
  </si>
  <si>
    <t>-751533433</t>
  </si>
  <si>
    <t>0,275</t>
  </si>
  <si>
    <t>82</t>
  </si>
  <si>
    <t>997013813</t>
  </si>
  <si>
    <t>Poplatek za uložení na skládce (skládkovné) stavebního odpadu z plastických hmot kód odpadu 17 02 03</t>
  </si>
  <si>
    <t>-1544531270</t>
  </si>
  <si>
    <t>50,34</t>
  </si>
  <si>
    <t>83</t>
  </si>
  <si>
    <t>99701R</t>
  </si>
  <si>
    <t>Odprodej kovového odpadu do výkupu a převedení financí na účet investora</t>
  </si>
  <si>
    <t>2110678303</t>
  </si>
  <si>
    <t>2,541</t>
  </si>
  <si>
    <t>84</t>
  </si>
  <si>
    <t>997221551</t>
  </si>
  <si>
    <t>Vodorovná doprava suti do 1 km</t>
  </si>
  <si>
    <t>1436111553</t>
  </si>
  <si>
    <t>85</t>
  </si>
  <si>
    <t>997221559</t>
  </si>
  <si>
    <t xml:space="preserve">Příplatek ZKD 1 km u vodorovné dopravy suti </t>
  </si>
  <si>
    <t>-1741513606</t>
  </si>
  <si>
    <t>514,636*19</t>
  </si>
  <si>
    <t>998</t>
  </si>
  <si>
    <t>Přesun hmot</t>
  </si>
  <si>
    <t>86</t>
  </si>
  <si>
    <t>998222012</t>
  </si>
  <si>
    <t>Přesun hmot pro tělovýchovné plochy</t>
  </si>
  <si>
    <t>-2139459566</t>
  </si>
  <si>
    <t>PSV</t>
  </si>
  <si>
    <t>Práce a dodávky PSV</t>
  </si>
  <si>
    <t>762</t>
  </si>
  <si>
    <t>Konstrukce tesařské</t>
  </si>
  <si>
    <t>87</t>
  </si>
  <si>
    <t>762134811</t>
  </si>
  <si>
    <t>Demontáž bednění svislých stěn z fošen</t>
  </si>
  <si>
    <t>-427127182</t>
  </si>
  <si>
    <t>(47,20+60,10+34,50+10,80)*0,60</t>
  </si>
  <si>
    <t>767</t>
  </si>
  <si>
    <t>Konstrukce zámečnické</t>
  </si>
  <si>
    <t>88</t>
  </si>
  <si>
    <t>7670401</t>
  </si>
  <si>
    <t>D+M sloupku hrazení z Jeklu 140x80x4mm, délka 4100mm, žár.pozink</t>
  </si>
  <si>
    <t>1468407094</t>
  </si>
  <si>
    <t>"S" 12</t>
  </si>
  <si>
    <t>89</t>
  </si>
  <si>
    <t>7670402</t>
  </si>
  <si>
    <t>D+M sloupku hrazení z Jeklu 140x80x4mm, délka 4600mm, žár.pozink</t>
  </si>
  <si>
    <t>-1131035886</t>
  </si>
  <si>
    <t>"S-basket" 4</t>
  </si>
  <si>
    <t>90</t>
  </si>
  <si>
    <t>7670403</t>
  </si>
  <si>
    <t>D+M sloupku hrazení z Jeklu 140x80x4mm, délka 7200mm, žár.pozink</t>
  </si>
  <si>
    <t>915801632</t>
  </si>
  <si>
    <t>"S" 4</t>
  </si>
  <si>
    <t>"J" 16</t>
  </si>
  <si>
    <t>"V" 13</t>
  </si>
  <si>
    <t>"Z" 13</t>
  </si>
  <si>
    <t>91</t>
  </si>
  <si>
    <t>7670406</t>
  </si>
  <si>
    <t>D+M vodorovného vyztužení Jekl 35x35x3mm, žárový pozink</t>
  </si>
  <si>
    <t>1432515827</t>
  </si>
  <si>
    <t>"S" 2,45*2*11+2,45*3*2+2,45*3*2+6,63*2</t>
  </si>
  <si>
    <t>"J" 2,45*3*10+2,45*4*2+5,92*2*2+3,789*2*1</t>
  </si>
  <si>
    <t>"V" 2,45*3*11+2,0*3*2+2,45*2*1</t>
  </si>
  <si>
    <t>"Z" 2,45*3*12+2,0*3*2</t>
  </si>
  <si>
    <t>92</t>
  </si>
  <si>
    <t>7670408</t>
  </si>
  <si>
    <t>D+M sítě ochranné polypropylenové oka 100 x 100 mm tl.3mm, černá, s osazením na sloupky a ocelové vzpěry vč.upevňovacího materiálu a příslušenství (každé pole samostatně)</t>
  </si>
  <si>
    <t>1981530582</t>
  </si>
  <si>
    <t>"S" 2,53*3,0*2</t>
  </si>
  <si>
    <t>"J" 2,53*3,0*12+6,0*3,0*2+3,87*3,0*1</t>
  </si>
  <si>
    <t>"V" 2,53*3,0*10+2,08*3,0*2+2,35*3,0*2</t>
  </si>
  <si>
    <t>"Z" 2,53*3,0*10+2,08*3,0*2+2,35*3,0*2</t>
  </si>
  <si>
    <t>358,83*1,1 'Přepočtené koeficientem množství</t>
  </si>
  <si>
    <t>93</t>
  </si>
  <si>
    <t>7670409</t>
  </si>
  <si>
    <t>D+M sítě ochranné polypropylenové Mahulan oka 45 x 45 mm tl.4,75mm, s osazením na sloupky a ocelové vzpěry vč.upevňovacího materiálu a příslušenství (každé pole samostatně)</t>
  </si>
  <si>
    <t>-1318842682</t>
  </si>
  <si>
    <t>434,76*1,1 'Přepočtené koeficientem množství</t>
  </si>
  <si>
    <t>94</t>
  </si>
  <si>
    <t>7670410</t>
  </si>
  <si>
    <t>D+M krytek na ocelové sloupky</t>
  </si>
  <si>
    <t>265456319</t>
  </si>
  <si>
    <t>95</t>
  </si>
  <si>
    <t>7670421</t>
  </si>
  <si>
    <t>D+M branka 1400x2950m, jeklová konstrukce, žár.pozink, vč.kování a výplně, podle tab PSV ozn.X02</t>
  </si>
  <si>
    <t>-1137815326</t>
  </si>
  <si>
    <t>96</t>
  </si>
  <si>
    <t>7670422</t>
  </si>
  <si>
    <t>D+M brána dvoukřídlová 2380x2950m, jeklová konstrukce, žár.pozink, vč.kování a výplně, podle tab PSV ozn.X03</t>
  </si>
  <si>
    <t>-176445831</t>
  </si>
  <si>
    <t>97</t>
  </si>
  <si>
    <t>767161850</t>
  </si>
  <si>
    <t>Demontáž madel rovných do suti</t>
  </si>
  <si>
    <t>-243762055</t>
  </si>
  <si>
    <t>98</t>
  </si>
  <si>
    <t>767996802</t>
  </si>
  <si>
    <t>Demontáž atypických zámečnických konstrukcí rozebráním hm jednotlivých dílů přes 50 do 100 kg</t>
  </si>
  <si>
    <t>-141894319</t>
  </si>
  <si>
    <t>"sloup pro basketbal" 100,0</t>
  </si>
  <si>
    <t>99</t>
  </si>
  <si>
    <t>998767201</t>
  </si>
  <si>
    <t>Přesun hmot procentní pro zámečnické konstrukce v objektech v do 6 m</t>
  </si>
  <si>
    <t>%</t>
  </si>
  <si>
    <t>750634463</t>
  </si>
  <si>
    <t>776</t>
  </si>
  <si>
    <t>Podlahy povlakové</t>
  </si>
  <si>
    <t>100</t>
  </si>
  <si>
    <t>7761005</t>
  </si>
  <si>
    <t>Lajnování pro sportovní povrch SP</t>
  </si>
  <si>
    <t>1183949324</t>
  </si>
  <si>
    <t>odměřeno digitálně</t>
  </si>
  <si>
    <t>"bílá" 37,0*4+16,30*4+24,40*4+4,90*4</t>
  </si>
  <si>
    <t>"žlutá" 45,0*2+30,0*5+8,0*2+18,80*2</t>
  </si>
  <si>
    <t>"červená" 20,80*2</t>
  </si>
  <si>
    <t>101</t>
  </si>
  <si>
    <t>998776201</t>
  </si>
  <si>
    <t>Přesun hmot procentní pro podlahy povlakové v objektech v do 6 m</t>
  </si>
  <si>
    <t>1053538390</t>
  </si>
  <si>
    <t>792</t>
  </si>
  <si>
    <t>Sportovní vybavení</t>
  </si>
  <si>
    <t>102</t>
  </si>
  <si>
    <t>792R015</t>
  </si>
  <si>
    <t>D+M branka národní házená vel.2400x2000 mm, komplet.dle tab.PSV ozn.č. X01</t>
  </si>
  <si>
    <t>-1705946588</t>
  </si>
  <si>
    <t>103</t>
  </si>
  <si>
    <t>792R016</t>
  </si>
  <si>
    <t>D+M basketbalová konstrukce, deska, koš, síťka, komplet.dle tab.PSV ozn.č. X04</t>
  </si>
  <si>
    <t>1394346193</t>
  </si>
  <si>
    <t>104</t>
  </si>
  <si>
    <t>792R022</t>
  </si>
  <si>
    <t xml:space="preserve">Doprava sportovního vybavení </t>
  </si>
  <si>
    <t>1834278465</t>
  </si>
  <si>
    <t>105</t>
  </si>
  <si>
    <t>792R025</t>
  </si>
  <si>
    <t>Závěrečná revize sportoviště</t>
  </si>
  <si>
    <t>799181403</t>
  </si>
  <si>
    <t>106</t>
  </si>
  <si>
    <t>792R300</t>
  </si>
  <si>
    <t>Demontáž branky pro národní házenou</t>
  </si>
  <si>
    <t>1335996942</t>
  </si>
  <si>
    <t>VRN</t>
  </si>
  <si>
    <t>Vedlejší rozpočtové náklady</t>
  </si>
  <si>
    <t>VRN1</t>
  </si>
  <si>
    <t>Průzkumné, geodetické a projektové práce</t>
  </si>
  <si>
    <t>107</t>
  </si>
  <si>
    <t>012002000</t>
  </si>
  <si>
    <t>Geodetické práce - vytýčení objektu a stávajících sítí</t>
  </si>
  <si>
    <t>hod</t>
  </si>
  <si>
    <t>1024</t>
  </si>
  <si>
    <t>2019930214</t>
  </si>
  <si>
    <t>VRN3</t>
  </si>
  <si>
    <t>Zařízení staveniště</t>
  </si>
  <si>
    <t>108</t>
  </si>
  <si>
    <t>030001000</t>
  </si>
  <si>
    <t>351648402</t>
  </si>
  <si>
    <t>VRN4</t>
  </si>
  <si>
    <t>Inženýrská činnost</t>
  </si>
  <si>
    <t>109</t>
  </si>
  <si>
    <t>040001000</t>
  </si>
  <si>
    <t>1038347096</t>
  </si>
  <si>
    <t>VRN9</t>
  </si>
  <si>
    <t>Ostatní náklady</t>
  </si>
  <si>
    <t>110</t>
  </si>
  <si>
    <t>090001000</t>
  </si>
  <si>
    <t>Kompletační činnost</t>
  </si>
  <si>
    <t>-431722382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</si>
</sst>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24-006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Rekonstrukce víceúčelového hřiště Podkrušnohorská 1667 - SO-01 Rekonstrukce hřiště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Litvínov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31. 1. 2024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Litvínov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Sportovní projekty s.r.o.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F.Pecka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75</v>
      </c>
      <c r="BT94" s="117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37.5" customHeight="1">
      <c r="A95" s="118" t="s">
        <v>79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'24-006 - Rekonstrukce víc...'!J28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80</v>
      </c>
      <c r="AR95" s="125"/>
      <c r="AS95" s="126">
        <v>0</v>
      </c>
      <c r="AT95" s="127">
        <f>ROUND(SUM(AV95:AW95),2)</f>
        <v>0</v>
      </c>
      <c r="AU95" s="128">
        <f>'24-006 - Rekonstrukce víc...'!P131</f>
        <v>0</v>
      </c>
      <c r="AV95" s="127">
        <f>'24-006 - Rekonstrukce víc...'!J31</f>
        <v>0</v>
      </c>
      <c r="AW95" s="127">
        <f>'24-006 - Rekonstrukce víc...'!J32</f>
        <v>0</v>
      </c>
      <c r="AX95" s="127">
        <f>'24-006 - Rekonstrukce víc...'!J33</f>
        <v>0</v>
      </c>
      <c r="AY95" s="127">
        <f>'24-006 - Rekonstrukce víc...'!J34</f>
        <v>0</v>
      </c>
      <c r="AZ95" s="127">
        <f>'24-006 - Rekonstrukce víc...'!F31</f>
        <v>0</v>
      </c>
      <c r="BA95" s="127">
        <f>'24-006 - Rekonstrukce víc...'!F32</f>
        <v>0</v>
      </c>
      <c r="BB95" s="127">
        <f>'24-006 - Rekonstrukce víc...'!F33</f>
        <v>0</v>
      </c>
      <c r="BC95" s="127">
        <f>'24-006 - Rekonstrukce víc...'!F34</f>
        <v>0</v>
      </c>
      <c r="BD95" s="129">
        <f>'24-006 - Rekonstrukce víc...'!F35</f>
        <v>0</v>
      </c>
      <c r="BE95" s="7"/>
      <c r="BT95" s="130" t="s">
        <v>81</v>
      </c>
      <c r="BU95" s="130" t="s">
        <v>82</v>
      </c>
      <c r="BV95" s="130" t="s">
        <v>77</v>
      </c>
      <c r="BW95" s="130" t="s">
        <v>5</v>
      </c>
      <c r="BX95" s="130" t="s">
        <v>78</v>
      </c>
      <c r="CL95" s="130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MPM7LlWC/mHjzf62MVfYgFgIOCYflvfynIJ2/rRPVePHWFbQRYyYZ3QmrJmd0UQJjH0YTu9gEiWZS24akwk3mA==" hashValue="ViklhHN8O2rnP5onQ1lUiyyMrU+ii7PlsN04sBMk1IO6M3NUbr25XZEfetWW5I5KakplkovU+75R68VhBk1ctQ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4-006 - Rekonstrukce víc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0"/>
      <c r="AT3" s="17" t="s">
        <v>83</v>
      </c>
    </row>
    <row r="4" s="1" customFormat="1" ht="24.96" customHeight="1">
      <c r="B4" s="20"/>
      <c r="D4" s="133" t="s">
        <v>84</v>
      </c>
      <c r="L4" s="20"/>
      <c r="M4" s="134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35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30" customHeight="1">
      <c r="A7" s="38"/>
      <c r="B7" s="44"/>
      <c r="C7" s="38"/>
      <c r="D7" s="38"/>
      <c r="E7" s="136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5" t="s">
        <v>18</v>
      </c>
      <c r="E9" s="38"/>
      <c r="F9" s="137" t="s">
        <v>1</v>
      </c>
      <c r="G9" s="38"/>
      <c r="H9" s="38"/>
      <c r="I9" s="135" t="s">
        <v>19</v>
      </c>
      <c r="J9" s="137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5" t="s">
        <v>20</v>
      </c>
      <c r="E10" s="38"/>
      <c r="F10" s="137" t="s">
        <v>21</v>
      </c>
      <c r="G10" s="38"/>
      <c r="H10" s="38"/>
      <c r="I10" s="135" t="s">
        <v>22</v>
      </c>
      <c r="J10" s="138" t="str">
        <f>'Rekapitulace stavby'!AN8</f>
        <v>31. 1. 2024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5" t="s">
        <v>24</v>
      </c>
      <c r="E12" s="38"/>
      <c r="F12" s="38"/>
      <c r="G12" s="38"/>
      <c r="H12" s="38"/>
      <c r="I12" s="135" t="s">
        <v>25</v>
      </c>
      <c r="J12" s="137" t="s">
        <v>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7" t="s">
        <v>26</v>
      </c>
      <c r="F13" s="38"/>
      <c r="G13" s="38"/>
      <c r="H13" s="38"/>
      <c r="I13" s="135" t="s">
        <v>27</v>
      </c>
      <c r="J13" s="137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5" t="s">
        <v>28</v>
      </c>
      <c r="E15" s="38"/>
      <c r="F15" s="38"/>
      <c r="G15" s="38"/>
      <c r="H15" s="38"/>
      <c r="I15" s="135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7"/>
      <c r="G16" s="137"/>
      <c r="H16" s="137"/>
      <c r="I16" s="135" t="s">
        <v>27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5" t="s">
        <v>30</v>
      </c>
      <c r="E18" s="38"/>
      <c r="F18" s="38"/>
      <c r="G18" s="38"/>
      <c r="H18" s="38"/>
      <c r="I18" s="135" t="s">
        <v>25</v>
      </c>
      <c r="J18" s="137" t="s">
        <v>1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7" t="s">
        <v>31</v>
      </c>
      <c r="F19" s="38"/>
      <c r="G19" s="38"/>
      <c r="H19" s="38"/>
      <c r="I19" s="135" t="s">
        <v>27</v>
      </c>
      <c r="J19" s="137" t="s">
        <v>1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5" t="s">
        <v>33</v>
      </c>
      <c r="E21" s="38"/>
      <c r="F21" s="38"/>
      <c r="G21" s="38"/>
      <c r="H21" s="38"/>
      <c r="I21" s="135" t="s">
        <v>25</v>
      </c>
      <c r="J21" s="137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7" t="s">
        <v>34</v>
      </c>
      <c r="F22" s="38"/>
      <c r="G22" s="38"/>
      <c r="H22" s="38"/>
      <c r="I22" s="135" t="s">
        <v>27</v>
      </c>
      <c r="J22" s="137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5" t="s">
        <v>35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39"/>
      <c r="B25" s="140"/>
      <c r="C25" s="139"/>
      <c r="D25" s="139"/>
      <c r="E25" s="141" t="s">
        <v>1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3"/>
      <c r="E27" s="143"/>
      <c r="F27" s="143"/>
      <c r="G27" s="143"/>
      <c r="H27" s="143"/>
      <c r="I27" s="143"/>
      <c r="J27" s="143"/>
      <c r="K27" s="143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4" t="s">
        <v>36</v>
      </c>
      <c r="E28" s="38"/>
      <c r="F28" s="38"/>
      <c r="G28" s="38"/>
      <c r="H28" s="38"/>
      <c r="I28" s="38"/>
      <c r="J28" s="145">
        <f>ROUND(J131,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3"/>
      <c r="E29" s="143"/>
      <c r="F29" s="143"/>
      <c r="G29" s="143"/>
      <c r="H29" s="143"/>
      <c r="I29" s="143"/>
      <c r="J29" s="143"/>
      <c r="K29" s="143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6" t="s">
        <v>38</v>
      </c>
      <c r="G30" s="38"/>
      <c r="H30" s="38"/>
      <c r="I30" s="146" t="s">
        <v>37</v>
      </c>
      <c r="J30" s="146" t="s">
        <v>39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7" t="s">
        <v>40</v>
      </c>
      <c r="E31" s="135" t="s">
        <v>41</v>
      </c>
      <c r="F31" s="148">
        <f>ROUND((SUM(BE131:BE385)),  2)</f>
        <v>0</v>
      </c>
      <c r="G31" s="38"/>
      <c r="H31" s="38"/>
      <c r="I31" s="149">
        <v>0.20999999999999999</v>
      </c>
      <c r="J31" s="148">
        <f>ROUND(((SUM(BE131:BE385))*I31),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5" t="s">
        <v>42</v>
      </c>
      <c r="F32" s="148">
        <f>ROUND((SUM(BF131:BF385)),  2)</f>
        <v>0</v>
      </c>
      <c r="G32" s="38"/>
      <c r="H32" s="38"/>
      <c r="I32" s="149">
        <v>0.12</v>
      </c>
      <c r="J32" s="148">
        <f>ROUND(((SUM(BF131:BF385))*I32),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5" t="s">
        <v>43</v>
      </c>
      <c r="F33" s="148">
        <f>ROUND((SUM(BG131:BG385)),  2)</f>
        <v>0</v>
      </c>
      <c r="G33" s="38"/>
      <c r="H33" s="38"/>
      <c r="I33" s="149">
        <v>0.20999999999999999</v>
      </c>
      <c r="J33" s="148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5" t="s">
        <v>44</v>
      </c>
      <c r="F34" s="148">
        <f>ROUND((SUM(BH131:BH385)),  2)</f>
        <v>0</v>
      </c>
      <c r="G34" s="38"/>
      <c r="H34" s="38"/>
      <c r="I34" s="149">
        <v>0.12</v>
      </c>
      <c r="J34" s="148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5" t="s">
        <v>45</v>
      </c>
      <c r="F35" s="148">
        <f>ROUND((SUM(BI131:BI385)),  2)</f>
        <v>0</v>
      </c>
      <c r="G35" s="38"/>
      <c r="H35" s="38"/>
      <c r="I35" s="149">
        <v>0</v>
      </c>
      <c r="J35" s="148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50"/>
      <c r="D37" s="151" t="s">
        <v>46</v>
      </c>
      <c r="E37" s="152"/>
      <c r="F37" s="152"/>
      <c r="G37" s="153" t="s">
        <v>47</v>
      </c>
      <c r="H37" s="154" t="s">
        <v>48</v>
      </c>
      <c r="I37" s="152"/>
      <c r="J37" s="155">
        <f>SUM(J28:J35)</f>
        <v>0</v>
      </c>
      <c r="K37" s="156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7" t="s">
        <v>49</v>
      </c>
      <c r="E50" s="158"/>
      <c r="F50" s="158"/>
      <c r="G50" s="157" t="s">
        <v>50</v>
      </c>
      <c r="H50" s="158"/>
      <c r="I50" s="158"/>
      <c r="J50" s="158"/>
      <c r="K50" s="158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59" t="s">
        <v>51</v>
      </c>
      <c r="E61" s="160"/>
      <c r="F61" s="161" t="s">
        <v>52</v>
      </c>
      <c r="G61" s="159" t="s">
        <v>51</v>
      </c>
      <c r="H61" s="160"/>
      <c r="I61" s="160"/>
      <c r="J61" s="162" t="s">
        <v>52</v>
      </c>
      <c r="K61" s="160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7" t="s">
        <v>53</v>
      </c>
      <c r="E65" s="163"/>
      <c r="F65" s="163"/>
      <c r="G65" s="157" t="s">
        <v>54</v>
      </c>
      <c r="H65" s="163"/>
      <c r="I65" s="163"/>
      <c r="J65" s="163"/>
      <c r="K65" s="163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59" t="s">
        <v>51</v>
      </c>
      <c r="E76" s="160"/>
      <c r="F76" s="161" t="s">
        <v>52</v>
      </c>
      <c r="G76" s="159" t="s">
        <v>51</v>
      </c>
      <c r="H76" s="160"/>
      <c r="I76" s="160"/>
      <c r="J76" s="162" t="s">
        <v>52</v>
      </c>
      <c r="K76" s="160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30" customHeight="1">
      <c r="A85" s="38"/>
      <c r="B85" s="39"/>
      <c r="C85" s="40"/>
      <c r="D85" s="40"/>
      <c r="E85" s="76" t="str">
        <f>E7</f>
        <v>Rekonstrukce víceúčelového hřiště Podkrušnohorská 1667 - SO-01 Rekonstrukce hřiště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20</v>
      </c>
      <c r="D87" s="40"/>
      <c r="E87" s="40"/>
      <c r="F87" s="27" t="str">
        <f>F10</f>
        <v>Litvínov</v>
      </c>
      <c r="G87" s="40"/>
      <c r="H87" s="40"/>
      <c r="I87" s="32" t="s">
        <v>22</v>
      </c>
      <c r="J87" s="79" t="str">
        <f>IF(J10="","",J10)</f>
        <v>31. 1. 2024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25.65" customHeight="1">
      <c r="A89" s="38"/>
      <c r="B89" s="39"/>
      <c r="C89" s="32" t="s">
        <v>24</v>
      </c>
      <c r="D89" s="40"/>
      <c r="E89" s="40"/>
      <c r="F89" s="27" t="str">
        <f>E13</f>
        <v>Město Litvínov</v>
      </c>
      <c r="G89" s="40"/>
      <c r="H89" s="40"/>
      <c r="I89" s="32" t="s">
        <v>30</v>
      </c>
      <c r="J89" s="36" t="str">
        <f>E19</f>
        <v>Sportovní projekty s.r.o.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28</v>
      </c>
      <c r="D90" s="40"/>
      <c r="E90" s="40"/>
      <c r="F90" s="27" t="str">
        <f>IF(E16="","",E16)</f>
        <v>Vyplň údaj</v>
      </c>
      <c r="G90" s="40"/>
      <c r="H90" s="40"/>
      <c r="I90" s="32" t="s">
        <v>33</v>
      </c>
      <c r="J90" s="36" t="str">
        <f>E22</f>
        <v>F.Pecka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68" t="s">
        <v>86</v>
      </c>
      <c r="D92" s="169"/>
      <c r="E92" s="169"/>
      <c r="F92" s="169"/>
      <c r="G92" s="169"/>
      <c r="H92" s="169"/>
      <c r="I92" s="169"/>
      <c r="J92" s="170" t="s">
        <v>87</v>
      </c>
      <c r="K92" s="169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71" t="s">
        <v>88</v>
      </c>
      <c r="D94" s="40"/>
      <c r="E94" s="40"/>
      <c r="F94" s="40"/>
      <c r="G94" s="40"/>
      <c r="H94" s="40"/>
      <c r="I94" s="40"/>
      <c r="J94" s="110">
        <f>J131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89</v>
      </c>
    </row>
    <row r="95" s="9" customFormat="1" ht="24.96" customHeight="1">
      <c r="A95" s="9"/>
      <c r="B95" s="172"/>
      <c r="C95" s="173"/>
      <c r="D95" s="174" t="s">
        <v>90</v>
      </c>
      <c r="E95" s="175"/>
      <c r="F95" s="175"/>
      <c r="G95" s="175"/>
      <c r="H95" s="175"/>
      <c r="I95" s="175"/>
      <c r="J95" s="176">
        <f>J132</f>
        <v>0</v>
      </c>
      <c r="K95" s="173"/>
      <c r="L95" s="17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8"/>
      <c r="C96" s="179"/>
      <c r="D96" s="180" t="s">
        <v>91</v>
      </c>
      <c r="E96" s="181"/>
      <c r="F96" s="181"/>
      <c r="G96" s="181"/>
      <c r="H96" s="181"/>
      <c r="I96" s="181"/>
      <c r="J96" s="182">
        <f>J133</f>
        <v>0</v>
      </c>
      <c r="K96" s="179"/>
      <c r="L96" s="18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8"/>
      <c r="C97" s="179"/>
      <c r="D97" s="180" t="s">
        <v>92</v>
      </c>
      <c r="E97" s="181"/>
      <c r="F97" s="181"/>
      <c r="G97" s="181"/>
      <c r="H97" s="181"/>
      <c r="I97" s="181"/>
      <c r="J97" s="182">
        <f>J205</f>
        <v>0</v>
      </c>
      <c r="K97" s="179"/>
      <c r="L97" s="18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8"/>
      <c r="C98" s="179"/>
      <c r="D98" s="180" t="s">
        <v>93</v>
      </c>
      <c r="E98" s="181"/>
      <c r="F98" s="181"/>
      <c r="G98" s="181"/>
      <c r="H98" s="181"/>
      <c r="I98" s="181"/>
      <c r="J98" s="182">
        <f>J221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8"/>
      <c r="C99" s="179"/>
      <c r="D99" s="180" t="s">
        <v>94</v>
      </c>
      <c r="E99" s="181"/>
      <c r="F99" s="181"/>
      <c r="G99" s="181"/>
      <c r="H99" s="181"/>
      <c r="I99" s="181"/>
      <c r="J99" s="182">
        <f>J225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8"/>
      <c r="C100" s="179"/>
      <c r="D100" s="180" t="s">
        <v>95</v>
      </c>
      <c r="E100" s="181"/>
      <c r="F100" s="181"/>
      <c r="G100" s="181"/>
      <c r="H100" s="181"/>
      <c r="I100" s="181"/>
      <c r="J100" s="182">
        <f>J248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8"/>
      <c r="C101" s="179"/>
      <c r="D101" s="180" t="s">
        <v>96</v>
      </c>
      <c r="E101" s="181"/>
      <c r="F101" s="181"/>
      <c r="G101" s="181"/>
      <c r="H101" s="181"/>
      <c r="I101" s="181"/>
      <c r="J101" s="182">
        <f>J251</f>
        <v>0</v>
      </c>
      <c r="K101" s="179"/>
      <c r="L101" s="18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8"/>
      <c r="C102" s="179"/>
      <c r="D102" s="180" t="s">
        <v>97</v>
      </c>
      <c r="E102" s="181"/>
      <c r="F102" s="181"/>
      <c r="G102" s="181"/>
      <c r="H102" s="181"/>
      <c r="I102" s="181"/>
      <c r="J102" s="182">
        <f>J305</f>
        <v>0</v>
      </c>
      <c r="K102" s="179"/>
      <c r="L102" s="18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8"/>
      <c r="C103" s="179"/>
      <c r="D103" s="180" t="s">
        <v>98</v>
      </c>
      <c r="E103" s="181"/>
      <c r="F103" s="181"/>
      <c r="G103" s="181"/>
      <c r="H103" s="181"/>
      <c r="I103" s="181"/>
      <c r="J103" s="182">
        <f>J322</f>
        <v>0</v>
      </c>
      <c r="K103" s="179"/>
      <c r="L103" s="18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2"/>
      <c r="C104" s="173"/>
      <c r="D104" s="174" t="s">
        <v>99</v>
      </c>
      <c r="E104" s="175"/>
      <c r="F104" s="175"/>
      <c r="G104" s="175"/>
      <c r="H104" s="175"/>
      <c r="I104" s="175"/>
      <c r="J104" s="176">
        <f>J324</f>
        <v>0</v>
      </c>
      <c r="K104" s="173"/>
      <c r="L104" s="177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78"/>
      <c r="C105" s="179"/>
      <c r="D105" s="180" t="s">
        <v>100</v>
      </c>
      <c r="E105" s="181"/>
      <c r="F105" s="181"/>
      <c r="G105" s="181"/>
      <c r="H105" s="181"/>
      <c r="I105" s="181"/>
      <c r="J105" s="182">
        <f>J325</f>
        <v>0</v>
      </c>
      <c r="K105" s="179"/>
      <c r="L105" s="18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8"/>
      <c r="C106" s="179"/>
      <c r="D106" s="180" t="s">
        <v>101</v>
      </c>
      <c r="E106" s="181"/>
      <c r="F106" s="181"/>
      <c r="G106" s="181"/>
      <c r="H106" s="181"/>
      <c r="I106" s="181"/>
      <c r="J106" s="182">
        <f>J328</f>
        <v>0</v>
      </c>
      <c r="K106" s="179"/>
      <c r="L106" s="18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8"/>
      <c r="C107" s="179"/>
      <c r="D107" s="180" t="s">
        <v>102</v>
      </c>
      <c r="E107" s="181"/>
      <c r="F107" s="181"/>
      <c r="G107" s="181"/>
      <c r="H107" s="181"/>
      <c r="I107" s="181"/>
      <c r="J107" s="182">
        <f>J361</f>
        <v>0</v>
      </c>
      <c r="K107" s="179"/>
      <c r="L107" s="18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8"/>
      <c r="C108" s="179"/>
      <c r="D108" s="180" t="s">
        <v>103</v>
      </c>
      <c r="E108" s="181"/>
      <c r="F108" s="181"/>
      <c r="G108" s="181"/>
      <c r="H108" s="181"/>
      <c r="I108" s="181"/>
      <c r="J108" s="182">
        <f>J369</f>
        <v>0</v>
      </c>
      <c r="K108" s="179"/>
      <c r="L108" s="18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72"/>
      <c r="C109" s="173"/>
      <c r="D109" s="174" t="s">
        <v>104</v>
      </c>
      <c r="E109" s="175"/>
      <c r="F109" s="175"/>
      <c r="G109" s="175"/>
      <c r="H109" s="175"/>
      <c r="I109" s="175"/>
      <c r="J109" s="176">
        <f>J377</f>
        <v>0</v>
      </c>
      <c r="K109" s="173"/>
      <c r="L109" s="177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78"/>
      <c r="C110" s="179"/>
      <c r="D110" s="180" t="s">
        <v>105</v>
      </c>
      <c r="E110" s="181"/>
      <c r="F110" s="181"/>
      <c r="G110" s="181"/>
      <c r="H110" s="181"/>
      <c r="I110" s="181"/>
      <c r="J110" s="182">
        <f>J378</f>
        <v>0</v>
      </c>
      <c r="K110" s="179"/>
      <c r="L110" s="18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78"/>
      <c r="C111" s="179"/>
      <c r="D111" s="180" t="s">
        <v>106</v>
      </c>
      <c r="E111" s="181"/>
      <c r="F111" s="181"/>
      <c r="G111" s="181"/>
      <c r="H111" s="181"/>
      <c r="I111" s="181"/>
      <c r="J111" s="182">
        <f>J380</f>
        <v>0</v>
      </c>
      <c r="K111" s="179"/>
      <c r="L111" s="18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78"/>
      <c r="C112" s="179"/>
      <c r="D112" s="180" t="s">
        <v>107</v>
      </c>
      <c r="E112" s="181"/>
      <c r="F112" s="181"/>
      <c r="G112" s="181"/>
      <c r="H112" s="181"/>
      <c r="I112" s="181"/>
      <c r="J112" s="182">
        <f>J382</f>
        <v>0</v>
      </c>
      <c r="K112" s="179"/>
      <c r="L112" s="18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78"/>
      <c r="C113" s="179"/>
      <c r="D113" s="180" t="s">
        <v>108</v>
      </c>
      <c r="E113" s="181"/>
      <c r="F113" s="181"/>
      <c r="G113" s="181"/>
      <c r="H113" s="181"/>
      <c r="I113" s="181"/>
      <c r="J113" s="182">
        <f>J384</f>
        <v>0</v>
      </c>
      <c r="K113" s="179"/>
      <c r="L113" s="18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2" customFormat="1" ht="21.84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66"/>
      <c r="C115" s="67"/>
      <c r="D115" s="67"/>
      <c r="E115" s="67"/>
      <c r="F115" s="67"/>
      <c r="G115" s="67"/>
      <c r="H115" s="67"/>
      <c r="I115" s="67"/>
      <c r="J115" s="67"/>
      <c r="K115" s="67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9" s="2" customFormat="1" ht="6.96" customHeight="1">
      <c r="A119" s="38"/>
      <c r="B119" s="68"/>
      <c r="C119" s="69"/>
      <c r="D119" s="69"/>
      <c r="E119" s="69"/>
      <c r="F119" s="69"/>
      <c r="G119" s="69"/>
      <c r="H119" s="69"/>
      <c r="I119" s="69"/>
      <c r="J119" s="69"/>
      <c r="K119" s="69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4.96" customHeight="1">
      <c r="A120" s="38"/>
      <c r="B120" s="39"/>
      <c r="C120" s="23" t="s">
        <v>109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16</v>
      </c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30" customHeight="1">
      <c r="A123" s="38"/>
      <c r="B123" s="39"/>
      <c r="C123" s="40"/>
      <c r="D123" s="40"/>
      <c r="E123" s="76" t="str">
        <f>E7</f>
        <v>Rekonstrukce víceúčelového hřiště Podkrušnohorská 1667 - SO-01 Rekonstrukce hřiště</v>
      </c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20</v>
      </c>
      <c r="D125" s="40"/>
      <c r="E125" s="40"/>
      <c r="F125" s="27" t="str">
        <f>F10</f>
        <v>Litvínov</v>
      </c>
      <c r="G125" s="40"/>
      <c r="H125" s="40"/>
      <c r="I125" s="32" t="s">
        <v>22</v>
      </c>
      <c r="J125" s="79" t="str">
        <f>IF(J10="","",J10)</f>
        <v>31. 1. 2024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25.65" customHeight="1">
      <c r="A127" s="38"/>
      <c r="B127" s="39"/>
      <c r="C127" s="32" t="s">
        <v>24</v>
      </c>
      <c r="D127" s="40"/>
      <c r="E127" s="40"/>
      <c r="F127" s="27" t="str">
        <f>E13</f>
        <v>Město Litvínov</v>
      </c>
      <c r="G127" s="40"/>
      <c r="H127" s="40"/>
      <c r="I127" s="32" t="s">
        <v>30</v>
      </c>
      <c r="J127" s="36" t="str">
        <f>E19</f>
        <v>Sportovní projekty s.r.o.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5.15" customHeight="1">
      <c r="A128" s="38"/>
      <c r="B128" s="39"/>
      <c r="C128" s="32" t="s">
        <v>28</v>
      </c>
      <c r="D128" s="40"/>
      <c r="E128" s="40"/>
      <c r="F128" s="27" t="str">
        <f>IF(E16="","",E16)</f>
        <v>Vyplň údaj</v>
      </c>
      <c r="G128" s="40"/>
      <c r="H128" s="40"/>
      <c r="I128" s="32" t="s">
        <v>33</v>
      </c>
      <c r="J128" s="36" t="str">
        <f>E22</f>
        <v>F.Pecka</v>
      </c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0.32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11" customFormat="1" ht="29.28" customHeight="1">
      <c r="A130" s="184"/>
      <c r="B130" s="185"/>
      <c r="C130" s="186" t="s">
        <v>110</v>
      </c>
      <c r="D130" s="187" t="s">
        <v>61</v>
      </c>
      <c r="E130" s="187" t="s">
        <v>57</v>
      </c>
      <c r="F130" s="187" t="s">
        <v>58</v>
      </c>
      <c r="G130" s="187" t="s">
        <v>111</v>
      </c>
      <c r="H130" s="187" t="s">
        <v>112</v>
      </c>
      <c r="I130" s="187" t="s">
        <v>113</v>
      </c>
      <c r="J130" s="188" t="s">
        <v>87</v>
      </c>
      <c r="K130" s="189" t="s">
        <v>114</v>
      </c>
      <c r="L130" s="190"/>
      <c r="M130" s="100" t="s">
        <v>1</v>
      </c>
      <c r="N130" s="101" t="s">
        <v>40</v>
      </c>
      <c r="O130" s="101" t="s">
        <v>115</v>
      </c>
      <c r="P130" s="101" t="s">
        <v>116</v>
      </c>
      <c r="Q130" s="101" t="s">
        <v>117</v>
      </c>
      <c r="R130" s="101" t="s">
        <v>118</v>
      </c>
      <c r="S130" s="101" t="s">
        <v>119</v>
      </c>
      <c r="T130" s="102" t="s">
        <v>120</v>
      </c>
      <c r="U130" s="184"/>
      <c r="V130" s="184"/>
      <c r="W130" s="184"/>
      <c r="X130" s="184"/>
      <c r="Y130" s="184"/>
      <c r="Z130" s="184"/>
      <c r="AA130" s="184"/>
      <c r="AB130" s="184"/>
      <c r="AC130" s="184"/>
      <c r="AD130" s="184"/>
      <c r="AE130" s="184"/>
    </row>
    <row r="131" s="2" customFormat="1" ht="22.8" customHeight="1">
      <c r="A131" s="38"/>
      <c r="B131" s="39"/>
      <c r="C131" s="107" t="s">
        <v>121</v>
      </c>
      <c r="D131" s="40"/>
      <c r="E131" s="40"/>
      <c r="F131" s="40"/>
      <c r="G131" s="40"/>
      <c r="H131" s="40"/>
      <c r="I131" s="40"/>
      <c r="J131" s="191">
        <f>BK131</f>
        <v>0</v>
      </c>
      <c r="K131" s="40"/>
      <c r="L131" s="44"/>
      <c r="M131" s="103"/>
      <c r="N131" s="192"/>
      <c r="O131" s="104"/>
      <c r="P131" s="193">
        <f>P132+P324+P377</f>
        <v>0</v>
      </c>
      <c r="Q131" s="104"/>
      <c r="R131" s="193">
        <f>R132+R324+R377</f>
        <v>674.14991340999995</v>
      </c>
      <c r="S131" s="104"/>
      <c r="T131" s="194">
        <f>T132+T324+T377</f>
        <v>514.63621000000001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75</v>
      </c>
      <c r="AU131" s="17" t="s">
        <v>89</v>
      </c>
      <c r="BK131" s="195">
        <f>BK132+BK324+BK377</f>
        <v>0</v>
      </c>
    </row>
    <row r="132" s="12" customFormat="1" ht="25.92" customHeight="1">
      <c r="A132" s="12"/>
      <c r="B132" s="196"/>
      <c r="C132" s="197"/>
      <c r="D132" s="198" t="s">
        <v>75</v>
      </c>
      <c r="E132" s="199" t="s">
        <v>122</v>
      </c>
      <c r="F132" s="199" t="s">
        <v>123</v>
      </c>
      <c r="G132" s="197"/>
      <c r="H132" s="197"/>
      <c r="I132" s="200"/>
      <c r="J132" s="201">
        <f>BK132</f>
        <v>0</v>
      </c>
      <c r="K132" s="197"/>
      <c r="L132" s="202"/>
      <c r="M132" s="203"/>
      <c r="N132" s="204"/>
      <c r="O132" s="204"/>
      <c r="P132" s="205">
        <f>P133+P205+P221+P225+P248+P251+P305+P322</f>
        <v>0</v>
      </c>
      <c r="Q132" s="204"/>
      <c r="R132" s="205">
        <f>R133+R205+R221+R225+R248+R251+R305+R322</f>
        <v>674.14991340999995</v>
      </c>
      <c r="S132" s="204"/>
      <c r="T132" s="206">
        <f>T133+T205+T221+T225+T248+T251+T305+T322</f>
        <v>513.88873000000001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7" t="s">
        <v>81</v>
      </c>
      <c r="AT132" s="208" t="s">
        <v>75</v>
      </c>
      <c r="AU132" s="208" t="s">
        <v>76</v>
      </c>
      <c r="AY132" s="207" t="s">
        <v>124</v>
      </c>
      <c r="BK132" s="209">
        <f>BK133+BK205+BK221+BK225+BK248+BK251+BK305+BK322</f>
        <v>0</v>
      </c>
    </row>
    <row r="133" s="12" customFormat="1" ht="22.8" customHeight="1">
      <c r="A133" s="12"/>
      <c r="B133" s="196"/>
      <c r="C133" s="197"/>
      <c r="D133" s="198" t="s">
        <v>75</v>
      </c>
      <c r="E133" s="210" t="s">
        <v>81</v>
      </c>
      <c r="F133" s="210" t="s">
        <v>125</v>
      </c>
      <c r="G133" s="197"/>
      <c r="H133" s="197"/>
      <c r="I133" s="200"/>
      <c r="J133" s="211">
        <f>BK133</f>
        <v>0</v>
      </c>
      <c r="K133" s="197"/>
      <c r="L133" s="202"/>
      <c r="M133" s="203"/>
      <c r="N133" s="204"/>
      <c r="O133" s="204"/>
      <c r="P133" s="205">
        <f>SUM(P134:P204)</f>
        <v>0</v>
      </c>
      <c r="Q133" s="204"/>
      <c r="R133" s="205">
        <f>SUM(R134:R204)</f>
        <v>0.70741399999999999</v>
      </c>
      <c r="S133" s="204"/>
      <c r="T133" s="206">
        <f>SUM(T134:T204)</f>
        <v>337.78458000000001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7" t="s">
        <v>81</v>
      </c>
      <c r="AT133" s="208" t="s">
        <v>75</v>
      </c>
      <c r="AU133" s="208" t="s">
        <v>81</v>
      </c>
      <c r="AY133" s="207" t="s">
        <v>124</v>
      </c>
      <c r="BK133" s="209">
        <f>SUM(BK134:BK204)</f>
        <v>0</v>
      </c>
    </row>
    <row r="134" s="2" customFormat="1" ht="21.75" customHeight="1">
      <c r="A134" s="38"/>
      <c r="B134" s="39"/>
      <c r="C134" s="212" t="s">
        <v>81</v>
      </c>
      <c r="D134" s="212" t="s">
        <v>126</v>
      </c>
      <c r="E134" s="213" t="s">
        <v>127</v>
      </c>
      <c r="F134" s="214" t="s">
        <v>128</v>
      </c>
      <c r="G134" s="215" t="s">
        <v>129</v>
      </c>
      <c r="H134" s="216">
        <v>1580</v>
      </c>
      <c r="I134" s="217"/>
      <c r="J134" s="218">
        <f>ROUND(I134*H134,2)</f>
        <v>0</v>
      </c>
      <c r="K134" s="219"/>
      <c r="L134" s="44"/>
      <c r="M134" s="220" t="s">
        <v>1</v>
      </c>
      <c r="N134" s="221" t="s">
        <v>41</v>
      </c>
      <c r="O134" s="91"/>
      <c r="P134" s="222">
        <f>O134*H134</f>
        <v>0</v>
      </c>
      <c r="Q134" s="222">
        <v>0</v>
      </c>
      <c r="R134" s="222">
        <f>Q134*H134</f>
        <v>0</v>
      </c>
      <c r="S134" s="222">
        <v>0.029999999999999999</v>
      </c>
      <c r="T134" s="223">
        <f>S134*H134</f>
        <v>47.399999999999999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4" t="s">
        <v>130</v>
      </c>
      <c r="AT134" s="224" t="s">
        <v>126</v>
      </c>
      <c r="AU134" s="224" t="s">
        <v>83</v>
      </c>
      <c r="AY134" s="17" t="s">
        <v>124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7" t="s">
        <v>81</v>
      </c>
      <c r="BK134" s="225">
        <f>ROUND(I134*H134,2)</f>
        <v>0</v>
      </c>
      <c r="BL134" s="17" t="s">
        <v>130</v>
      </c>
      <c r="BM134" s="224" t="s">
        <v>131</v>
      </c>
    </row>
    <row r="135" s="13" customFormat="1">
      <c r="A135" s="13"/>
      <c r="B135" s="226"/>
      <c r="C135" s="227"/>
      <c r="D135" s="228" t="s">
        <v>132</v>
      </c>
      <c r="E135" s="229" t="s">
        <v>1</v>
      </c>
      <c r="F135" s="230" t="s">
        <v>133</v>
      </c>
      <c r="G135" s="227"/>
      <c r="H135" s="231">
        <v>1580</v>
      </c>
      <c r="I135" s="232"/>
      <c r="J135" s="227"/>
      <c r="K135" s="227"/>
      <c r="L135" s="233"/>
      <c r="M135" s="234"/>
      <c r="N135" s="235"/>
      <c r="O135" s="235"/>
      <c r="P135" s="235"/>
      <c r="Q135" s="235"/>
      <c r="R135" s="235"/>
      <c r="S135" s="235"/>
      <c r="T135" s="23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7" t="s">
        <v>132</v>
      </c>
      <c r="AU135" s="237" t="s">
        <v>83</v>
      </c>
      <c r="AV135" s="13" t="s">
        <v>83</v>
      </c>
      <c r="AW135" s="13" t="s">
        <v>32</v>
      </c>
      <c r="AX135" s="13" t="s">
        <v>76</v>
      </c>
      <c r="AY135" s="237" t="s">
        <v>124</v>
      </c>
    </row>
    <row r="136" s="14" customFormat="1">
      <c r="A136" s="14"/>
      <c r="B136" s="238"/>
      <c r="C136" s="239"/>
      <c r="D136" s="228" t="s">
        <v>132</v>
      </c>
      <c r="E136" s="240" t="s">
        <v>1</v>
      </c>
      <c r="F136" s="241" t="s">
        <v>134</v>
      </c>
      <c r="G136" s="239"/>
      <c r="H136" s="242">
        <v>1580</v>
      </c>
      <c r="I136" s="243"/>
      <c r="J136" s="239"/>
      <c r="K136" s="239"/>
      <c r="L136" s="244"/>
      <c r="M136" s="245"/>
      <c r="N136" s="246"/>
      <c r="O136" s="246"/>
      <c r="P136" s="246"/>
      <c r="Q136" s="246"/>
      <c r="R136" s="246"/>
      <c r="S136" s="246"/>
      <c r="T136" s="247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8" t="s">
        <v>132</v>
      </c>
      <c r="AU136" s="248" t="s">
        <v>83</v>
      </c>
      <c r="AV136" s="14" t="s">
        <v>130</v>
      </c>
      <c r="AW136" s="14" t="s">
        <v>32</v>
      </c>
      <c r="AX136" s="14" t="s">
        <v>81</v>
      </c>
      <c r="AY136" s="248" t="s">
        <v>124</v>
      </c>
    </row>
    <row r="137" s="2" customFormat="1" ht="24.15" customHeight="1">
      <c r="A137" s="38"/>
      <c r="B137" s="39"/>
      <c r="C137" s="212" t="s">
        <v>83</v>
      </c>
      <c r="D137" s="212" t="s">
        <v>126</v>
      </c>
      <c r="E137" s="213" t="s">
        <v>135</v>
      </c>
      <c r="F137" s="214" t="s">
        <v>136</v>
      </c>
      <c r="G137" s="215" t="s">
        <v>129</v>
      </c>
      <c r="H137" s="216">
        <v>16.100000000000001</v>
      </c>
      <c r="I137" s="217"/>
      <c r="J137" s="218">
        <f>ROUND(I137*H137,2)</f>
        <v>0</v>
      </c>
      <c r="K137" s="219"/>
      <c r="L137" s="44"/>
      <c r="M137" s="220" t="s">
        <v>1</v>
      </c>
      <c r="N137" s="221" t="s">
        <v>41</v>
      </c>
      <c r="O137" s="91"/>
      <c r="P137" s="222">
        <f>O137*H137</f>
        <v>0</v>
      </c>
      <c r="Q137" s="222">
        <v>0</v>
      </c>
      <c r="R137" s="222">
        <f>Q137*H137</f>
        <v>0</v>
      </c>
      <c r="S137" s="222">
        <v>0.26000000000000001</v>
      </c>
      <c r="T137" s="223">
        <f>S137*H137</f>
        <v>4.1860000000000008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4" t="s">
        <v>130</v>
      </c>
      <c r="AT137" s="224" t="s">
        <v>126</v>
      </c>
      <c r="AU137" s="224" t="s">
        <v>83</v>
      </c>
      <c r="AY137" s="17" t="s">
        <v>124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7" t="s">
        <v>81</v>
      </c>
      <c r="BK137" s="225">
        <f>ROUND(I137*H137,2)</f>
        <v>0</v>
      </c>
      <c r="BL137" s="17" t="s">
        <v>130</v>
      </c>
      <c r="BM137" s="224" t="s">
        <v>137</v>
      </c>
    </row>
    <row r="138" s="2" customFormat="1" ht="24.15" customHeight="1">
      <c r="A138" s="38"/>
      <c r="B138" s="39"/>
      <c r="C138" s="212" t="s">
        <v>138</v>
      </c>
      <c r="D138" s="212" t="s">
        <v>126</v>
      </c>
      <c r="E138" s="213" t="s">
        <v>139</v>
      </c>
      <c r="F138" s="214" t="s">
        <v>140</v>
      </c>
      <c r="G138" s="215" t="s">
        <v>129</v>
      </c>
      <c r="H138" s="216">
        <v>350.60000000000002</v>
      </c>
      <c r="I138" s="217"/>
      <c r="J138" s="218">
        <f>ROUND(I138*H138,2)</f>
        <v>0</v>
      </c>
      <c r="K138" s="219"/>
      <c r="L138" s="44"/>
      <c r="M138" s="220" t="s">
        <v>1</v>
      </c>
      <c r="N138" s="221" t="s">
        <v>41</v>
      </c>
      <c r="O138" s="91"/>
      <c r="P138" s="222">
        <f>O138*H138</f>
        <v>0</v>
      </c>
      <c r="Q138" s="222">
        <v>0</v>
      </c>
      <c r="R138" s="222">
        <f>Q138*H138</f>
        <v>0</v>
      </c>
      <c r="S138" s="222">
        <v>0.28999999999999998</v>
      </c>
      <c r="T138" s="223">
        <f>S138*H138</f>
        <v>101.67400000000001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4" t="s">
        <v>130</v>
      </c>
      <c r="AT138" s="224" t="s">
        <v>126</v>
      </c>
      <c r="AU138" s="224" t="s">
        <v>83</v>
      </c>
      <c r="AY138" s="17" t="s">
        <v>124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7" t="s">
        <v>81</v>
      </c>
      <c r="BK138" s="225">
        <f>ROUND(I138*H138,2)</f>
        <v>0</v>
      </c>
      <c r="BL138" s="17" t="s">
        <v>130</v>
      </c>
      <c r="BM138" s="224" t="s">
        <v>141</v>
      </c>
    </row>
    <row r="139" s="13" customFormat="1">
      <c r="A139" s="13"/>
      <c r="B139" s="226"/>
      <c r="C139" s="227"/>
      <c r="D139" s="228" t="s">
        <v>132</v>
      </c>
      <c r="E139" s="229" t="s">
        <v>1</v>
      </c>
      <c r="F139" s="230" t="s">
        <v>142</v>
      </c>
      <c r="G139" s="227"/>
      <c r="H139" s="231">
        <v>350.60000000000002</v>
      </c>
      <c r="I139" s="232"/>
      <c r="J139" s="227"/>
      <c r="K139" s="227"/>
      <c r="L139" s="233"/>
      <c r="M139" s="234"/>
      <c r="N139" s="235"/>
      <c r="O139" s="235"/>
      <c r="P139" s="235"/>
      <c r="Q139" s="235"/>
      <c r="R139" s="235"/>
      <c r="S139" s="235"/>
      <c r="T139" s="23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7" t="s">
        <v>132</v>
      </c>
      <c r="AU139" s="237" t="s">
        <v>83</v>
      </c>
      <c r="AV139" s="13" t="s">
        <v>83</v>
      </c>
      <c r="AW139" s="13" t="s">
        <v>32</v>
      </c>
      <c r="AX139" s="13" t="s">
        <v>81</v>
      </c>
      <c r="AY139" s="237" t="s">
        <v>124</v>
      </c>
    </row>
    <row r="140" s="2" customFormat="1" ht="24.15" customHeight="1">
      <c r="A140" s="38"/>
      <c r="B140" s="39"/>
      <c r="C140" s="212" t="s">
        <v>130</v>
      </c>
      <c r="D140" s="212" t="s">
        <v>126</v>
      </c>
      <c r="E140" s="213" t="s">
        <v>143</v>
      </c>
      <c r="F140" s="214" t="s">
        <v>144</v>
      </c>
      <c r="G140" s="215" t="s">
        <v>129</v>
      </c>
      <c r="H140" s="216">
        <v>478.41000000000002</v>
      </c>
      <c r="I140" s="217"/>
      <c r="J140" s="218">
        <f>ROUND(I140*H140,2)</f>
        <v>0</v>
      </c>
      <c r="K140" s="219"/>
      <c r="L140" s="44"/>
      <c r="M140" s="220" t="s">
        <v>1</v>
      </c>
      <c r="N140" s="221" t="s">
        <v>41</v>
      </c>
      <c r="O140" s="91"/>
      <c r="P140" s="222">
        <f>O140*H140</f>
        <v>0</v>
      </c>
      <c r="Q140" s="222">
        <v>0</v>
      </c>
      <c r="R140" s="222">
        <f>Q140*H140</f>
        <v>0</v>
      </c>
      <c r="S140" s="222">
        <v>0.23999999999999999</v>
      </c>
      <c r="T140" s="223">
        <f>S140*H140</f>
        <v>114.8184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4" t="s">
        <v>130</v>
      </c>
      <c r="AT140" s="224" t="s">
        <v>126</v>
      </c>
      <c r="AU140" s="224" t="s">
        <v>83</v>
      </c>
      <c r="AY140" s="17" t="s">
        <v>124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7" t="s">
        <v>81</v>
      </c>
      <c r="BK140" s="225">
        <f>ROUND(I140*H140,2)</f>
        <v>0</v>
      </c>
      <c r="BL140" s="17" t="s">
        <v>130</v>
      </c>
      <c r="BM140" s="224" t="s">
        <v>145</v>
      </c>
    </row>
    <row r="141" s="2" customFormat="1" ht="24.15" customHeight="1">
      <c r="A141" s="38"/>
      <c r="B141" s="39"/>
      <c r="C141" s="212" t="s">
        <v>146</v>
      </c>
      <c r="D141" s="212" t="s">
        <v>126</v>
      </c>
      <c r="E141" s="213" t="s">
        <v>147</v>
      </c>
      <c r="F141" s="214" t="s">
        <v>148</v>
      </c>
      <c r="G141" s="215" t="s">
        <v>129</v>
      </c>
      <c r="H141" s="216">
        <v>478.41000000000002</v>
      </c>
      <c r="I141" s="217"/>
      <c r="J141" s="218">
        <f>ROUND(I141*H141,2)</f>
        <v>0</v>
      </c>
      <c r="K141" s="219"/>
      <c r="L141" s="44"/>
      <c r="M141" s="220" t="s">
        <v>1</v>
      </c>
      <c r="N141" s="221" t="s">
        <v>41</v>
      </c>
      <c r="O141" s="91"/>
      <c r="P141" s="222">
        <f>O141*H141</f>
        <v>0</v>
      </c>
      <c r="Q141" s="222">
        <v>0</v>
      </c>
      <c r="R141" s="222">
        <f>Q141*H141</f>
        <v>0</v>
      </c>
      <c r="S141" s="222">
        <v>0.098000000000000004</v>
      </c>
      <c r="T141" s="223">
        <f>S141*H141</f>
        <v>46.884180000000008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4" t="s">
        <v>130</v>
      </c>
      <c r="AT141" s="224" t="s">
        <v>126</v>
      </c>
      <c r="AU141" s="224" t="s">
        <v>83</v>
      </c>
      <c r="AY141" s="17" t="s">
        <v>124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7" t="s">
        <v>81</v>
      </c>
      <c r="BK141" s="225">
        <f>ROUND(I141*H141,2)</f>
        <v>0</v>
      </c>
      <c r="BL141" s="17" t="s">
        <v>130</v>
      </c>
      <c r="BM141" s="224" t="s">
        <v>149</v>
      </c>
    </row>
    <row r="142" s="2" customFormat="1" ht="24.15" customHeight="1">
      <c r="A142" s="38"/>
      <c r="B142" s="39"/>
      <c r="C142" s="212" t="s">
        <v>150</v>
      </c>
      <c r="D142" s="212" t="s">
        <v>126</v>
      </c>
      <c r="E142" s="213" t="s">
        <v>151</v>
      </c>
      <c r="F142" s="214" t="s">
        <v>152</v>
      </c>
      <c r="G142" s="215" t="s">
        <v>129</v>
      </c>
      <c r="H142" s="216">
        <v>25.600000000000001</v>
      </c>
      <c r="I142" s="217"/>
      <c r="J142" s="218">
        <f>ROUND(I142*H142,2)</f>
        <v>0</v>
      </c>
      <c r="K142" s="219"/>
      <c r="L142" s="44"/>
      <c r="M142" s="220" t="s">
        <v>1</v>
      </c>
      <c r="N142" s="221" t="s">
        <v>41</v>
      </c>
      <c r="O142" s="91"/>
      <c r="P142" s="222">
        <f>O142*H142</f>
        <v>0</v>
      </c>
      <c r="Q142" s="222">
        <v>0</v>
      </c>
      <c r="R142" s="222">
        <f>Q142*H142</f>
        <v>0</v>
      </c>
      <c r="S142" s="222">
        <v>0.625</v>
      </c>
      <c r="T142" s="223">
        <f>S142*H142</f>
        <v>16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4" t="s">
        <v>130</v>
      </c>
      <c r="AT142" s="224" t="s">
        <v>126</v>
      </c>
      <c r="AU142" s="224" t="s">
        <v>83</v>
      </c>
      <c r="AY142" s="17" t="s">
        <v>124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7" t="s">
        <v>81</v>
      </c>
      <c r="BK142" s="225">
        <f>ROUND(I142*H142,2)</f>
        <v>0</v>
      </c>
      <c r="BL142" s="17" t="s">
        <v>130</v>
      </c>
      <c r="BM142" s="224" t="s">
        <v>153</v>
      </c>
    </row>
    <row r="143" s="2" customFormat="1" ht="24.15" customHeight="1">
      <c r="A143" s="38"/>
      <c r="B143" s="39"/>
      <c r="C143" s="212" t="s">
        <v>154</v>
      </c>
      <c r="D143" s="212" t="s">
        <v>126</v>
      </c>
      <c r="E143" s="213" t="s">
        <v>155</v>
      </c>
      <c r="F143" s="214" t="s">
        <v>156</v>
      </c>
      <c r="G143" s="215" t="s">
        <v>129</v>
      </c>
      <c r="H143" s="216">
        <v>14.699999999999999</v>
      </c>
      <c r="I143" s="217"/>
      <c r="J143" s="218">
        <f>ROUND(I143*H143,2)</f>
        <v>0</v>
      </c>
      <c r="K143" s="219"/>
      <c r="L143" s="44"/>
      <c r="M143" s="220" t="s">
        <v>1</v>
      </c>
      <c r="N143" s="221" t="s">
        <v>41</v>
      </c>
      <c r="O143" s="91"/>
      <c r="P143" s="222">
        <f>O143*H143</f>
        <v>0</v>
      </c>
      <c r="Q143" s="222">
        <v>0</v>
      </c>
      <c r="R143" s="222">
        <f>Q143*H143</f>
        <v>0</v>
      </c>
      <c r="S143" s="222">
        <v>0.22</v>
      </c>
      <c r="T143" s="223">
        <f>S143*H143</f>
        <v>3.234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4" t="s">
        <v>130</v>
      </c>
      <c r="AT143" s="224" t="s">
        <v>126</v>
      </c>
      <c r="AU143" s="224" t="s">
        <v>83</v>
      </c>
      <c r="AY143" s="17" t="s">
        <v>124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7" t="s">
        <v>81</v>
      </c>
      <c r="BK143" s="225">
        <f>ROUND(I143*H143,2)</f>
        <v>0</v>
      </c>
      <c r="BL143" s="17" t="s">
        <v>130</v>
      </c>
      <c r="BM143" s="224" t="s">
        <v>157</v>
      </c>
    </row>
    <row r="144" s="2" customFormat="1" ht="16.5" customHeight="1">
      <c r="A144" s="38"/>
      <c r="B144" s="39"/>
      <c r="C144" s="212" t="s">
        <v>158</v>
      </c>
      <c r="D144" s="212" t="s">
        <v>126</v>
      </c>
      <c r="E144" s="213" t="s">
        <v>159</v>
      </c>
      <c r="F144" s="214" t="s">
        <v>160</v>
      </c>
      <c r="G144" s="215" t="s">
        <v>161</v>
      </c>
      <c r="H144" s="216">
        <v>89.700000000000003</v>
      </c>
      <c r="I144" s="217"/>
      <c r="J144" s="218">
        <f>ROUND(I144*H144,2)</f>
        <v>0</v>
      </c>
      <c r="K144" s="219"/>
      <c r="L144" s="44"/>
      <c r="M144" s="220" t="s">
        <v>1</v>
      </c>
      <c r="N144" s="221" t="s">
        <v>41</v>
      </c>
      <c r="O144" s="91"/>
      <c r="P144" s="222">
        <f>O144*H144</f>
        <v>0</v>
      </c>
      <c r="Q144" s="222">
        <v>0</v>
      </c>
      <c r="R144" s="222">
        <f>Q144*H144</f>
        <v>0</v>
      </c>
      <c r="S144" s="222">
        <v>0.040000000000000001</v>
      </c>
      <c r="T144" s="223">
        <f>S144*H144</f>
        <v>3.5880000000000001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4" t="s">
        <v>130</v>
      </c>
      <c r="AT144" s="224" t="s">
        <v>126</v>
      </c>
      <c r="AU144" s="224" t="s">
        <v>83</v>
      </c>
      <c r="AY144" s="17" t="s">
        <v>124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7" t="s">
        <v>81</v>
      </c>
      <c r="BK144" s="225">
        <f>ROUND(I144*H144,2)</f>
        <v>0</v>
      </c>
      <c r="BL144" s="17" t="s">
        <v>130</v>
      </c>
      <c r="BM144" s="224" t="s">
        <v>162</v>
      </c>
    </row>
    <row r="145" s="2" customFormat="1" ht="24.15" customHeight="1">
      <c r="A145" s="38"/>
      <c r="B145" s="39"/>
      <c r="C145" s="212" t="s">
        <v>163</v>
      </c>
      <c r="D145" s="212" t="s">
        <v>126</v>
      </c>
      <c r="E145" s="213" t="s">
        <v>164</v>
      </c>
      <c r="F145" s="214" t="s">
        <v>165</v>
      </c>
      <c r="G145" s="215" t="s">
        <v>129</v>
      </c>
      <c r="H145" s="216">
        <v>64.5</v>
      </c>
      <c r="I145" s="217"/>
      <c r="J145" s="218">
        <f>ROUND(I145*H145,2)</f>
        <v>0</v>
      </c>
      <c r="K145" s="219"/>
      <c r="L145" s="44"/>
      <c r="M145" s="220" t="s">
        <v>1</v>
      </c>
      <c r="N145" s="221" t="s">
        <v>41</v>
      </c>
      <c r="O145" s="91"/>
      <c r="P145" s="222">
        <f>O145*H145</f>
        <v>0</v>
      </c>
      <c r="Q145" s="222">
        <v>0</v>
      </c>
      <c r="R145" s="222">
        <f>Q145*H145</f>
        <v>0</v>
      </c>
      <c r="S145" s="222">
        <v>0</v>
      </c>
      <c r="T145" s="223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4" t="s">
        <v>130</v>
      </c>
      <c r="AT145" s="224" t="s">
        <v>126</v>
      </c>
      <c r="AU145" s="224" t="s">
        <v>83</v>
      </c>
      <c r="AY145" s="17" t="s">
        <v>124</v>
      </c>
      <c r="BE145" s="225">
        <f>IF(N145="základní",J145,0)</f>
        <v>0</v>
      </c>
      <c r="BF145" s="225">
        <f>IF(N145="snížená",J145,0)</f>
        <v>0</v>
      </c>
      <c r="BG145" s="225">
        <f>IF(N145="zákl. přenesená",J145,0)</f>
        <v>0</v>
      </c>
      <c r="BH145" s="225">
        <f>IF(N145="sníž. přenesená",J145,0)</f>
        <v>0</v>
      </c>
      <c r="BI145" s="225">
        <f>IF(N145="nulová",J145,0)</f>
        <v>0</v>
      </c>
      <c r="BJ145" s="17" t="s">
        <v>81</v>
      </c>
      <c r="BK145" s="225">
        <f>ROUND(I145*H145,2)</f>
        <v>0</v>
      </c>
      <c r="BL145" s="17" t="s">
        <v>130</v>
      </c>
      <c r="BM145" s="224" t="s">
        <v>166</v>
      </c>
    </row>
    <row r="146" s="13" customFormat="1">
      <c r="A146" s="13"/>
      <c r="B146" s="226"/>
      <c r="C146" s="227"/>
      <c r="D146" s="228" t="s">
        <v>132</v>
      </c>
      <c r="E146" s="229" t="s">
        <v>1</v>
      </c>
      <c r="F146" s="230" t="s">
        <v>167</v>
      </c>
      <c r="G146" s="227"/>
      <c r="H146" s="231">
        <v>64.5</v>
      </c>
      <c r="I146" s="232"/>
      <c r="J146" s="227"/>
      <c r="K146" s="227"/>
      <c r="L146" s="233"/>
      <c r="M146" s="234"/>
      <c r="N146" s="235"/>
      <c r="O146" s="235"/>
      <c r="P146" s="235"/>
      <c r="Q146" s="235"/>
      <c r="R146" s="235"/>
      <c r="S146" s="235"/>
      <c r="T146" s="23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7" t="s">
        <v>132</v>
      </c>
      <c r="AU146" s="237" t="s">
        <v>83</v>
      </c>
      <c r="AV146" s="13" t="s">
        <v>83</v>
      </c>
      <c r="AW146" s="13" t="s">
        <v>32</v>
      </c>
      <c r="AX146" s="13" t="s">
        <v>81</v>
      </c>
      <c r="AY146" s="237" t="s">
        <v>124</v>
      </c>
    </row>
    <row r="147" s="2" customFormat="1" ht="33" customHeight="1">
      <c r="A147" s="38"/>
      <c r="B147" s="39"/>
      <c r="C147" s="212" t="s">
        <v>168</v>
      </c>
      <c r="D147" s="212" t="s">
        <v>126</v>
      </c>
      <c r="E147" s="213" t="s">
        <v>169</v>
      </c>
      <c r="F147" s="214" t="s">
        <v>170</v>
      </c>
      <c r="G147" s="215" t="s">
        <v>171</v>
      </c>
      <c r="H147" s="216">
        <v>29.297999999999998</v>
      </c>
      <c r="I147" s="217"/>
      <c r="J147" s="218">
        <f>ROUND(I147*H147,2)</f>
        <v>0</v>
      </c>
      <c r="K147" s="219"/>
      <c r="L147" s="44"/>
      <c r="M147" s="220" t="s">
        <v>1</v>
      </c>
      <c r="N147" s="221" t="s">
        <v>41</v>
      </c>
      <c r="O147" s="91"/>
      <c r="P147" s="222">
        <f>O147*H147</f>
        <v>0</v>
      </c>
      <c r="Q147" s="222">
        <v>0</v>
      </c>
      <c r="R147" s="222">
        <f>Q147*H147</f>
        <v>0</v>
      </c>
      <c r="S147" s="222">
        <v>0</v>
      </c>
      <c r="T147" s="223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4" t="s">
        <v>130</v>
      </c>
      <c r="AT147" s="224" t="s">
        <v>126</v>
      </c>
      <c r="AU147" s="224" t="s">
        <v>83</v>
      </c>
      <c r="AY147" s="17" t="s">
        <v>124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7" t="s">
        <v>81</v>
      </c>
      <c r="BK147" s="225">
        <f>ROUND(I147*H147,2)</f>
        <v>0</v>
      </c>
      <c r="BL147" s="17" t="s">
        <v>130</v>
      </c>
      <c r="BM147" s="224" t="s">
        <v>172</v>
      </c>
    </row>
    <row r="148" s="13" customFormat="1">
      <c r="A148" s="13"/>
      <c r="B148" s="226"/>
      <c r="C148" s="227"/>
      <c r="D148" s="228" t="s">
        <v>132</v>
      </c>
      <c r="E148" s="229" t="s">
        <v>1</v>
      </c>
      <c r="F148" s="230" t="s">
        <v>173</v>
      </c>
      <c r="G148" s="227"/>
      <c r="H148" s="231">
        <v>10.098000000000001</v>
      </c>
      <c r="I148" s="232"/>
      <c r="J148" s="227"/>
      <c r="K148" s="227"/>
      <c r="L148" s="233"/>
      <c r="M148" s="234"/>
      <c r="N148" s="235"/>
      <c r="O148" s="235"/>
      <c r="P148" s="235"/>
      <c r="Q148" s="235"/>
      <c r="R148" s="235"/>
      <c r="S148" s="235"/>
      <c r="T148" s="23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7" t="s">
        <v>132</v>
      </c>
      <c r="AU148" s="237" t="s">
        <v>83</v>
      </c>
      <c r="AV148" s="13" t="s">
        <v>83</v>
      </c>
      <c r="AW148" s="13" t="s">
        <v>32</v>
      </c>
      <c r="AX148" s="13" t="s">
        <v>76</v>
      </c>
      <c r="AY148" s="237" t="s">
        <v>124</v>
      </c>
    </row>
    <row r="149" s="13" customFormat="1">
      <c r="A149" s="13"/>
      <c r="B149" s="226"/>
      <c r="C149" s="227"/>
      <c r="D149" s="228" t="s">
        <v>132</v>
      </c>
      <c r="E149" s="229" t="s">
        <v>1</v>
      </c>
      <c r="F149" s="230" t="s">
        <v>174</v>
      </c>
      <c r="G149" s="227"/>
      <c r="H149" s="231">
        <v>19.199999999999999</v>
      </c>
      <c r="I149" s="232"/>
      <c r="J149" s="227"/>
      <c r="K149" s="227"/>
      <c r="L149" s="233"/>
      <c r="M149" s="234"/>
      <c r="N149" s="235"/>
      <c r="O149" s="235"/>
      <c r="P149" s="235"/>
      <c r="Q149" s="235"/>
      <c r="R149" s="235"/>
      <c r="S149" s="235"/>
      <c r="T149" s="23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7" t="s">
        <v>132</v>
      </c>
      <c r="AU149" s="237" t="s">
        <v>83</v>
      </c>
      <c r="AV149" s="13" t="s">
        <v>83</v>
      </c>
      <c r="AW149" s="13" t="s">
        <v>32</v>
      </c>
      <c r="AX149" s="13" t="s">
        <v>76</v>
      </c>
      <c r="AY149" s="237" t="s">
        <v>124</v>
      </c>
    </row>
    <row r="150" s="14" customFormat="1">
      <c r="A150" s="14"/>
      <c r="B150" s="238"/>
      <c r="C150" s="239"/>
      <c r="D150" s="228" t="s">
        <v>132</v>
      </c>
      <c r="E150" s="240" t="s">
        <v>1</v>
      </c>
      <c r="F150" s="241" t="s">
        <v>134</v>
      </c>
      <c r="G150" s="239"/>
      <c r="H150" s="242">
        <v>29.298000000000002</v>
      </c>
      <c r="I150" s="243"/>
      <c r="J150" s="239"/>
      <c r="K150" s="239"/>
      <c r="L150" s="244"/>
      <c r="M150" s="245"/>
      <c r="N150" s="246"/>
      <c r="O150" s="246"/>
      <c r="P150" s="246"/>
      <c r="Q150" s="246"/>
      <c r="R150" s="246"/>
      <c r="S150" s="246"/>
      <c r="T150" s="247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8" t="s">
        <v>132</v>
      </c>
      <c r="AU150" s="248" t="s">
        <v>83</v>
      </c>
      <c r="AV150" s="14" t="s">
        <v>130</v>
      </c>
      <c r="AW150" s="14" t="s">
        <v>32</v>
      </c>
      <c r="AX150" s="14" t="s">
        <v>81</v>
      </c>
      <c r="AY150" s="248" t="s">
        <v>124</v>
      </c>
    </row>
    <row r="151" s="2" customFormat="1" ht="33" customHeight="1">
      <c r="A151" s="38"/>
      <c r="B151" s="39"/>
      <c r="C151" s="212" t="s">
        <v>175</v>
      </c>
      <c r="D151" s="212" t="s">
        <v>126</v>
      </c>
      <c r="E151" s="213" t="s">
        <v>176</v>
      </c>
      <c r="F151" s="214" t="s">
        <v>177</v>
      </c>
      <c r="G151" s="215" t="s">
        <v>171</v>
      </c>
      <c r="H151" s="216">
        <v>47.039999999999999</v>
      </c>
      <c r="I151" s="217"/>
      <c r="J151" s="218">
        <f>ROUND(I151*H151,2)</f>
        <v>0</v>
      </c>
      <c r="K151" s="219"/>
      <c r="L151" s="44"/>
      <c r="M151" s="220" t="s">
        <v>1</v>
      </c>
      <c r="N151" s="221" t="s">
        <v>41</v>
      </c>
      <c r="O151" s="91"/>
      <c r="P151" s="222">
        <f>O151*H151</f>
        <v>0</v>
      </c>
      <c r="Q151" s="222">
        <v>0</v>
      </c>
      <c r="R151" s="222">
        <f>Q151*H151</f>
        <v>0</v>
      </c>
      <c r="S151" s="222">
        <v>0</v>
      </c>
      <c r="T151" s="223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4" t="s">
        <v>130</v>
      </c>
      <c r="AT151" s="224" t="s">
        <v>126</v>
      </c>
      <c r="AU151" s="224" t="s">
        <v>83</v>
      </c>
      <c r="AY151" s="17" t="s">
        <v>124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7" t="s">
        <v>81</v>
      </c>
      <c r="BK151" s="225">
        <f>ROUND(I151*H151,2)</f>
        <v>0</v>
      </c>
      <c r="BL151" s="17" t="s">
        <v>130</v>
      </c>
      <c r="BM151" s="224" t="s">
        <v>178</v>
      </c>
    </row>
    <row r="152" s="13" customFormat="1">
      <c r="A152" s="13"/>
      <c r="B152" s="226"/>
      <c r="C152" s="227"/>
      <c r="D152" s="228" t="s">
        <v>132</v>
      </c>
      <c r="E152" s="229" t="s">
        <v>1</v>
      </c>
      <c r="F152" s="230" t="s">
        <v>179</v>
      </c>
      <c r="G152" s="227"/>
      <c r="H152" s="231">
        <v>47.039999999999999</v>
      </c>
      <c r="I152" s="232"/>
      <c r="J152" s="227"/>
      <c r="K152" s="227"/>
      <c r="L152" s="233"/>
      <c r="M152" s="234"/>
      <c r="N152" s="235"/>
      <c r="O152" s="235"/>
      <c r="P152" s="235"/>
      <c r="Q152" s="235"/>
      <c r="R152" s="235"/>
      <c r="S152" s="235"/>
      <c r="T152" s="23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7" t="s">
        <v>132</v>
      </c>
      <c r="AU152" s="237" t="s">
        <v>83</v>
      </c>
      <c r="AV152" s="13" t="s">
        <v>83</v>
      </c>
      <c r="AW152" s="13" t="s">
        <v>32</v>
      </c>
      <c r="AX152" s="13" t="s">
        <v>81</v>
      </c>
      <c r="AY152" s="237" t="s">
        <v>124</v>
      </c>
    </row>
    <row r="153" s="2" customFormat="1" ht="33" customHeight="1">
      <c r="A153" s="38"/>
      <c r="B153" s="39"/>
      <c r="C153" s="212" t="s">
        <v>8</v>
      </c>
      <c r="D153" s="212" t="s">
        <v>126</v>
      </c>
      <c r="E153" s="213" t="s">
        <v>180</v>
      </c>
      <c r="F153" s="214" t="s">
        <v>181</v>
      </c>
      <c r="G153" s="215" t="s">
        <v>171</v>
      </c>
      <c r="H153" s="216">
        <v>17.895</v>
      </c>
      <c r="I153" s="217"/>
      <c r="J153" s="218">
        <f>ROUND(I153*H153,2)</f>
        <v>0</v>
      </c>
      <c r="K153" s="219"/>
      <c r="L153" s="44"/>
      <c r="M153" s="220" t="s">
        <v>1</v>
      </c>
      <c r="N153" s="221" t="s">
        <v>41</v>
      </c>
      <c r="O153" s="91"/>
      <c r="P153" s="222">
        <f>O153*H153</f>
        <v>0</v>
      </c>
      <c r="Q153" s="222">
        <v>0</v>
      </c>
      <c r="R153" s="222">
        <f>Q153*H153</f>
        <v>0</v>
      </c>
      <c r="S153" s="222">
        <v>0</v>
      </c>
      <c r="T153" s="223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4" t="s">
        <v>130</v>
      </c>
      <c r="AT153" s="224" t="s">
        <v>126</v>
      </c>
      <c r="AU153" s="224" t="s">
        <v>83</v>
      </c>
      <c r="AY153" s="17" t="s">
        <v>124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7" t="s">
        <v>81</v>
      </c>
      <c r="BK153" s="225">
        <f>ROUND(I153*H153,2)</f>
        <v>0</v>
      </c>
      <c r="BL153" s="17" t="s">
        <v>130</v>
      </c>
      <c r="BM153" s="224" t="s">
        <v>182</v>
      </c>
    </row>
    <row r="154" s="13" customFormat="1">
      <c r="A154" s="13"/>
      <c r="B154" s="226"/>
      <c r="C154" s="227"/>
      <c r="D154" s="228" t="s">
        <v>132</v>
      </c>
      <c r="E154" s="229" t="s">
        <v>1</v>
      </c>
      <c r="F154" s="230" t="s">
        <v>183</v>
      </c>
      <c r="G154" s="227"/>
      <c r="H154" s="231">
        <v>8.4000000000000004</v>
      </c>
      <c r="I154" s="232"/>
      <c r="J154" s="227"/>
      <c r="K154" s="227"/>
      <c r="L154" s="233"/>
      <c r="M154" s="234"/>
      <c r="N154" s="235"/>
      <c r="O154" s="235"/>
      <c r="P154" s="235"/>
      <c r="Q154" s="235"/>
      <c r="R154" s="235"/>
      <c r="S154" s="235"/>
      <c r="T154" s="23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7" t="s">
        <v>132</v>
      </c>
      <c r="AU154" s="237" t="s">
        <v>83</v>
      </c>
      <c r="AV154" s="13" t="s">
        <v>83</v>
      </c>
      <c r="AW154" s="13" t="s">
        <v>32</v>
      </c>
      <c r="AX154" s="13" t="s">
        <v>76</v>
      </c>
      <c r="AY154" s="237" t="s">
        <v>124</v>
      </c>
    </row>
    <row r="155" s="13" customFormat="1">
      <c r="A155" s="13"/>
      <c r="B155" s="226"/>
      <c r="C155" s="227"/>
      <c r="D155" s="228" t="s">
        <v>132</v>
      </c>
      <c r="E155" s="229" t="s">
        <v>1</v>
      </c>
      <c r="F155" s="230" t="s">
        <v>184</v>
      </c>
      <c r="G155" s="227"/>
      <c r="H155" s="231">
        <v>9.4949999999999992</v>
      </c>
      <c r="I155" s="232"/>
      <c r="J155" s="227"/>
      <c r="K155" s="227"/>
      <c r="L155" s="233"/>
      <c r="M155" s="234"/>
      <c r="N155" s="235"/>
      <c r="O155" s="235"/>
      <c r="P155" s="235"/>
      <c r="Q155" s="235"/>
      <c r="R155" s="235"/>
      <c r="S155" s="235"/>
      <c r="T155" s="23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7" t="s">
        <v>132</v>
      </c>
      <c r="AU155" s="237" t="s">
        <v>83</v>
      </c>
      <c r="AV155" s="13" t="s">
        <v>83</v>
      </c>
      <c r="AW155" s="13" t="s">
        <v>32</v>
      </c>
      <c r="AX155" s="13" t="s">
        <v>76</v>
      </c>
      <c r="AY155" s="237" t="s">
        <v>124</v>
      </c>
    </row>
    <row r="156" s="14" customFormat="1">
      <c r="A156" s="14"/>
      <c r="B156" s="238"/>
      <c r="C156" s="239"/>
      <c r="D156" s="228" t="s">
        <v>132</v>
      </c>
      <c r="E156" s="240" t="s">
        <v>1</v>
      </c>
      <c r="F156" s="241" t="s">
        <v>134</v>
      </c>
      <c r="G156" s="239"/>
      <c r="H156" s="242">
        <v>17.895</v>
      </c>
      <c r="I156" s="243"/>
      <c r="J156" s="239"/>
      <c r="K156" s="239"/>
      <c r="L156" s="244"/>
      <c r="M156" s="245"/>
      <c r="N156" s="246"/>
      <c r="O156" s="246"/>
      <c r="P156" s="246"/>
      <c r="Q156" s="246"/>
      <c r="R156" s="246"/>
      <c r="S156" s="246"/>
      <c r="T156" s="247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8" t="s">
        <v>132</v>
      </c>
      <c r="AU156" s="248" t="s">
        <v>83</v>
      </c>
      <c r="AV156" s="14" t="s">
        <v>130</v>
      </c>
      <c r="AW156" s="14" t="s">
        <v>32</v>
      </c>
      <c r="AX156" s="14" t="s">
        <v>81</v>
      </c>
      <c r="AY156" s="248" t="s">
        <v>124</v>
      </c>
    </row>
    <row r="157" s="2" customFormat="1" ht="37.8" customHeight="1">
      <c r="A157" s="38"/>
      <c r="B157" s="39"/>
      <c r="C157" s="212" t="s">
        <v>185</v>
      </c>
      <c r="D157" s="212" t="s">
        <v>126</v>
      </c>
      <c r="E157" s="213" t="s">
        <v>186</v>
      </c>
      <c r="F157" s="214" t="s">
        <v>187</v>
      </c>
      <c r="G157" s="215" t="s">
        <v>171</v>
      </c>
      <c r="H157" s="216">
        <v>25.800000000000001</v>
      </c>
      <c r="I157" s="217"/>
      <c r="J157" s="218">
        <f>ROUND(I157*H157,2)</f>
        <v>0</v>
      </c>
      <c r="K157" s="219"/>
      <c r="L157" s="44"/>
      <c r="M157" s="220" t="s">
        <v>1</v>
      </c>
      <c r="N157" s="221" t="s">
        <v>41</v>
      </c>
      <c r="O157" s="91"/>
      <c r="P157" s="222">
        <f>O157*H157</f>
        <v>0</v>
      </c>
      <c r="Q157" s="222">
        <v>0</v>
      </c>
      <c r="R157" s="222">
        <f>Q157*H157</f>
        <v>0</v>
      </c>
      <c r="S157" s="222">
        <v>0</v>
      </c>
      <c r="T157" s="223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4" t="s">
        <v>130</v>
      </c>
      <c r="AT157" s="224" t="s">
        <v>126</v>
      </c>
      <c r="AU157" s="224" t="s">
        <v>83</v>
      </c>
      <c r="AY157" s="17" t="s">
        <v>124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7" t="s">
        <v>81</v>
      </c>
      <c r="BK157" s="225">
        <f>ROUND(I157*H157,2)</f>
        <v>0</v>
      </c>
      <c r="BL157" s="17" t="s">
        <v>130</v>
      </c>
      <c r="BM157" s="224" t="s">
        <v>188</v>
      </c>
    </row>
    <row r="158" s="13" customFormat="1">
      <c r="A158" s="13"/>
      <c r="B158" s="226"/>
      <c r="C158" s="227"/>
      <c r="D158" s="228" t="s">
        <v>132</v>
      </c>
      <c r="E158" s="229" t="s">
        <v>1</v>
      </c>
      <c r="F158" s="230" t="s">
        <v>189</v>
      </c>
      <c r="G158" s="227"/>
      <c r="H158" s="231">
        <v>25.800000000000001</v>
      </c>
      <c r="I158" s="232"/>
      <c r="J158" s="227"/>
      <c r="K158" s="227"/>
      <c r="L158" s="233"/>
      <c r="M158" s="234"/>
      <c r="N158" s="235"/>
      <c r="O158" s="235"/>
      <c r="P158" s="235"/>
      <c r="Q158" s="235"/>
      <c r="R158" s="235"/>
      <c r="S158" s="235"/>
      <c r="T158" s="236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7" t="s">
        <v>132</v>
      </c>
      <c r="AU158" s="237" t="s">
        <v>83</v>
      </c>
      <c r="AV158" s="13" t="s">
        <v>83</v>
      </c>
      <c r="AW158" s="13" t="s">
        <v>32</v>
      </c>
      <c r="AX158" s="13" t="s">
        <v>76</v>
      </c>
      <c r="AY158" s="237" t="s">
        <v>124</v>
      </c>
    </row>
    <row r="159" s="14" customFormat="1">
      <c r="A159" s="14"/>
      <c r="B159" s="238"/>
      <c r="C159" s="239"/>
      <c r="D159" s="228" t="s">
        <v>132</v>
      </c>
      <c r="E159" s="240" t="s">
        <v>1</v>
      </c>
      <c r="F159" s="241" t="s">
        <v>134</v>
      </c>
      <c r="G159" s="239"/>
      <c r="H159" s="242">
        <v>25.800000000000001</v>
      </c>
      <c r="I159" s="243"/>
      <c r="J159" s="239"/>
      <c r="K159" s="239"/>
      <c r="L159" s="244"/>
      <c r="M159" s="245"/>
      <c r="N159" s="246"/>
      <c r="O159" s="246"/>
      <c r="P159" s="246"/>
      <c r="Q159" s="246"/>
      <c r="R159" s="246"/>
      <c r="S159" s="246"/>
      <c r="T159" s="247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8" t="s">
        <v>132</v>
      </c>
      <c r="AU159" s="248" t="s">
        <v>83</v>
      </c>
      <c r="AV159" s="14" t="s">
        <v>130</v>
      </c>
      <c r="AW159" s="14" t="s">
        <v>32</v>
      </c>
      <c r="AX159" s="14" t="s">
        <v>81</v>
      </c>
      <c r="AY159" s="248" t="s">
        <v>124</v>
      </c>
    </row>
    <row r="160" s="2" customFormat="1" ht="37.8" customHeight="1">
      <c r="A160" s="38"/>
      <c r="B160" s="39"/>
      <c r="C160" s="212" t="s">
        <v>190</v>
      </c>
      <c r="D160" s="212" t="s">
        <v>126</v>
      </c>
      <c r="E160" s="213" t="s">
        <v>191</v>
      </c>
      <c r="F160" s="214" t="s">
        <v>192</v>
      </c>
      <c r="G160" s="215" t="s">
        <v>171</v>
      </c>
      <c r="H160" s="216">
        <v>47.192999999999998</v>
      </c>
      <c r="I160" s="217"/>
      <c r="J160" s="218">
        <f>ROUND(I160*H160,2)</f>
        <v>0</v>
      </c>
      <c r="K160" s="219"/>
      <c r="L160" s="44"/>
      <c r="M160" s="220" t="s">
        <v>1</v>
      </c>
      <c r="N160" s="221" t="s">
        <v>41</v>
      </c>
      <c r="O160" s="91"/>
      <c r="P160" s="222">
        <f>O160*H160</f>
        <v>0</v>
      </c>
      <c r="Q160" s="222">
        <v>0</v>
      </c>
      <c r="R160" s="222">
        <f>Q160*H160</f>
        <v>0</v>
      </c>
      <c r="S160" s="222">
        <v>0</v>
      </c>
      <c r="T160" s="223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4" t="s">
        <v>130</v>
      </c>
      <c r="AT160" s="224" t="s">
        <v>126</v>
      </c>
      <c r="AU160" s="224" t="s">
        <v>83</v>
      </c>
      <c r="AY160" s="17" t="s">
        <v>124</v>
      </c>
      <c r="BE160" s="225">
        <f>IF(N160="základní",J160,0)</f>
        <v>0</v>
      </c>
      <c r="BF160" s="225">
        <f>IF(N160="snížená",J160,0)</f>
        <v>0</v>
      </c>
      <c r="BG160" s="225">
        <f>IF(N160="zákl. přenesená",J160,0)</f>
        <v>0</v>
      </c>
      <c r="BH160" s="225">
        <f>IF(N160="sníž. přenesená",J160,0)</f>
        <v>0</v>
      </c>
      <c r="BI160" s="225">
        <f>IF(N160="nulová",J160,0)</f>
        <v>0</v>
      </c>
      <c r="BJ160" s="17" t="s">
        <v>81</v>
      </c>
      <c r="BK160" s="225">
        <f>ROUND(I160*H160,2)</f>
        <v>0</v>
      </c>
      <c r="BL160" s="17" t="s">
        <v>130</v>
      </c>
      <c r="BM160" s="224" t="s">
        <v>193</v>
      </c>
    </row>
    <row r="161" s="13" customFormat="1">
      <c r="A161" s="13"/>
      <c r="B161" s="226"/>
      <c r="C161" s="227"/>
      <c r="D161" s="228" t="s">
        <v>132</v>
      </c>
      <c r="E161" s="229" t="s">
        <v>1</v>
      </c>
      <c r="F161" s="230" t="s">
        <v>194</v>
      </c>
      <c r="G161" s="227"/>
      <c r="H161" s="231">
        <v>29.297999999999998</v>
      </c>
      <c r="I161" s="232"/>
      <c r="J161" s="227"/>
      <c r="K161" s="227"/>
      <c r="L161" s="233"/>
      <c r="M161" s="234"/>
      <c r="N161" s="235"/>
      <c r="O161" s="235"/>
      <c r="P161" s="235"/>
      <c r="Q161" s="235"/>
      <c r="R161" s="235"/>
      <c r="S161" s="235"/>
      <c r="T161" s="23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7" t="s">
        <v>132</v>
      </c>
      <c r="AU161" s="237" t="s">
        <v>83</v>
      </c>
      <c r="AV161" s="13" t="s">
        <v>83</v>
      </c>
      <c r="AW161" s="13" t="s">
        <v>32</v>
      </c>
      <c r="AX161" s="13" t="s">
        <v>76</v>
      </c>
      <c r="AY161" s="237" t="s">
        <v>124</v>
      </c>
    </row>
    <row r="162" s="13" customFormat="1">
      <c r="A162" s="13"/>
      <c r="B162" s="226"/>
      <c r="C162" s="227"/>
      <c r="D162" s="228" t="s">
        <v>132</v>
      </c>
      <c r="E162" s="229" t="s">
        <v>1</v>
      </c>
      <c r="F162" s="230" t="s">
        <v>195</v>
      </c>
      <c r="G162" s="227"/>
      <c r="H162" s="231">
        <v>17.895</v>
      </c>
      <c r="I162" s="232"/>
      <c r="J162" s="227"/>
      <c r="K162" s="227"/>
      <c r="L162" s="233"/>
      <c r="M162" s="234"/>
      <c r="N162" s="235"/>
      <c r="O162" s="235"/>
      <c r="P162" s="235"/>
      <c r="Q162" s="235"/>
      <c r="R162" s="235"/>
      <c r="S162" s="235"/>
      <c r="T162" s="23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7" t="s">
        <v>132</v>
      </c>
      <c r="AU162" s="237" t="s">
        <v>83</v>
      </c>
      <c r="AV162" s="13" t="s">
        <v>83</v>
      </c>
      <c r="AW162" s="13" t="s">
        <v>32</v>
      </c>
      <c r="AX162" s="13" t="s">
        <v>76</v>
      </c>
      <c r="AY162" s="237" t="s">
        <v>124</v>
      </c>
    </row>
    <row r="163" s="14" customFormat="1">
      <c r="A163" s="14"/>
      <c r="B163" s="238"/>
      <c r="C163" s="239"/>
      <c r="D163" s="228" t="s">
        <v>132</v>
      </c>
      <c r="E163" s="240" t="s">
        <v>1</v>
      </c>
      <c r="F163" s="241" t="s">
        <v>134</v>
      </c>
      <c r="G163" s="239"/>
      <c r="H163" s="242">
        <v>47.192999999999998</v>
      </c>
      <c r="I163" s="243"/>
      <c r="J163" s="239"/>
      <c r="K163" s="239"/>
      <c r="L163" s="244"/>
      <c r="M163" s="245"/>
      <c r="N163" s="246"/>
      <c r="O163" s="246"/>
      <c r="P163" s="246"/>
      <c r="Q163" s="246"/>
      <c r="R163" s="246"/>
      <c r="S163" s="246"/>
      <c r="T163" s="247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8" t="s">
        <v>132</v>
      </c>
      <c r="AU163" s="248" t="s">
        <v>83</v>
      </c>
      <c r="AV163" s="14" t="s">
        <v>130</v>
      </c>
      <c r="AW163" s="14" t="s">
        <v>32</v>
      </c>
      <c r="AX163" s="14" t="s">
        <v>81</v>
      </c>
      <c r="AY163" s="248" t="s">
        <v>124</v>
      </c>
    </row>
    <row r="164" s="2" customFormat="1" ht="37.8" customHeight="1">
      <c r="A164" s="38"/>
      <c r="B164" s="39"/>
      <c r="C164" s="212" t="s">
        <v>196</v>
      </c>
      <c r="D164" s="212" t="s">
        <v>126</v>
      </c>
      <c r="E164" s="213" t="s">
        <v>197</v>
      </c>
      <c r="F164" s="214" t="s">
        <v>198</v>
      </c>
      <c r="G164" s="215" t="s">
        <v>171</v>
      </c>
      <c r="H164" s="216">
        <v>471.93000000000001</v>
      </c>
      <c r="I164" s="217"/>
      <c r="J164" s="218">
        <f>ROUND(I164*H164,2)</f>
        <v>0</v>
      </c>
      <c r="K164" s="219"/>
      <c r="L164" s="44"/>
      <c r="M164" s="220" t="s">
        <v>1</v>
      </c>
      <c r="N164" s="221" t="s">
        <v>41</v>
      </c>
      <c r="O164" s="91"/>
      <c r="P164" s="222">
        <f>O164*H164</f>
        <v>0</v>
      </c>
      <c r="Q164" s="222">
        <v>0</v>
      </c>
      <c r="R164" s="222">
        <f>Q164*H164</f>
        <v>0</v>
      </c>
      <c r="S164" s="222">
        <v>0</v>
      </c>
      <c r="T164" s="223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4" t="s">
        <v>130</v>
      </c>
      <c r="AT164" s="224" t="s">
        <v>126</v>
      </c>
      <c r="AU164" s="224" t="s">
        <v>83</v>
      </c>
      <c r="AY164" s="17" t="s">
        <v>124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7" t="s">
        <v>81</v>
      </c>
      <c r="BK164" s="225">
        <f>ROUND(I164*H164,2)</f>
        <v>0</v>
      </c>
      <c r="BL164" s="17" t="s">
        <v>130</v>
      </c>
      <c r="BM164" s="224" t="s">
        <v>199</v>
      </c>
    </row>
    <row r="165" s="13" customFormat="1">
      <c r="A165" s="13"/>
      <c r="B165" s="226"/>
      <c r="C165" s="227"/>
      <c r="D165" s="228" t="s">
        <v>132</v>
      </c>
      <c r="E165" s="229" t="s">
        <v>1</v>
      </c>
      <c r="F165" s="230" t="s">
        <v>200</v>
      </c>
      <c r="G165" s="227"/>
      <c r="H165" s="231">
        <v>471.93000000000001</v>
      </c>
      <c r="I165" s="232"/>
      <c r="J165" s="227"/>
      <c r="K165" s="227"/>
      <c r="L165" s="233"/>
      <c r="M165" s="234"/>
      <c r="N165" s="235"/>
      <c r="O165" s="235"/>
      <c r="P165" s="235"/>
      <c r="Q165" s="235"/>
      <c r="R165" s="235"/>
      <c r="S165" s="235"/>
      <c r="T165" s="23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7" t="s">
        <v>132</v>
      </c>
      <c r="AU165" s="237" t="s">
        <v>83</v>
      </c>
      <c r="AV165" s="13" t="s">
        <v>83</v>
      </c>
      <c r="AW165" s="13" t="s">
        <v>32</v>
      </c>
      <c r="AX165" s="13" t="s">
        <v>81</v>
      </c>
      <c r="AY165" s="237" t="s">
        <v>124</v>
      </c>
    </row>
    <row r="166" s="2" customFormat="1" ht="37.8" customHeight="1">
      <c r="A166" s="38"/>
      <c r="B166" s="39"/>
      <c r="C166" s="212" t="s">
        <v>201</v>
      </c>
      <c r="D166" s="212" t="s">
        <v>126</v>
      </c>
      <c r="E166" s="213" t="s">
        <v>202</v>
      </c>
      <c r="F166" s="214" t="s">
        <v>203</v>
      </c>
      <c r="G166" s="215" t="s">
        <v>171</v>
      </c>
      <c r="H166" s="216">
        <v>47.039999999999999</v>
      </c>
      <c r="I166" s="217"/>
      <c r="J166" s="218">
        <f>ROUND(I166*H166,2)</f>
        <v>0</v>
      </c>
      <c r="K166" s="219"/>
      <c r="L166" s="44"/>
      <c r="M166" s="220" t="s">
        <v>1</v>
      </c>
      <c r="N166" s="221" t="s">
        <v>41</v>
      </c>
      <c r="O166" s="91"/>
      <c r="P166" s="222">
        <f>O166*H166</f>
        <v>0</v>
      </c>
      <c r="Q166" s="222">
        <v>0</v>
      </c>
      <c r="R166" s="222">
        <f>Q166*H166</f>
        <v>0</v>
      </c>
      <c r="S166" s="222">
        <v>0</v>
      </c>
      <c r="T166" s="223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4" t="s">
        <v>130</v>
      </c>
      <c r="AT166" s="224" t="s">
        <v>126</v>
      </c>
      <c r="AU166" s="224" t="s">
        <v>83</v>
      </c>
      <c r="AY166" s="17" t="s">
        <v>124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7" t="s">
        <v>81</v>
      </c>
      <c r="BK166" s="225">
        <f>ROUND(I166*H166,2)</f>
        <v>0</v>
      </c>
      <c r="BL166" s="17" t="s">
        <v>130</v>
      </c>
      <c r="BM166" s="224" t="s">
        <v>204</v>
      </c>
    </row>
    <row r="167" s="2" customFormat="1" ht="37.8" customHeight="1">
      <c r="A167" s="38"/>
      <c r="B167" s="39"/>
      <c r="C167" s="212" t="s">
        <v>205</v>
      </c>
      <c r="D167" s="212" t="s">
        <v>126</v>
      </c>
      <c r="E167" s="213" t="s">
        <v>206</v>
      </c>
      <c r="F167" s="214" t="s">
        <v>207</v>
      </c>
      <c r="G167" s="215" t="s">
        <v>171</v>
      </c>
      <c r="H167" s="216">
        <v>470.39999999999998</v>
      </c>
      <c r="I167" s="217"/>
      <c r="J167" s="218">
        <f>ROUND(I167*H167,2)</f>
        <v>0</v>
      </c>
      <c r="K167" s="219"/>
      <c r="L167" s="44"/>
      <c r="M167" s="220" t="s">
        <v>1</v>
      </c>
      <c r="N167" s="221" t="s">
        <v>41</v>
      </c>
      <c r="O167" s="91"/>
      <c r="P167" s="222">
        <f>O167*H167</f>
        <v>0</v>
      </c>
      <c r="Q167" s="222">
        <v>0</v>
      </c>
      <c r="R167" s="222">
        <f>Q167*H167</f>
        <v>0</v>
      </c>
      <c r="S167" s="222">
        <v>0</v>
      </c>
      <c r="T167" s="223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4" t="s">
        <v>130</v>
      </c>
      <c r="AT167" s="224" t="s">
        <v>126</v>
      </c>
      <c r="AU167" s="224" t="s">
        <v>83</v>
      </c>
      <c r="AY167" s="17" t="s">
        <v>124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7" t="s">
        <v>81</v>
      </c>
      <c r="BK167" s="225">
        <f>ROUND(I167*H167,2)</f>
        <v>0</v>
      </c>
      <c r="BL167" s="17" t="s">
        <v>130</v>
      </c>
      <c r="BM167" s="224" t="s">
        <v>208</v>
      </c>
    </row>
    <row r="168" s="13" customFormat="1">
      <c r="A168" s="13"/>
      <c r="B168" s="226"/>
      <c r="C168" s="227"/>
      <c r="D168" s="228" t="s">
        <v>132</v>
      </c>
      <c r="E168" s="229" t="s">
        <v>1</v>
      </c>
      <c r="F168" s="230" t="s">
        <v>209</v>
      </c>
      <c r="G168" s="227"/>
      <c r="H168" s="231">
        <v>470.39999999999998</v>
      </c>
      <c r="I168" s="232"/>
      <c r="J168" s="227"/>
      <c r="K168" s="227"/>
      <c r="L168" s="233"/>
      <c r="M168" s="234"/>
      <c r="N168" s="235"/>
      <c r="O168" s="235"/>
      <c r="P168" s="235"/>
      <c r="Q168" s="235"/>
      <c r="R168" s="235"/>
      <c r="S168" s="235"/>
      <c r="T168" s="23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7" t="s">
        <v>132</v>
      </c>
      <c r="AU168" s="237" t="s">
        <v>83</v>
      </c>
      <c r="AV168" s="13" t="s">
        <v>83</v>
      </c>
      <c r="AW168" s="13" t="s">
        <v>32</v>
      </c>
      <c r="AX168" s="13" t="s">
        <v>81</v>
      </c>
      <c r="AY168" s="237" t="s">
        <v>124</v>
      </c>
    </row>
    <row r="169" s="2" customFormat="1" ht="24.15" customHeight="1">
      <c r="A169" s="38"/>
      <c r="B169" s="39"/>
      <c r="C169" s="212" t="s">
        <v>210</v>
      </c>
      <c r="D169" s="212" t="s">
        <v>126</v>
      </c>
      <c r="E169" s="213" t="s">
        <v>211</v>
      </c>
      <c r="F169" s="214" t="s">
        <v>212</v>
      </c>
      <c r="G169" s="215" t="s">
        <v>171</v>
      </c>
      <c r="H169" s="216">
        <v>12.9</v>
      </c>
      <c r="I169" s="217"/>
      <c r="J169" s="218">
        <f>ROUND(I169*H169,2)</f>
        <v>0</v>
      </c>
      <c r="K169" s="219"/>
      <c r="L169" s="44"/>
      <c r="M169" s="220" t="s">
        <v>1</v>
      </c>
      <c r="N169" s="221" t="s">
        <v>41</v>
      </c>
      <c r="O169" s="91"/>
      <c r="P169" s="222">
        <f>O169*H169</f>
        <v>0</v>
      </c>
      <c r="Q169" s="222">
        <v>0</v>
      </c>
      <c r="R169" s="222">
        <f>Q169*H169</f>
        <v>0</v>
      </c>
      <c r="S169" s="222">
        <v>0</v>
      </c>
      <c r="T169" s="223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4" t="s">
        <v>130</v>
      </c>
      <c r="AT169" s="224" t="s">
        <v>126</v>
      </c>
      <c r="AU169" s="224" t="s">
        <v>83</v>
      </c>
      <c r="AY169" s="17" t="s">
        <v>124</v>
      </c>
      <c r="BE169" s="225">
        <f>IF(N169="základní",J169,0)</f>
        <v>0</v>
      </c>
      <c r="BF169" s="225">
        <f>IF(N169="snížená",J169,0)</f>
        <v>0</v>
      </c>
      <c r="BG169" s="225">
        <f>IF(N169="zákl. přenesená",J169,0)</f>
        <v>0</v>
      </c>
      <c r="BH169" s="225">
        <f>IF(N169="sníž. přenesená",J169,0)</f>
        <v>0</v>
      </c>
      <c r="BI169" s="225">
        <f>IF(N169="nulová",J169,0)</f>
        <v>0</v>
      </c>
      <c r="BJ169" s="17" t="s">
        <v>81</v>
      </c>
      <c r="BK169" s="225">
        <f>ROUND(I169*H169,2)</f>
        <v>0</v>
      </c>
      <c r="BL169" s="17" t="s">
        <v>130</v>
      </c>
      <c r="BM169" s="224" t="s">
        <v>213</v>
      </c>
    </row>
    <row r="170" s="13" customFormat="1">
      <c r="A170" s="13"/>
      <c r="B170" s="226"/>
      <c r="C170" s="227"/>
      <c r="D170" s="228" t="s">
        <v>132</v>
      </c>
      <c r="E170" s="229" t="s">
        <v>1</v>
      </c>
      <c r="F170" s="230" t="s">
        <v>214</v>
      </c>
      <c r="G170" s="227"/>
      <c r="H170" s="231">
        <v>12.9</v>
      </c>
      <c r="I170" s="232"/>
      <c r="J170" s="227"/>
      <c r="K170" s="227"/>
      <c r="L170" s="233"/>
      <c r="M170" s="234"/>
      <c r="N170" s="235"/>
      <c r="O170" s="235"/>
      <c r="P170" s="235"/>
      <c r="Q170" s="235"/>
      <c r="R170" s="235"/>
      <c r="S170" s="235"/>
      <c r="T170" s="23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7" t="s">
        <v>132</v>
      </c>
      <c r="AU170" s="237" t="s">
        <v>83</v>
      </c>
      <c r="AV170" s="13" t="s">
        <v>83</v>
      </c>
      <c r="AW170" s="13" t="s">
        <v>32</v>
      </c>
      <c r="AX170" s="13" t="s">
        <v>76</v>
      </c>
      <c r="AY170" s="237" t="s">
        <v>124</v>
      </c>
    </row>
    <row r="171" s="14" customFormat="1">
      <c r="A171" s="14"/>
      <c r="B171" s="238"/>
      <c r="C171" s="239"/>
      <c r="D171" s="228" t="s">
        <v>132</v>
      </c>
      <c r="E171" s="240" t="s">
        <v>1</v>
      </c>
      <c r="F171" s="241" t="s">
        <v>134</v>
      </c>
      <c r="G171" s="239"/>
      <c r="H171" s="242">
        <v>12.9</v>
      </c>
      <c r="I171" s="243"/>
      <c r="J171" s="239"/>
      <c r="K171" s="239"/>
      <c r="L171" s="244"/>
      <c r="M171" s="245"/>
      <c r="N171" s="246"/>
      <c r="O171" s="246"/>
      <c r="P171" s="246"/>
      <c r="Q171" s="246"/>
      <c r="R171" s="246"/>
      <c r="S171" s="246"/>
      <c r="T171" s="247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8" t="s">
        <v>132</v>
      </c>
      <c r="AU171" s="248" t="s">
        <v>83</v>
      </c>
      <c r="AV171" s="14" t="s">
        <v>130</v>
      </c>
      <c r="AW171" s="14" t="s">
        <v>32</v>
      </c>
      <c r="AX171" s="14" t="s">
        <v>81</v>
      </c>
      <c r="AY171" s="248" t="s">
        <v>124</v>
      </c>
    </row>
    <row r="172" s="2" customFormat="1" ht="24.15" customHeight="1">
      <c r="A172" s="38"/>
      <c r="B172" s="39"/>
      <c r="C172" s="212" t="s">
        <v>215</v>
      </c>
      <c r="D172" s="212" t="s">
        <v>126</v>
      </c>
      <c r="E172" s="213" t="s">
        <v>216</v>
      </c>
      <c r="F172" s="214" t="s">
        <v>217</v>
      </c>
      <c r="G172" s="215" t="s">
        <v>218</v>
      </c>
      <c r="H172" s="216">
        <v>169.619</v>
      </c>
      <c r="I172" s="217"/>
      <c r="J172" s="218">
        <f>ROUND(I172*H172,2)</f>
        <v>0</v>
      </c>
      <c r="K172" s="219"/>
      <c r="L172" s="44"/>
      <c r="M172" s="220" t="s">
        <v>1</v>
      </c>
      <c r="N172" s="221" t="s">
        <v>41</v>
      </c>
      <c r="O172" s="91"/>
      <c r="P172" s="222">
        <f>O172*H172</f>
        <v>0</v>
      </c>
      <c r="Q172" s="222">
        <v>0</v>
      </c>
      <c r="R172" s="222">
        <f>Q172*H172</f>
        <v>0</v>
      </c>
      <c r="S172" s="222">
        <v>0</v>
      </c>
      <c r="T172" s="223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4" t="s">
        <v>130</v>
      </c>
      <c r="AT172" s="224" t="s">
        <v>126</v>
      </c>
      <c r="AU172" s="224" t="s">
        <v>83</v>
      </c>
      <c r="AY172" s="17" t="s">
        <v>124</v>
      </c>
      <c r="BE172" s="225">
        <f>IF(N172="základní",J172,0)</f>
        <v>0</v>
      </c>
      <c r="BF172" s="225">
        <f>IF(N172="snížená",J172,0)</f>
        <v>0</v>
      </c>
      <c r="BG172" s="225">
        <f>IF(N172="zákl. přenesená",J172,0)</f>
        <v>0</v>
      </c>
      <c r="BH172" s="225">
        <f>IF(N172="sníž. přenesená",J172,0)</f>
        <v>0</v>
      </c>
      <c r="BI172" s="225">
        <f>IF(N172="nulová",J172,0)</f>
        <v>0</v>
      </c>
      <c r="BJ172" s="17" t="s">
        <v>81</v>
      </c>
      <c r="BK172" s="225">
        <f>ROUND(I172*H172,2)</f>
        <v>0</v>
      </c>
      <c r="BL172" s="17" t="s">
        <v>130</v>
      </c>
      <c r="BM172" s="224" t="s">
        <v>219</v>
      </c>
    </row>
    <row r="173" s="13" customFormat="1">
      <c r="A173" s="13"/>
      <c r="B173" s="226"/>
      <c r="C173" s="227"/>
      <c r="D173" s="228" t="s">
        <v>132</v>
      </c>
      <c r="E173" s="229" t="s">
        <v>1</v>
      </c>
      <c r="F173" s="230" t="s">
        <v>220</v>
      </c>
      <c r="G173" s="227"/>
      <c r="H173" s="231">
        <v>169.619</v>
      </c>
      <c r="I173" s="232"/>
      <c r="J173" s="227"/>
      <c r="K173" s="227"/>
      <c r="L173" s="233"/>
      <c r="M173" s="234"/>
      <c r="N173" s="235"/>
      <c r="O173" s="235"/>
      <c r="P173" s="235"/>
      <c r="Q173" s="235"/>
      <c r="R173" s="235"/>
      <c r="S173" s="235"/>
      <c r="T173" s="23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7" t="s">
        <v>132</v>
      </c>
      <c r="AU173" s="237" t="s">
        <v>83</v>
      </c>
      <c r="AV173" s="13" t="s">
        <v>83</v>
      </c>
      <c r="AW173" s="13" t="s">
        <v>32</v>
      </c>
      <c r="AX173" s="13" t="s">
        <v>81</v>
      </c>
      <c r="AY173" s="237" t="s">
        <v>124</v>
      </c>
    </row>
    <row r="174" s="2" customFormat="1" ht="16.5" customHeight="1">
      <c r="A174" s="38"/>
      <c r="B174" s="39"/>
      <c r="C174" s="212" t="s">
        <v>221</v>
      </c>
      <c r="D174" s="212" t="s">
        <v>126</v>
      </c>
      <c r="E174" s="213" t="s">
        <v>222</v>
      </c>
      <c r="F174" s="214" t="s">
        <v>223</v>
      </c>
      <c r="G174" s="215" t="s">
        <v>171</v>
      </c>
      <c r="H174" s="216">
        <v>107.133</v>
      </c>
      <c r="I174" s="217"/>
      <c r="J174" s="218">
        <f>ROUND(I174*H174,2)</f>
        <v>0</v>
      </c>
      <c r="K174" s="219"/>
      <c r="L174" s="44"/>
      <c r="M174" s="220" t="s">
        <v>1</v>
      </c>
      <c r="N174" s="221" t="s">
        <v>41</v>
      </c>
      <c r="O174" s="91"/>
      <c r="P174" s="222">
        <f>O174*H174</f>
        <v>0</v>
      </c>
      <c r="Q174" s="222">
        <v>0</v>
      </c>
      <c r="R174" s="222">
        <f>Q174*H174</f>
        <v>0</v>
      </c>
      <c r="S174" s="222">
        <v>0</v>
      </c>
      <c r="T174" s="223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4" t="s">
        <v>130</v>
      </c>
      <c r="AT174" s="224" t="s">
        <v>126</v>
      </c>
      <c r="AU174" s="224" t="s">
        <v>83</v>
      </c>
      <c r="AY174" s="17" t="s">
        <v>124</v>
      </c>
      <c r="BE174" s="225">
        <f>IF(N174="základní",J174,0)</f>
        <v>0</v>
      </c>
      <c r="BF174" s="225">
        <f>IF(N174="snížená",J174,0)</f>
        <v>0</v>
      </c>
      <c r="BG174" s="225">
        <f>IF(N174="zákl. přenesená",J174,0)</f>
        <v>0</v>
      </c>
      <c r="BH174" s="225">
        <f>IF(N174="sníž. přenesená",J174,0)</f>
        <v>0</v>
      </c>
      <c r="BI174" s="225">
        <f>IF(N174="nulová",J174,0)</f>
        <v>0</v>
      </c>
      <c r="BJ174" s="17" t="s">
        <v>81</v>
      </c>
      <c r="BK174" s="225">
        <f>ROUND(I174*H174,2)</f>
        <v>0</v>
      </c>
      <c r="BL174" s="17" t="s">
        <v>130</v>
      </c>
      <c r="BM174" s="224" t="s">
        <v>224</v>
      </c>
    </row>
    <row r="175" s="13" customFormat="1">
      <c r="A175" s="13"/>
      <c r="B175" s="226"/>
      <c r="C175" s="227"/>
      <c r="D175" s="228" t="s">
        <v>132</v>
      </c>
      <c r="E175" s="229" t="s">
        <v>1</v>
      </c>
      <c r="F175" s="230" t="s">
        <v>225</v>
      </c>
      <c r="G175" s="227"/>
      <c r="H175" s="231">
        <v>94.233000000000004</v>
      </c>
      <c r="I175" s="232"/>
      <c r="J175" s="227"/>
      <c r="K175" s="227"/>
      <c r="L175" s="233"/>
      <c r="M175" s="234"/>
      <c r="N175" s="235"/>
      <c r="O175" s="235"/>
      <c r="P175" s="235"/>
      <c r="Q175" s="235"/>
      <c r="R175" s="235"/>
      <c r="S175" s="235"/>
      <c r="T175" s="23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7" t="s">
        <v>132</v>
      </c>
      <c r="AU175" s="237" t="s">
        <v>83</v>
      </c>
      <c r="AV175" s="13" t="s">
        <v>83</v>
      </c>
      <c r="AW175" s="13" t="s">
        <v>32</v>
      </c>
      <c r="AX175" s="13" t="s">
        <v>76</v>
      </c>
      <c r="AY175" s="237" t="s">
        <v>124</v>
      </c>
    </row>
    <row r="176" s="13" customFormat="1">
      <c r="A176" s="13"/>
      <c r="B176" s="226"/>
      <c r="C176" s="227"/>
      <c r="D176" s="228" t="s">
        <v>132</v>
      </c>
      <c r="E176" s="229" t="s">
        <v>1</v>
      </c>
      <c r="F176" s="230" t="s">
        <v>226</v>
      </c>
      <c r="G176" s="227"/>
      <c r="H176" s="231">
        <v>12.9</v>
      </c>
      <c r="I176" s="232"/>
      <c r="J176" s="227"/>
      <c r="K176" s="227"/>
      <c r="L176" s="233"/>
      <c r="M176" s="234"/>
      <c r="N176" s="235"/>
      <c r="O176" s="235"/>
      <c r="P176" s="235"/>
      <c r="Q176" s="235"/>
      <c r="R176" s="235"/>
      <c r="S176" s="235"/>
      <c r="T176" s="23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7" t="s">
        <v>132</v>
      </c>
      <c r="AU176" s="237" t="s">
        <v>83</v>
      </c>
      <c r="AV176" s="13" t="s">
        <v>83</v>
      </c>
      <c r="AW176" s="13" t="s">
        <v>32</v>
      </c>
      <c r="AX176" s="13" t="s">
        <v>76</v>
      </c>
      <c r="AY176" s="237" t="s">
        <v>124</v>
      </c>
    </row>
    <row r="177" s="14" customFormat="1">
      <c r="A177" s="14"/>
      <c r="B177" s="238"/>
      <c r="C177" s="239"/>
      <c r="D177" s="228" t="s">
        <v>132</v>
      </c>
      <c r="E177" s="240" t="s">
        <v>1</v>
      </c>
      <c r="F177" s="241" t="s">
        <v>134</v>
      </c>
      <c r="G177" s="239"/>
      <c r="H177" s="242">
        <v>107.13300000000001</v>
      </c>
      <c r="I177" s="243"/>
      <c r="J177" s="239"/>
      <c r="K177" s="239"/>
      <c r="L177" s="244"/>
      <c r="M177" s="245"/>
      <c r="N177" s="246"/>
      <c r="O177" s="246"/>
      <c r="P177" s="246"/>
      <c r="Q177" s="246"/>
      <c r="R177" s="246"/>
      <c r="S177" s="246"/>
      <c r="T177" s="247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8" t="s">
        <v>132</v>
      </c>
      <c r="AU177" s="248" t="s">
        <v>83</v>
      </c>
      <c r="AV177" s="14" t="s">
        <v>130</v>
      </c>
      <c r="AW177" s="14" t="s">
        <v>32</v>
      </c>
      <c r="AX177" s="14" t="s">
        <v>81</v>
      </c>
      <c r="AY177" s="248" t="s">
        <v>124</v>
      </c>
    </row>
    <row r="178" s="2" customFormat="1" ht="44.25" customHeight="1">
      <c r="A178" s="38"/>
      <c r="B178" s="39"/>
      <c r="C178" s="212" t="s">
        <v>7</v>
      </c>
      <c r="D178" s="212" t="s">
        <v>126</v>
      </c>
      <c r="E178" s="213" t="s">
        <v>227</v>
      </c>
      <c r="F178" s="214" t="s">
        <v>228</v>
      </c>
      <c r="G178" s="215" t="s">
        <v>129</v>
      </c>
      <c r="H178" s="216">
        <v>64.5</v>
      </c>
      <c r="I178" s="217"/>
      <c r="J178" s="218">
        <f>ROUND(I178*H178,2)</f>
        <v>0</v>
      </c>
      <c r="K178" s="219"/>
      <c r="L178" s="44"/>
      <c r="M178" s="220" t="s">
        <v>1</v>
      </c>
      <c r="N178" s="221" t="s">
        <v>41</v>
      </c>
      <c r="O178" s="91"/>
      <c r="P178" s="222">
        <f>O178*H178</f>
        <v>0</v>
      </c>
      <c r="Q178" s="222">
        <v>0</v>
      </c>
      <c r="R178" s="222">
        <f>Q178*H178</f>
        <v>0</v>
      </c>
      <c r="S178" s="222">
        <v>0</v>
      </c>
      <c r="T178" s="223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4" t="s">
        <v>130</v>
      </c>
      <c r="AT178" s="224" t="s">
        <v>126</v>
      </c>
      <c r="AU178" s="224" t="s">
        <v>83</v>
      </c>
      <c r="AY178" s="17" t="s">
        <v>124</v>
      </c>
      <c r="BE178" s="225">
        <f>IF(N178="základní",J178,0)</f>
        <v>0</v>
      </c>
      <c r="BF178" s="225">
        <f>IF(N178="snížená",J178,0)</f>
        <v>0</v>
      </c>
      <c r="BG178" s="225">
        <f>IF(N178="zákl. přenesená",J178,0)</f>
        <v>0</v>
      </c>
      <c r="BH178" s="225">
        <f>IF(N178="sníž. přenesená",J178,0)</f>
        <v>0</v>
      </c>
      <c r="BI178" s="225">
        <f>IF(N178="nulová",J178,0)</f>
        <v>0</v>
      </c>
      <c r="BJ178" s="17" t="s">
        <v>81</v>
      </c>
      <c r="BK178" s="225">
        <f>ROUND(I178*H178,2)</f>
        <v>0</v>
      </c>
      <c r="BL178" s="17" t="s">
        <v>130</v>
      </c>
      <c r="BM178" s="224" t="s">
        <v>229</v>
      </c>
    </row>
    <row r="179" s="13" customFormat="1">
      <c r="A179" s="13"/>
      <c r="B179" s="226"/>
      <c r="C179" s="227"/>
      <c r="D179" s="228" t="s">
        <v>132</v>
      </c>
      <c r="E179" s="229" t="s">
        <v>1</v>
      </c>
      <c r="F179" s="230" t="s">
        <v>167</v>
      </c>
      <c r="G179" s="227"/>
      <c r="H179" s="231">
        <v>64.5</v>
      </c>
      <c r="I179" s="232"/>
      <c r="J179" s="227"/>
      <c r="K179" s="227"/>
      <c r="L179" s="233"/>
      <c r="M179" s="234"/>
      <c r="N179" s="235"/>
      <c r="O179" s="235"/>
      <c r="P179" s="235"/>
      <c r="Q179" s="235"/>
      <c r="R179" s="235"/>
      <c r="S179" s="235"/>
      <c r="T179" s="23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7" t="s">
        <v>132</v>
      </c>
      <c r="AU179" s="237" t="s">
        <v>83</v>
      </c>
      <c r="AV179" s="13" t="s">
        <v>83</v>
      </c>
      <c r="AW179" s="13" t="s">
        <v>32</v>
      </c>
      <c r="AX179" s="13" t="s">
        <v>81</v>
      </c>
      <c r="AY179" s="237" t="s">
        <v>124</v>
      </c>
    </row>
    <row r="180" s="2" customFormat="1" ht="24.15" customHeight="1">
      <c r="A180" s="38"/>
      <c r="B180" s="39"/>
      <c r="C180" s="212" t="s">
        <v>230</v>
      </c>
      <c r="D180" s="212" t="s">
        <v>126</v>
      </c>
      <c r="E180" s="213" t="s">
        <v>231</v>
      </c>
      <c r="F180" s="214" t="s">
        <v>232</v>
      </c>
      <c r="G180" s="215" t="s">
        <v>129</v>
      </c>
      <c r="H180" s="216">
        <v>63.799999999999997</v>
      </c>
      <c r="I180" s="217"/>
      <c r="J180" s="218">
        <f>ROUND(I180*H180,2)</f>
        <v>0</v>
      </c>
      <c r="K180" s="219"/>
      <c r="L180" s="44"/>
      <c r="M180" s="220" t="s">
        <v>1</v>
      </c>
      <c r="N180" s="221" t="s">
        <v>41</v>
      </c>
      <c r="O180" s="91"/>
      <c r="P180" s="222">
        <f>O180*H180</f>
        <v>0</v>
      </c>
      <c r="Q180" s="222">
        <v>0</v>
      </c>
      <c r="R180" s="222">
        <f>Q180*H180</f>
        <v>0</v>
      </c>
      <c r="S180" s="222">
        <v>0</v>
      </c>
      <c r="T180" s="223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4" t="s">
        <v>130</v>
      </c>
      <c r="AT180" s="224" t="s">
        <v>126</v>
      </c>
      <c r="AU180" s="224" t="s">
        <v>83</v>
      </c>
      <c r="AY180" s="17" t="s">
        <v>124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17" t="s">
        <v>81</v>
      </c>
      <c r="BK180" s="225">
        <f>ROUND(I180*H180,2)</f>
        <v>0</v>
      </c>
      <c r="BL180" s="17" t="s">
        <v>130</v>
      </c>
      <c r="BM180" s="224" t="s">
        <v>233</v>
      </c>
    </row>
    <row r="181" s="13" customFormat="1">
      <c r="A181" s="13"/>
      <c r="B181" s="226"/>
      <c r="C181" s="227"/>
      <c r="D181" s="228" t="s">
        <v>132</v>
      </c>
      <c r="E181" s="229" t="s">
        <v>1</v>
      </c>
      <c r="F181" s="230" t="s">
        <v>234</v>
      </c>
      <c r="G181" s="227"/>
      <c r="H181" s="231">
        <v>63.799999999999997</v>
      </c>
      <c r="I181" s="232"/>
      <c r="J181" s="227"/>
      <c r="K181" s="227"/>
      <c r="L181" s="233"/>
      <c r="M181" s="234"/>
      <c r="N181" s="235"/>
      <c r="O181" s="235"/>
      <c r="P181" s="235"/>
      <c r="Q181" s="235"/>
      <c r="R181" s="235"/>
      <c r="S181" s="235"/>
      <c r="T181" s="23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7" t="s">
        <v>132</v>
      </c>
      <c r="AU181" s="237" t="s">
        <v>83</v>
      </c>
      <c r="AV181" s="13" t="s">
        <v>83</v>
      </c>
      <c r="AW181" s="13" t="s">
        <v>32</v>
      </c>
      <c r="AX181" s="13" t="s">
        <v>81</v>
      </c>
      <c r="AY181" s="237" t="s">
        <v>124</v>
      </c>
    </row>
    <row r="182" s="2" customFormat="1" ht="16.5" customHeight="1">
      <c r="A182" s="38"/>
      <c r="B182" s="39"/>
      <c r="C182" s="249" t="s">
        <v>235</v>
      </c>
      <c r="D182" s="249" t="s">
        <v>236</v>
      </c>
      <c r="E182" s="250" t="s">
        <v>237</v>
      </c>
      <c r="F182" s="251" t="s">
        <v>238</v>
      </c>
      <c r="G182" s="252" t="s">
        <v>171</v>
      </c>
      <c r="H182" s="253">
        <v>3.3500000000000001</v>
      </c>
      <c r="I182" s="254"/>
      <c r="J182" s="255">
        <f>ROUND(I182*H182,2)</f>
        <v>0</v>
      </c>
      <c r="K182" s="256"/>
      <c r="L182" s="257"/>
      <c r="M182" s="258" t="s">
        <v>1</v>
      </c>
      <c r="N182" s="259" t="s">
        <v>41</v>
      </c>
      <c r="O182" s="91"/>
      <c r="P182" s="222">
        <f>O182*H182</f>
        <v>0</v>
      </c>
      <c r="Q182" s="222">
        <v>0.20999999999999999</v>
      </c>
      <c r="R182" s="222">
        <f>Q182*H182</f>
        <v>0.70350000000000001</v>
      </c>
      <c r="S182" s="222">
        <v>0</v>
      </c>
      <c r="T182" s="223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4" t="s">
        <v>158</v>
      </c>
      <c r="AT182" s="224" t="s">
        <v>236</v>
      </c>
      <c r="AU182" s="224" t="s">
        <v>83</v>
      </c>
      <c r="AY182" s="17" t="s">
        <v>124</v>
      </c>
      <c r="BE182" s="225">
        <f>IF(N182="základní",J182,0)</f>
        <v>0</v>
      </c>
      <c r="BF182" s="225">
        <f>IF(N182="snížená",J182,0)</f>
        <v>0</v>
      </c>
      <c r="BG182" s="225">
        <f>IF(N182="zákl. přenesená",J182,0)</f>
        <v>0</v>
      </c>
      <c r="BH182" s="225">
        <f>IF(N182="sníž. přenesená",J182,0)</f>
        <v>0</v>
      </c>
      <c r="BI182" s="225">
        <f>IF(N182="nulová",J182,0)</f>
        <v>0</v>
      </c>
      <c r="BJ182" s="17" t="s">
        <v>81</v>
      </c>
      <c r="BK182" s="225">
        <f>ROUND(I182*H182,2)</f>
        <v>0</v>
      </c>
      <c r="BL182" s="17" t="s">
        <v>130</v>
      </c>
      <c r="BM182" s="224" t="s">
        <v>239</v>
      </c>
    </row>
    <row r="183" s="13" customFormat="1">
      <c r="A183" s="13"/>
      <c r="B183" s="226"/>
      <c r="C183" s="227"/>
      <c r="D183" s="228" t="s">
        <v>132</v>
      </c>
      <c r="E183" s="229" t="s">
        <v>1</v>
      </c>
      <c r="F183" s="230" t="s">
        <v>240</v>
      </c>
      <c r="G183" s="227"/>
      <c r="H183" s="231">
        <v>3.3500000000000001</v>
      </c>
      <c r="I183" s="232"/>
      <c r="J183" s="227"/>
      <c r="K183" s="227"/>
      <c r="L183" s="233"/>
      <c r="M183" s="234"/>
      <c r="N183" s="235"/>
      <c r="O183" s="235"/>
      <c r="P183" s="235"/>
      <c r="Q183" s="235"/>
      <c r="R183" s="235"/>
      <c r="S183" s="235"/>
      <c r="T183" s="23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7" t="s">
        <v>132</v>
      </c>
      <c r="AU183" s="237" t="s">
        <v>83</v>
      </c>
      <c r="AV183" s="13" t="s">
        <v>83</v>
      </c>
      <c r="AW183" s="13" t="s">
        <v>32</v>
      </c>
      <c r="AX183" s="13" t="s">
        <v>81</v>
      </c>
      <c r="AY183" s="237" t="s">
        <v>124</v>
      </c>
    </row>
    <row r="184" s="2" customFormat="1" ht="37.8" customHeight="1">
      <c r="A184" s="38"/>
      <c r="B184" s="39"/>
      <c r="C184" s="212" t="s">
        <v>241</v>
      </c>
      <c r="D184" s="212" t="s">
        <v>126</v>
      </c>
      <c r="E184" s="213" t="s">
        <v>242</v>
      </c>
      <c r="F184" s="214" t="s">
        <v>243</v>
      </c>
      <c r="G184" s="215" t="s">
        <v>129</v>
      </c>
      <c r="H184" s="216">
        <v>63.799999999999997</v>
      </c>
      <c r="I184" s="217"/>
      <c r="J184" s="218">
        <f>ROUND(I184*H184,2)</f>
        <v>0</v>
      </c>
      <c r="K184" s="219"/>
      <c r="L184" s="44"/>
      <c r="M184" s="220" t="s">
        <v>1</v>
      </c>
      <c r="N184" s="221" t="s">
        <v>41</v>
      </c>
      <c r="O184" s="91"/>
      <c r="P184" s="222">
        <f>O184*H184</f>
        <v>0</v>
      </c>
      <c r="Q184" s="222">
        <v>0</v>
      </c>
      <c r="R184" s="222">
        <f>Q184*H184</f>
        <v>0</v>
      </c>
      <c r="S184" s="222">
        <v>0</v>
      </c>
      <c r="T184" s="223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4" t="s">
        <v>130</v>
      </c>
      <c r="AT184" s="224" t="s">
        <v>126</v>
      </c>
      <c r="AU184" s="224" t="s">
        <v>83</v>
      </c>
      <c r="AY184" s="17" t="s">
        <v>124</v>
      </c>
      <c r="BE184" s="225">
        <f>IF(N184="základní",J184,0)</f>
        <v>0</v>
      </c>
      <c r="BF184" s="225">
        <f>IF(N184="snížená",J184,0)</f>
        <v>0</v>
      </c>
      <c r="BG184" s="225">
        <f>IF(N184="zákl. přenesená",J184,0)</f>
        <v>0</v>
      </c>
      <c r="BH184" s="225">
        <f>IF(N184="sníž. přenesená",J184,0)</f>
        <v>0</v>
      </c>
      <c r="BI184" s="225">
        <f>IF(N184="nulová",J184,0)</f>
        <v>0</v>
      </c>
      <c r="BJ184" s="17" t="s">
        <v>81</v>
      </c>
      <c r="BK184" s="225">
        <f>ROUND(I184*H184,2)</f>
        <v>0</v>
      </c>
      <c r="BL184" s="17" t="s">
        <v>130</v>
      </c>
      <c r="BM184" s="224" t="s">
        <v>244</v>
      </c>
    </row>
    <row r="185" s="13" customFormat="1">
      <c r="A185" s="13"/>
      <c r="B185" s="226"/>
      <c r="C185" s="227"/>
      <c r="D185" s="228" t="s">
        <v>132</v>
      </c>
      <c r="E185" s="229" t="s">
        <v>1</v>
      </c>
      <c r="F185" s="230" t="s">
        <v>245</v>
      </c>
      <c r="G185" s="227"/>
      <c r="H185" s="231">
        <v>63.799999999999997</v>
      </c>
      <c r="I185" s="232"/>
      <c r="J185" s="227"/>
      <c r="K185" s="227"/>
      <c r="L185" s="233"/>
      <c r="M185" s="234"/>
      <c r="N185" s="235"/>
      <c r="O185" s="235"/>
      <c r="P185" s="235"/>
      <c r="Q185" s="235"/>
      <c r="R185" s="235"/>
      <c r="S185" s="235"/>
      <c r="T185" s="23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7" t="s">
        <v>132</v>
      </c>
      <c r="AU185" s="237" t="s">
        <v>83</v>
      </c>
      <c r="AV185" s="13" t="s">
        <v>83</v>
      </c>
      <c r="AW185" s="13" t="s">
        <v>32</v>
      </c>
      <c r="AX185" s="13" t="s">
        <v>76</v>
      </c>
      <c r="AY185" s="237" t="s">
        <v>124</v>
      </c>
    </row>
    <row r="186" s="14" customFormat="1">
      <c r="A186" s="14"/>
      <c r="B186" s="238"/>
      <c r="C186" s="239"/>
      <c r="D186" s="228" t="s">
        <v>132</v>
      </c>
      <c r="E186" s="240" t="s">
        <v>1</v>
      </c>
      <c r="F186" s="241" t="s">
        <v>134</v>
      </c>
      <c r="G186" s="239"/>
      <c r="H186" s="242">
        <v>63.799999999999997</v>
      </c>
      <c r="I186" s="243"/>
      <c r="J186" s="239"/>
      <c r="K186" s="239"/>
      <c r="L186" s="244"/>
      <c r="M186" s="245"/>
      <c r="N186" s="246"/>
      <c r="O186" s="246"/>
      <c r="P186" s="246"/>
      <c r="Q186" s="246"/>
      <c r="R186" s="246"/>
      <c r="S186" s="246"/>
      <c r="T186" s="247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8" t="s">
        <v>132</v>
      </c>
      <c r="AU186" s="248" t="s">
        <v>83</v>
      </c>
      <c r="AV186" s="14" t="s">
        <v>130</v>
      </c>
      <c r="AW186" s="14" t="s">
        <v>32</v>
      </c>
      <c r="AX186" s="14" t="s">
        <v>81</v>
      </c>
      <c r="AY186" s="248" t="s">
        <v>124</v>
      </c>
    </row>
    <row r="187" s="2" customFormat="1" ht="16.5" customHeight="1">
      <c r="A187" s="38"/>
      <c r="B187" s="39"/>
      <c r="C187" s="249" t="s">
        <v>246</v>
      </c>
      <c r="D187" s="249" t="s">
        <v>236</v>
      </c>
      <c r="E187" s="250" t="s">
        <v>247</v>
      </c>
      <c r="F187" s="251" t="s">
        <v>248</v>
      </c>
      <c r="G187" s="252" t="s">
        <v>249</v>
      </c>
      <c r="H187" s="253">
        <v>1.9139999999999999</v>
      </c>
      <c r="I187" s="254"/>
      <c r="J187" s="255">
        <f>ROUND(I187*H187,2)</f>
        <v>0</v>
      </c>
      <c r="K187" s="256"/>
      <c r="L187" s="257"/>
      <c r="M187" s="258" t="s">
        <v>1</v>
      </c>
      <c r="N187" s="259" t="s">
        <v>41</v>
      </c>
      <c r="O187" s="91"/>
      <c r="P187" s="222">
        <f>O187*H187</f>
        <v>0</v>
      </c>
      <c r="Q187" s="222">
        <v>0.001</v>
      </c>
      <c r="R187" s="222">
        <f>Q187*H187</f>
        <v>0.0019139999999999999</v>
      </c>
      <c r="S187" s="222">
        <v>0</v>
      </c>
      <c r="T187" s="223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4" t="s">
        <v>158</v>
      </c>
      <c r="AT187" s="224" t="s">
        <v>236</v>
      </c>
      <c r="AU187" s="224" t="s">
        <v>83</v>
      </c>
      <c r="AY187" s="17" t="s">
        <v>124</v>
      </c>
      <c r="BE187" s="225">
        <f>IF(N187="základní",J187,0)</f>
        <v>0</v>
      </c>
      <c r="BF187" s="225">
        <f>IF(N187="snížená",J187,0)</f>
        <v>0</v>
      </c>
      <c r="BG187" s="225">
        <f>IF(N187="zákl. přenesená",J187,0)</f>
        <v>0</v>
      </c>
      <c r="BH187" s="225">
        <f>IF(N187="sníž. přenesená",J187,0)</f>
        <v>0</v>
      </c>
      <c r="BI187" s="225">
        <f>IF(N187="nulová",J187,0)</f>
        <v>0</v>
      </c>
      <c r="BJ187" s="17" t="s">
        <v>81</v>
      </c>
      <c r="BK187" s="225">
        <f>ROUND(I187*H187,2)</f>
        <v>0</v>
      </c>
      <c r="BL187" s="17" t="s">
        <v>130</v>
      </c>
      <c r="BM187" s="224" t="s">
        <v>250</v>
      </c>
    </row>
    <row r="188" s="13" customFormat="1">
      <c r="A188" s="13"/>
      <c r="B188" s="226"/>
      <c r="C188" s="227"/>
      <c r="D188" s="228" t="s">
        <v>132</v>
      </c>
      <c r="E188" s="229" t="s">
        <v>1</v>
      </c>
      <c r="F188" s="230" t="s">
        <v>251</v>
      </c>
      <c r="G188" s="227"/>
      <c r="H188" s="231">
        <v>63.799999999999997</v>
      </c>
      <c r="I188" s="232"/>
      <c r="J188" s="227"/>
      <c r="K188" s="227"/>
      <c r="L188" s="233"/>
      <c r="M188" s="234"/>
      <c r="N188" s="235"/>
      <c r="O188" s="235"/>
      <c r="P188" s="235"/>
      <c r="Q188" s="235"/>
      <c r="R188" s="235"/>
      <c r="S188" s="235"/>
      <c r="T188" s="236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7" t="s">
        <v>132</v>
      </c>
      <c r="AU188" s="237" t="s">
        <v>83</v>
      </c>
      <c r="AV188" s="13" t="s">
        <v>83</v>
      </c>
      <c r="AW188" s="13" t="s">
        <v>32</v>
      </c>
      <c r="AX188" s="13" t="s">
        <v>81</v>
      </c>
      <c r="AY188" s="237" t="s">
        <v>124</v>
      </c>
    </row>
    <row r="189" s="13" customFormat="1">
      <c r="A189" s="13"/>
      <c r="B189" s="226"/>
      <c r="C189" s="227"/>
      <c r="D189" s="228" t="s">
        <v>132</v>
      </c>
      <c r="E189" s="227"/>
      <c r="F189" s="230" t="s">
        <v>252</v>
      </c>
      <c r="G189" s="227"/>
      <c r="H189" s="231">
        <v>1.9139999999999999</v>
      </c>
      <c r="I189" s="232"/>
      <c r="J189" s="227"/>
      <c r="K189" s="227"/>
      <c r="L189" s="233"/>
      <c r="M189" s="234"/>
      <c r="N189" s="235"/>
      <c r="O189" s="235"/>
      <c r="P189" s="235"/>
      <c r="Q189" s="235"/>
      <c r="R189" s="235"/>
      <c r="S189" s="235"/>
      <c r="T189" s="23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7" t="s">
        <v>132</v>
      </c>
      <c r="AU189" s="237" t="s">
        <v>83</v>
      </c>
      <c r="AV189" s="13" t="s">
        <v>83</v>
      </c>
      <c r="AW189" s="13" t="s">
        <v>4</v>
      </c>
      <c r="AX189" s="13" t="s">
        <v>81</v>
      </c>
      <c r="AY189" s="237" t="s">
        <v>124</v>
      </c>
    </row>
    <row r="190" s="2" customFormat="1" ht="37.8" customHeight="1">
      <c r="A190" s="38"/>
      <c r="B190" s="39"/>
      <c r="C190" s="212" t="s">
        <v>253</v>
      </c>
      <c r="D190" s="212" t="s">
        <v>126</v>
      </c>
      <c r="E190" s="213" t="s">
        <v>254</v>
      </c>
      <c r="F190" s="214" t="s">
        <v>255</v>
      </c>
      <c r="G190" s="215" t="s">
        <v>129</v>
      </c>
      <c r="H190" s="216">
        <v>542.21000000000004</v>
      </c>
      <c r="I190" s="217"/>
      <c r="J190" s="218">
        <f>ROUND(I190*H190,2)</f>
        <v>0</v>
      </c>
      <c r="K190" s="219"/>
      <c r="L190" s="44"/>
      <c r="M190" s="220" t="s">
        <v>1</v>
      </c>
      <c r="N190" s="221" t="s">
        <v>41</v>
      </c>
      <c r="O190" s="91"/>
      <c r="P190" s="222">
        <f>O190*H190</f>
        <v>0</v>
      </c>
      <c r="Q190" s="222">
        <v>0</v>
      </c>
      <c r="R190" s="222">
        <f>Q190*H190</f>
        <v>0</v>
      </c>
      <c r="S190" s="222">
        <v>0</v>
      </c>
      <c r="T190" s="223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4" t="s">
        <v>130</v>
      </c>
      <c r="AT190" s="224" t="s">
        <v>126</v>
      </c>
      <c r="AU190" s="224" t="s">
        <v>83</v>
      </c>
      <c r="AY190" s="17" t="s">
        <v>124</v>
      </c>
      <c r="BE190" s="225">
        <f>IF(N190="základní",J190,0)</f>
        <v>0</v>
      </c>
      <c r="BF190" s="225">
        <f>IF(N190="snížená",J190,0)</f>
        <v>0</v>
      </c>
      <c r="BG190" s="225">
        <f>IF(N190="zákl. přenesená",J190,0)</f>
        <v>0</v>
      </c>
      <c r="BH190" s="225">
        <f>IF(N190="sníž. přenesená",J190,0)</f>
        <v>0</v>
      </c>
      <c r="BI190" s="225">
        <f>IF(N190="nulová",J190,0)</f>
        <v>0</v>
      </c>
      <c r="BJ190" s="17" t="s">
        <v>81</v>
      </c>
      <c r="BK190" s="225">
        <f>ROUND(I190*H190,2)</f>
        <v>0</v>
      </c>
      <c r="BL190" s="17" t="s">
        <v>130</v>
      </c>
      <c r="BM190" s="224" t="s">
        <v>256</v>
      </c>
    </row>
    <row r="191" s="13" customFormat="1">
      <c r="A191" s="13"/>
      <c r="B191" s="226"/>
      <c r="C191" s="227"/>
      <c r="D191" s="228" t="s">
        <v>132</v>
      </c>
      <c r="E191" s="229" t="s">
        <v>1</v>
      </c>
      <c r="F191" s="230" t="s">
        <v>257</v>
      </c>
      <c r="G191" s="227"/>
      <c r="H191" s="231">
        <v>63.799999999999997</v>
      </c>
      <c r="I191" s="232"/>
      <c r="J191" s="227"/>
      <c r="K191" s="227"/>
      <c r="L191" s="233"/>
      <c r="M191" s="234"/>
      <c r="N191" s="235"/>
      <c r="O191" s="235"/>
      <c r="P191" s="235"/>
      <c r="Q191" s="235"/>
      <c r="R191" s="235"/>
      <c r="S191" s="235"/>
      <c r="T191" s="236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7" t="s">
        <v>132</v>
      </c>
      <c r="AU191" s="237" t="s">
        <v>83</v>
      </c>
      <c r="AV191" s="13" t="s">
        <v>83</v>
      </c>
      <c r="AW191" s="13" t="s">
        <v>32</v>
      </c>
      <c r="AX191" s="13" t="s">
        <v>76</v>
      </c>
      <c r="AY191" s="237" t="s">
        <v>124</v>
      </c>
    </row>
    <row r="192" s="13" customFormat="1">
      <c r="A192" s="13"/>
      <c r="B192" s="226"/>
      <c r="C192" s="227"/>
      <c r="D192" s="228" t="s">
        <v>132</v>
      </c>
      <c r="E192" s="229" t="s">
        <v>1</v>
      </c>
      <c r="F192" s="230" t="s">
        <v>258</v>
      </c>
      <c r="G192" s="227"/>
      <c r="H192" s="231">
        <v>478.41000000000002</v>
      </c>
      <c r="I192" s="232"/>
      <c r="J192" s="227"/>
      <c r="K192" s="227"/>
      <c r="L192" s="233"/>
      <c r="M192" s="234"/>
      <c r="N192" s="235"/>
      <c r="O192" s="235"/>
      <c r="P192" s="235"/>
      <c r="Q192" s="235"/>
      <c r="R192" s="235"/>
      <c r="S192" s="235"/>
      <c r="T192" s="23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7" t="s">
        <v>132</v>
      </c>
      <c r="AU192" s="237" t="s">
        <v>83</v>
      </c>
      <c r="AV192" s="13" t="s">
        <v>83</v>
      </c>
      <c r="AW192" s="13" t="s">
        <v>32</v>
      </c>
      <c r="AX192" s="13" t="s">
        <v>76</v>
      </c>
      <c r="AY192" s="237" t="s">
        <v>124</v>
      </c>
    </row>
    <row r="193" s="14" customFormat="1">
      <c r="A193" s="14"/>
      <c r="B193" s="238"/>
      <c r="C193" s="239"/>
      <c r="D193" s="228" t="s">
        <v>132</v>
      </c>
      <c r="E193" s="240" t="s">
        <v>1</v>
      </c>
      <c r="F193" s="241" t="s">
        <v>134</v>
      </c>
      <c r="G193" s="239"/>
      <c r="H193" s="242">
        <v>542.21000000000004</v>
      </c>
      <c r="I193" s="243"/>
      <c r="J193" s="239"/>
      <c r="K193" s="239"/>
      <c r="L193" s="244"/>
      <c r="M193" s="245"/>
      <c r="N193" s="246"/>
      <c r="O193" s="246"/>
      <c r="P193" s="246"/>
      <c r="Q193" s="246"/>
      <c r="R193" s="246"/>
      <c r="S193" s="246"/>
      <c r="T193" s="247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8" t="s">
        <v>132</v>
      </c>
      <c r="AU193" s="248" t="s">
        <v>83</v>
      </c>
      <c r="AV193" s="14" t="s">
        <v>130</v>
      </c>
      <c r="AW193" s="14" t="s">
        <v>32</v>
      </c>
      <c r="AX193" s="14" t="s">
        <v>81</v>
      </c>
      <c r="AY193" s="248" t="s">
        <v>124</v>
      </c>
    </row>
    <row r="194" s="2" customFormat="1" ht="33" customHeight="1">
      <c r="A194" s="38"/>
      <c r="B194" s="39"/>
      <c r="C194" s="212" t="s">
        <v>259</v>
      </c>
      <c r="D194" s="212" t="s">
        <v>126</v>
      </c>
      <c r="E194" s="213" t="s">
        <v>260</v>
      </c>
      <c r="F194" s="214" t="s">
        <v>261</v>
      </c>
      <c r="G194" s="215" t="s">
        <v>129</v>
      </c>
      <c r="H194" s="216">
        <v>63.799999999999997</v>
      </c>
      <c r="I194" s="217"/>
      <c r="J194" s="218">
        <f>ROUND(I194*H194,2)</f>
        <v>0</v>
      </c>
      <c r="K194" s="219"/>
      <c r="L194" s="44"/>
      <c r="M194" s="220" t="s">
        <v>1</v>
      </c>
      <c r="N194" s="221" t="s">
        <v>41</v>
      </c>
      <c r="O194" s="91"/>
      <c r="P194" s="222">
        <f>O194*H194</f>
        <v>0</v>
      </c>
      <c r="Q194" s="222">
        <v>0</v>
      </c>
      <c r="R194" s="222">
        <f>Q194*H194</f>
        <v>0</v>
      </c>
      <c r="S194" s="222">
        <v>0</v>
      </c>
      <c r="T194" s="223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4" t="s">
        <v>130</v>
      </c>
      <c r="AT194" s="224" t="s">
        <v>126</v>
      </c>
      <c r="AU194" s="224" t="s">
        <v>83</v>
      </c>
      <c r="AY194" s="17" t="s">
        <v>124</v>
      </c>
      <c r="BE194" s="225">
        <f>IF(N194="základní",J194,0)</f>
        <v>0</v>
      </c>
      <c r="BF194" s="225">
        <f>IF(N194="snížená",J194,0)</f>
        <v>0</v>
      </c>
      <c r="BG194" s="225">
        <f>IF(N194="zákl. přenesená",J194,0)</f>
        <v>0</v>
      </c>
      <c r="BH194" s="225">
        <f>IF(N194="sníž. přenesená",J194,0)</f>
        <v>0</v>
      </c>
      <c r="BI194" s="225">
        <f>IF(N194="nulová",J194,0)</f>
        <v>0</v>
      </c>
      <c r="BJ194" s="17" t="s">
        <v>81</v>
      </c>
      <c r="BK194" s="225">
        <f>ROUND(I194*H194,2)</f>
        <v>0</v>
      </c>
      <c r="BL194" s="17" t="s">
        <v>130</v>
      </c>
      <c r="BM194" s="224" t="s">
        <v>262</v>
      </c>
    </row>
    <row r="195" s="13" customFormat="1">
      <c r="A195" s="13"/>
      <c r="B195" s="226"/>
      <c r="C195" s="227"/>
      <c r="D195" s="228" t="s">
        <v>132</v>
      </c>
      <c r="E195" s="229" t="s">
        <v>1</v>
      </c>
      <c r="F195" s="230" t="s">
        <v>251</v>
      </c>
      <c r="G195" s="227"/>
      <c r="H195" s="231">
        <v>63.799999999999997</v>
      </c>
      <c r="I195" s="232"/>
      <c r="J195" s="227"/>
      <c r="K195" s="227"/>
      <c r="L195" s="233"/>
      <c r="M195" s="234"/>
      <c r="N195" s="235"/>
      <c r="O195" s="235"/>
      <c r="P195" s="235"/>
      <c r="Q195" s="235"/>
      <c r="R195" s="235"/>
      <c r="S195" s="235"/>
      <c r="T195" s="236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7" t="s">
        <v>132</v>
      </c>
      <c r="AU195" s="237" t="s">
        <v>83</v>
      </c>
      <c r="AV195" s="13" t="s">
        <v>83</v>
      </c>
      <c r="AW195" s="13" t="s">
        <v>32</v>
      </c>
      <c r="AX195" s="13" t="s">
        <v>81</v>
      </c>
      <c r="AY195" s="237" t="s">
        <v>124</v>
      </c>
    </row>
    <row r="196" s="2" customFormat="1" ht="24.15" customHeight="1">
      <c r="A196" s="38"/>
      <c r="B196" s="39"/>
      <c r="C196" s="212" t="s">
        <v>263</v>
      </c>
      <c r="D196" s="212" t="s">
        <v>126</v>
      </c>
      <c r="E196" s="213" t="s">
        <v>264</v>
      </c>
      <c r="F196" s="214" t="s">
        <v>265</v>
      </c>
      <c r="G196" s="215" t="s">
        <v>218</v>
      </c>
      <c r="H196" s="216">
        <v>0.002</v>
      </c>
      <c r="I196" s="217"/>
      <c r="J196" s="218">
        <f>ROUND(I196*H196,2)</f>
        <v>0</v>
      </c>
      <c r="K196" s="219"/>
      <c r="L196" s="44"/>
      <c r="M196" s="220" t="s">
        <v>1</v>
      </c>
      <c r="N196" s="221" t="s">
        <v>41</v>
      </c>
      <c r="O196" s="91"/>
      <c r="P196" s="222">
        <f>O196*H196</f>
        <v>0</v>
      </c>
      <c r="Q196" s="222">
        <v>0</v>
      </c>
      <c r="R196" s="222">
        <f>Q196*H196</f>
        <v>0</v>
      </c>
      <c r="S196" s="222">
        <v>0</v>
      </c>
      <c r="T196" s="223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4" t="s">
        <v>130</v>
      </c>
      <c r="AT196" s="224" t="s">
        <v>126</v>
      </c>
      <c r="AU196" s="224" t="s">
        <v>83</v>
      </c>
      <c r="AY196" s="17" t="s">
        <v>124</v>
      </c>
      <c r="BE196" s="225">
        <f>IF(N196="základní",J196,0)</f>
        <v>0</v>
      </c>
      <c r="BF196" s="225">
        <f>IF(N196="snížená",J196,0)</f>
        <v>0</v>
      </c>
      <c r="BG196" s="225">
        <f>IF(N196="zákl. přenesená",J196,0)</f>
        <v>0</v>
      </c>
      <c r="BH196" s="225">
        <f>IF(N196="sníž. přenesená",J196,0)</f>
        <v>0</v>
      </c>
      <c r="BI196" s="225">
        <f>IF(N196="nulová",J196,0)</f>
        <v>0</v>
      </c>
      <c r="BJ196" s="17" t="s">
        <v>81</v>
      </c>
      <c r="BK196" s="225">
        <f>ROUND(I196*H196,2)</f>
        <v>0</v>
      </c>
      <c r="BL196" s="17" t="s">
        <v>130</v>
      </c>
      <c r="BM196" s="224" t="s">
        <v>266</v>
      </c>
    </row>
    <row r="197" s="13" customFormat="1">
      <c r="A197" s="13"/>
      <c r="B197" s="226"/>
      <c r="C197" s="227"/>
      <c r="D197" s="228" t="s">
        <v>132</v>
      </c>
      <c r="E197" s="229" t="s">
        <v>1</v>
      </c>
      <c r="F197" s="230" t="s">
        <v>267</v>
      </c>
      <c r="G197" s="227"/>
      <c r="H197" s="231">
        <v>0.002</v>
      </c>
      <c r="I197" s="232"/>
      <c r="J197" s="227"/>
      <c r="K197" s="227"/>
      <c r="L197" s="233"/>
      <c r="M197" s="234"/>
      <c r="N197" s="235"/>
      <c r="O197" s="235"/>
      <c r="P197" s="235"/>
      <c r="Q197" s="235"/>
      <c r="R197" s="235"/>
      <c r="S197" s="235"/>
      <c r="T197" s="23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7" t="s">
        <v>132</v>
      </c>
      <c r="AU197" s="237" t="s">
        <v>83</v>
      </c>
      <c r="AV197" s="13" t="s">
        <v>83</v>
      </c>
      <c r="AW197" s="13" t="s">
        <v>32</v>
      </c>
      <c r="AX197" s="13" t="s">
        <v>81</v>
      </c>
      <c r="AY197" s="237" t="s">
        <v>124</v>
      </c>
    </row>
    <row r="198" s="2" customFormat="1" ht="16.5" customHeight="1">
      <c r="A198" s="38"/>
      <c r="B198" s="39"/>
      <c r="C198" s="249" t="s">
        <v>268</v>
      </c>
      <c r="D198" s="249" t="s">
        <v>236</v>
      </c>
      <c r="E198" s="250" t="s">
        <v>269</v>
      </c>
      <c r="F198" s="251" t="s">
        <v>270</v>
      </c>
      <c r="G198" s="252" t="s">
        <v>249</v>
      </c>
      <c r="H198" s="253">
        <v>2</v>
      </c>
      <c r="I198" s="254"/>
      <c r="J198" s="255">
        <f>ROUND(I198*H198,2)</f>
        <v>0</v>
      </c>
      <c r="K198" s="256"/>
      <c r="L198" s="257"/>
      <c r="M198" s="258" t="s">
        <v>1</v>
      </c>
      <c r="N198" s="259" t="s">
        <v>41</v>
      </c>
      <c r="O198" s="91"/>
      <c r="P198" s="222">
        <f>O198*H198</f>
        <v>0</v>
      </c>
      <c r="Q198" s="222">
        <v>0.001</v>
      </c>
      <c r="R198" s="222">
        <f>Q198*H198</f>
        <v>0.002</v>
      </c>
      <c r="S198" s="222">
        <v>0</v>
      </c>
      <c r="T198" s="223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4" t="s">
        <v>158</v>
      </c>
      <c r="AT198" s="224" t="s">
        <v>236</v>
      </c>
      <c r="AU198" s="224" t="s">
        <v>83</v>
      </c>
      <c r="AY198" s="17" t="s">
        <v>124</v>
      </c>
      <c r="BE198" s="225">
        <f>IF(N198="základní",J198,0)</f>
        <v>0</v>
      </c>
      <c r="BF198" s="225">
        <f>IF(N198="snížená",J198,0)</f>
        <v>0</v>
      </c>
      <c r="BG198" s="225">
        <f>IF(N198="zákl. přenesená",J198,0)</f>
        <v>0</v>
      </c>
      <c r="BH198" s="225">
        <f>IF(N198="sníž. přenesená",J198,0)</f>
        <v>0</v>
      </c>
      <c r="BI198" s="225">
        <f>IF(N198="nulová",J198,0)</f>
        <v>0</v>
      </c>
      <c r="BJ198" s="17" t="s">
        <v>81</v>
      </c>
      <c r="BK198" s="225">
        <f>ROUND(I198*H198,2)</f>
        <v>0</v>
      </c>
      <c r="BL198" s="17" t="s">
        <v>130</v>
      </c>
      <c r="BM198" s="224" t="s">
        <v>271</v>
      </c>
    </row>
    <row r="199" s="13" customFormat="1">
      <c r="A199" s="13"/>
      <c r="B199" s="226"/>
      <c r="C199" s="227"/>
      <c r="D199" s="228" t="s">
        <v>132</v>
      </c>
      <c r="E199" s="227"/>
      <c r="F199" s="230" t="s">
        <v>272</v>
      </c>
      <c r="G199" s="227"/>
      <c r="H199" s="231">
        <v>2</v>
      </c>
      <c r="I199" s="232"/>
      <c r="J199" s="227"/>
      <c r="K199" s="227"/>
      <c r="L199" s="233"/>
      <c r="M199" s="234"/>
      <c r="N199" s="235"/>
      <c r="O199" s="235"/>
      <c r="P199" s="235"/>
      <c r="Q199" s="235"/>
      <c r="R199" s="235"/>
      <c r="S199" s="235"/>
      <c r="T199" s="236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7" t="s">
        <v>132</v>
      </c>
      <c r="AU199" s="237" t="s">
        <v>83</v>
      </c>
      <c r="AV199" s="13" t="s">
        <v>83</v>
      </c>
      <c r="AW199" s="13" t="s">
        <v>4</v>
      </c>
      <c r="AX199" s="13" t="s">
        <v>81</v>
      </c>
      <c r="AY199" s="237" t="s">
        <v>124</v>
      </c>
    </row>
    <row r="200" s="2" customFormat="1" ht="16.5" customHeight="1">
      <c r="A200" s="38"/>
      <c r="B200" s="39"/>
      <c r="C200" s="212" t="s">
        <v>273</v>
      </c>
      <c r="D200" s="212" t="s">
        <v>126</v>
      </c>
      <c r="E200" s="213" t="s">
        <v>274</v>
      </c>
      <c r="F200" s="214" t="s">
        <v>275</v>
      </c>
      <c r="G200" s="215" t="s">
        <v>171</v>
      </c>
      <c r="H200" s="216">
        <v>0.128</v>
      </c>
      <c r="I200" s="217"/>
      <c r="J200" s="218">
        <f>ROUND(I200*H200,2)</f>
        <v>0</v>
      </c>
      <c r="K200" s="219"/>
      <c r="L200" s="44"/>
      <c r="M200" s="220" t="s">
        <v>1</v>
      </c>
      <c r="N200" s="221" t="s">
        <v>41</v>
      </c>
      <c r="O200" s="91"/>
      <c r="P200" s="222">
        <f>O200*H200</f>
        <v>0</v>
      </c>
      <c r="Q200" s="222">
        <v>0</v>
      </c>
      <c r="R200" s="222">
        <f>Q200*H200</f>
        <v>0</v>
      </c>
      <c r="S200" s="222">
        <v>0</v>
      </c>
      <c r="T200" s="223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4" t="s">
        <v>130</v>
      </c>
      <c r="AT200" s="224" t="s">
        <v>126</v>
      </c>
      <c r="AU200" s="224" t="s">
        <v>83</v>
      </c>
      <c r="AY200" s="17" t="s">
        <v>124</v>
      </c>
      <c r="BE200" s="225">
        <f>IF(N200="základní",J200,0)</f>
        <v>0</v>
      </c>
      <c r="BF200" s="225">
        <f>IF(N200="snížená",J200,0)</f>
        <v>0</v>
      </c>
      <c r="BG200" s="225">
        <f>IF(N200="zákl. přenesená",J200,0)</f>
        <v>0</v>
      </c>
      <c r="BH200" s="225">
        <f>IF(N200="sníž. přenesená",J200,0)</f>
        <v>0</v>
      </c>
      <c r="BI200" s="225">
        <f>IF(N200="nulová",J200,0)</f>
        <v>0</v>
      </c>
      <c r="BJ200" s="17" t="s">
        <v>81</v>
      </c>
      <c r="BK200" s="225">
        <f>ROUND(I200*H200,2)</f>
        <v>0</v>
      </c>
      <c r="BL200" s="17" t="s">
        <v>130</v>
      </c>
      <c r="BM200" s="224" t="s">
        <v>276</v>
      </c>
    </row>
    <row r="201" s="13" customFormat="1">
      <c r="A201" s="13"/>
      <c r="B201" s="226"/>
      <c r="C201" s="227"/>
      <c r="D201" s="228" t="s">
        <v>132</v>
      </c>
      <c r="E201" s="229" t="s">
        <v>1</v>
      </c>
      <c r="F201" s="230" t="s">
        <v>277</v>
      </c>
      <c r="G201" s="227"/>
      <c r="H201" s="231">
        <v>0.128</v>
      </c>
      <c r="I201" s="232"/>
      <c r="J201" s="227"/>
      <c r="K201" s="227"/>
      <c r="L201" s="233"/>
      <c r="M201" s="234"/>
      <c r="N201" s="235"/>
      <c r="O201" s="235"/>
      <c r="P201" s="235"/>
      <c r="Q201" s="235"/>
      <c r="R201" s="235"/>
      <c r="S201" s="235"/>
      <c r="T201" s="23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7" t="s">
        <v>132</v>
      </c>
      <c r="AU201" s="237" t="s">
        <v>83</v>
      </c>
      <c r="AV201" s="13" t="s">
        <v>83</v>
      </c>
      <c r="AW201" s="13" t="s">
        <v>32</v>
      </c>
      <c r="AX201" s="13" t="s">
        <v>81</v>
      </c>
      <c r="AY201" s="237" t="s">
        <v>124</v>
      </c>
    </row>
    <row r="202" s="2" customFormat="1" ht="21.75" customHeight="1">
      <c r="A202" s="38"/>
      <c r="B202" s="39"/>
      <c r="C202" s="212" t="s">
        <v>278</v>
      </c>
      <c r="D202" s="212" t="s">
        <v>126</v>
      </c>
      <c r="E202" s="213" t="s">
        <v>279</v>
      </c>
      <c r="F202" s="214" t="s">
        <v>280</v>
      </c>
      <c r="G202" s="215" t="s">
        <v>171</v>
      </c>
      <c r="H202" s="216">
        <v>0.128</v>
      </c>
      <c r="I202" s="217"/>
      <c r="J202" s="218">
        <f>ROUND(I202*H202,2)</f>
        <v>0</v>
      </c>
      <c r="K202" s="219"/>
      <c r="L202" s="44"/>
      <c r="M202" s="220" t="s">
        <v>1</v>
      </c>
      <c r="N202" s="221" t="s">
        <v>41</v>
      </c>
      <c r="O202" s="91"/>
      <c r="P202" s="222">
        <f>O202*H202</f>
        <v>0</v>
      </c>
      <c r="Q202" s="222">
        <v>0</v>
      </c>
      <c r="R202" s="222">
        <f>Q202*H202</f>
        <v>0</v>
      </c>
      <c r="S202" s="222">
        <v>0</v>
      </c>
      <c r="T202" s="223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4" t="s">
        <v>130</v>
      </c>
      <c r="AT202" s="224" t="s">
        <v>126</v>
      </c>
      <c r="AU202" s="224" t="s">
        <v>83</v>
      </c>
      <c r="AY202" s="17" t="s">
        <v>124</v>
      </c>
      <c r="BE202" s="225">
        <f>IF(N202="základní",J202,0)</f>
        <v>0</v>
      </c>
      <c r="BF202" s="225">
        <f>IF(N202="snížená",J202,0)</f>
        <v>0</v>
      </c>
      <c r="BG202" s="225">
        <f>IF(N202="zákl. přenesená",J202,0)</f>
        <v>0</v>
      </c>
      <c r="BH202" s="225">
        <f>IF(N202="sníž. přenesená",J202,0)</f>
        <v>0</v>
      </c>
      <c r="BI202" s="225">
        <f>IF(N202="nulová",J202,0)</f>
        <v>0</v>
      </c>
      <c r="BJ202" s="17" t="s">
        <v>81</v>
      </c>
      <c r="BK202" s="225">
        <f>ROUND(I202*H202,2)</f>
        <v>0</v>
      </c>
      <c r="BL202" s="17" t="s">
        <v>130</v>
      </c>
      <c r="BM202" s="224" t="s">
        <v>281</v>
      </c>
    </row>
    <row r="203" s="13" customFormat="1">
      <c r="A203" s="13"/>
      <c r="B203" s="226"/>
      <c r="C203" s="227"/>
      <c r="D203" s="228" t="s">
        <v>132</v>
      </c>
      <c r="E203" s="229" t="s">
        <v>1</v>
      </c>
      <c r="F203" s="230" t="s">
        <v>277</v>
      </c>
      <c r="G203" s="227"/>
      <c r="H203" s="231">
        <v>0.128</v>
      </c>
      <c r="I203" s="232"/>
      <c r="J203" s="227"/>
      <c r="K203" s="227"/>
      <c r="L203" s="233"/>
      <c r="M203" s="234"/>
      <c r="N203" s="235"/>
      <c r="O203" s="235"/>
      <c r="P203" s="235"/>
      <c r="Q203" s="235"/>
      <c r="R203" s="235"/>
      <c r="S203" s="235"/>
      <c r="T203" s="236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7" t="s">
        <v>132</v>
      </c>
      <c r="AU203" s="237" t="s">
        <v>83</v>
      </c>
      <c r="AV203" s="13" t="s">
        <v>83</v>
      </c>
      <c r="AW203" s="13" t="s">
        <v>32</v>
      </c>
      <c r="AX203" s="13" t="s">
        <v>76</v>
      </c>
      <c r="AY203" s="237" t="s">
        <v>124</v>
      </c>
    </row>
    <row r="204" s="14" customFormat="1">
      <c r="A204" s="14"/>
      <c r="B204" s="238"/>
      <c r="C204" s="239"/>
      <c r="D204" s="228" t="s">
        <v>132</v>
      </c>
      <c r="E204" s="240" t="s">
        <v>1</v>
      </c>
      <c r="F204" s="241" t="s">
        <v>134</v>
      </c>
      <c r="G204" s="239"/>
      <c r="H204" s="242">
        <v>0.128</v>
      </c>
      <c r="I204" s="243"/>
      <c r="J204" s="239"/>
      <c r="K204" s="239"/>
      <c r="L204" s="244"/>
      <c r="M204" s="245"/>
      <c r="N204" s="246"/>
      <c r="O204" s="246"/>
      <c r="P204" s="246"/>
      <c r="Q204" s="246"/>
      <c r="R204" s="246"/>
      <c r="S204" s="246"/>
      <c r="T204" s="247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8" t="s">
        <v>132</v>
      </c>
      <c r="AU204" s="248" t="s">
        <v>83</v>
      </c>
      <c r="AV204" s="14" t="s">
        <v>130</v>
      </c>
      <c r="AW204" s="14" t="s">
        <v>32</v>
      </c>
      <c r="AX204" s="14" t="s">
        <v>81</v>
      </c>
      <c r="AY204" s="248" t="s">
        <v>124</v>
      </c>
    </row>
    <row r="205" s="12" customFormat="1" ht="22.8" customHeight="1">
      <c r="A205" s="12"/>
      <c r="B205" s="196"/>
      <c r="C205" s="197"/>
      <c r="D205" s="198" t="s">
        <v>75</v>
      </c>
      <c r="E205" s="210" t="s">
        <v>83</v>
      </c>
      <c r="F205" s="210" t="s">
        <v>282</v>
      </c>
      <c r="G205" s="197"/>
      <c r="H205" s="197"/>
      <c r="I205" s="200"/>
      <c r="J205" s="211">
        <f>BK205</f>
        <v>0</v>
      </c>
      <c r="K205" s="197"/>
      <c r="L205" s="202"/>
      <c r="M205" s="203"/>
      <c r="N205" s="204"/>
      <c r="O205" s="204"/>
      <c r="P205" s="205">
        <f>SUM(P206:P220)</f>
        <v>0</v>
      </c>
      <c r="Q205" s="204"/>
      <c r="R205" s="205">
        <f>SUM(R206:R220)</f>
        <v>175.45788364999999</v>
      </c>
      <c r="S205" s="204"/>
      <c r="T205" s="206">
        <f>SUM(T206:T220)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07" t="s">
        <v>81</v>
      </c>
      <c r="AT205" s="208" t="s">
        <v>75</v>
      </c>
      <c r="AU205" s="208" t="s">
        <v>81</v>
      </c>
      <c r="AY205" s="207" t="s">
        <v>124</v>
      </c>
      <c r="BK205" s="209">
        <f>SUM(BK206:BK220)</f>
        <v>0</v>
      </c>
    </row>
    <row r="206" s="2" customFormat="1" ht="24.15" customHeight="1">
      <c r="A206" s="38"/>
      <c r="B206" s="39"/>
      <c r="C206" s="212" t="s">
        <v>283</v>
      </c>
      <c r="D206" s="212" t="s">
        <v>126</v>
      </c>
      <c r="E206" s="213" t="s">
        <v>284</v>
      </c>
      <c r="F206" s="214" t="s">
        <v>285</v>
      </c>
      <c r="G206" s="215" t="s">
        <v>171</v>
      </c>
      <c r="H206" s="216">
        <v>47.039999999999999</v>
      </c>
      <c r="I206" s="217"/>
      <c r="J206" s="218">
        <f>ROUND(I206*H206,2)</f>
        <v>0</v>
      </c>
      <c r="K206" s="219"/>
      <c r="L206" s="44"/>
      <c r="M206" s="220" t="s">
        <v>1</v>
      </c>
      <c r="N206" s="221" t="s">
        <v>41</v>
      </c>
      <c r="O206" s="91"/>
      <c r="P206" s="222">
        <f>O206*H206</f>
        <v>0</v>
      </c>
      <c r="Q206" s="222">
        <v>1.6299999999999999</v>
      </c>
      <c r="R206" s="222">
        <f>Q206*H206</f>
        <v>76.67519999999999</v>
      </c>
      <c r="S206" s="222">
        <v>0</v>
      </c>
      <c r="T206" s="223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4" t="s">
        <v>130</v>
      </c>
      <c r="AT206" s="224" t="s">
        <v>126</v>
      </c>
      <c r="AU206" s="224" t="s">
        <v>83</v>
      </c>
      <c r="AY206" s="17" t="s">
        <v>124</v>
      </c>
      <c r="BE206" s="225">
        <f>IF(N206="základní",J206,0)</f>
        <v>0</v>
      </c>
      <c r="BF206" s="225">
        <f>IF(N206="snížená",J206,0)</f>
        <v>0</v>
      </c>
      <c r="BG206" s="225">
        <f>IF(N206="zákl. přenesená",J206,0)</f>
        <v>0</v>
      </c>
      <c r="BH206" s="225">
        <f>IF(N206="sníž. přenesená",J206,0)</f>
        <v>0</v>
      </c>
      <c r="BI206" s="225">
        <f>IF(N206="nulová",J206,0)</f>
        <v>0</v>
      </c>
      <c r="BJ206" s="17" t="s">
        <v>81</v>
      </c>
      <c r="BK206" s="225">
        <f>ROUND(I206*H206,2)</f>
        <v>0</v>
      </c>
      <c r="BL206" s="17" t="s">
        <v>130</v>
      </c>
      <c r="BM206" s="224" t="s">
        <v>286</v>
      </c>
    </row>
    <row r="207" s="15" customFormat="1">
      <c r="A207" s="15"/>
      <c r="B207" s="260"/>
      <c r="C207" s="261"/>
      <c r="D207" s="228" t="s">
        <v>132</v>
      </c>
      <c r="E207" s="262" t="s">
        <v>1</v>
      </c>
      <c r="F207" s="263" t="s">
        <v>287</v>
      </c>
      <c r="G207" s="261"/>
      <c r="H207" s="262" t="s">
        <v>1</v>
      </c>
      <c r="I207" s="264"/>
      <c r="J207" s="261"/>
      <c r="K207" s="261"/>
      <c r="L207" s="265"/>
      <c r="M207" s="266"/>
      <c r="N207" s="267"/>
      <c r="O207" s="267"/>
      <c r="P207" s="267"/>
      <c r="Q207" s="267"/>
      <c r="R207" s="267"/>
      <c r="S207" s="267"/>
      <c r="T207" s="268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9" t="s">
        <v>132</v>
      </c>
      <c r="AU207" s="269" t="s">
        <v>83</v>
      </c>
      <c r="AV207" s="15" t="s">
        <v>81</v>
      </c>
      <c r="AW207" s="15" t="s">
        <v>32</v>
      </c>
      <c r="AX207" s="15" t="s">
        <v>76</v>
      </c>
      <c r="AY207" s="269" t="s">
        <v>124</v>
      </c>
    </row>
    <row r="208" s="13" customFormat="1">
      <c r="A208" s="13"/>
      <c r="B208" s="226"/>
      <c r="C208" s="227"/>
      <c r="D208" s="228" t="s">
        <v>132</v>
      </c>
      <c r="E208" s="229" t="s">
        <v>1</v>
      </c>
      <c r="F208" s="230" t="s">
        <v>288</v>
      </c>
      <c r="G208" s="227"/>
      <c r="H208" s="231">
        <v>47.039999999999999</v>
      </c>
      <c r="I208" s="232"/>
      <c r="J208" s="227"/>
      <c r="K208" s="227"/>
      <c r="L208" s="233"/>
      <c r="M208" s="234"/>
      <c r="N208" s="235"/>
      <c r="O208" s="235"/>
      <c r="P208" s="235"/>
      <c r="Q208" s="235"/>
      <c r="R208" s="235"/>
      <c r="S208" s="235"/>
      <c r="T208" s="23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7" t="s">
        <v>132</v>
      </c>
      <c r="AU208" s="237" t="s">
        <v>83</v>
      </c>
      <c r="AV208" s="13" t="s">
        <v>83</v>
      </c>
      <c r="AW208" s="13" t="s">
        <v>32</v>
      </c>
      <c r="AX208" s="13" t="s">
        <v>81</v>
      </c>
      <c r="AY208" s="237" t="s">
        <v>124</v>
      </c>
    </row>
    <row r="209" s="2" customFormat="1" ht="24.15" customHeight="1">
      <c r="A209" s="38"/>
      <c r="B209" s="39"/>
      <c r="C209" s="212" t="s">
        <v>289</v>
      </c>
      <c r="D209" s="212" t="s">
        <v>126</v>
      </c>
      <c r="E209" s="213" t="s">
        <v>290</v>
      </c>
      <c r="F209" s="214" t="s">
        <v>291</v>
      </c>
      <c r="G209" s="215" t="s">
        <v>129</v>
      </c>
      <c r="H209" s="216">
        <v>392</v>
      </c>
      <c r="I209" s="217"/>
      <c r="J209" s="218">
        <f>ROUND(I209*H209,2)</f>
        <v>0</v>
      </c>
      <c r="K209" s="219"/>
      <c r="L209" s="44"/>
      <c r="M209" s="220" t="s">
        <v>1</v>
      </c>
      <c r="N209" s="221" t="s">
        <v>41</v>
      </c>
      <c r="O209" s="91"/>
      <c r="P209" s="222">
        <f>O209*H209</f>
        <v>0</v>
      </c>
      <c r="Q209" s="222">
        <v>0.00027</v>
      </c>
      <c r="R209" s="222">
        <f>Q209*H209</f>
        <v>0.10584</v>
      </c>
      <c r="S209" s="222">
        <v>0</v>
      </c>
      <c r="T209" s="223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4" t="s">
        <v>130</v>
      </c>
      <c r="AT209" s="224" t="s">
        <v>126</v>
      </c>
      <c r="AU209" s="224" t="s">
        <v>83</v>
      </c>
      <c r="AY209" s="17" t="s">
        <v>124</v>
      </c>
      <c r="BE209" s="225">
        <f>IF(N209="základní",J209,0)</f>
        <v>0</v>
      </c>
      <c r="BF209" s="225">
        <f>IF(N209="snížená",J209,0)</f>
        <v>0</v>
      </c>
      <c r="BG209" s="225">
        <f>IF(N209="zákl. přenesená",J209,0)</f>
        <v>0</v>
      </c>
      <c r="BH209" s="225">
        <f>IF(N209="sníž. přenesená",J209,0)</f>
        <v>0</v>
      </c>
      <c r="BI209" s="225">
        <f>IF(N209="nulová",J209,0)</f>
        <v>0</v>
      </c>
      <c r="BJ209" s="17" t="s">
        <v>81</v>
      </c>
      <c r="BK209" s="225">
        <f>ROUND(I209*H209,2)</f>
        <v>0</v>
      </c>
      <c r="BL209" s="17" t="s">
        <v>130</v>
      </c>
      <c r="BM209" s="224" t="s">
        <v>292</v>
      </c>
    </row>
    <row r="210" s="13" customFormat="1">
      <c r="A210" s="13"/>
      <c r="B210" s="226"/>
      <c r="C210" s="227"/>
      <c r="D210" s="228" t="s">
        <v>132</v>
      </c>
      <c r="E210" s="229" t="s">
        <v>1</v>
      </c>
      <c r="F210" s="230" t="s">
        <v>293</v>
      </c>
      <c r="G210" s="227"/>
      <c r="H210" s="231">
        <v>392</v>
      </c>
      <c r="I210" s="232"/>
      <c r="J210" s="227"/>
      <c r="K210" s="227"/>
      <c r="L210" s="233"/>
      <c r="M210" s="234"/>
      <c r="N210" s="235"/>
      <c r="O210" s="235"/>
      <c r="P210" s="235"/>
      <c r="Q210" s="235"/>
      <c r="R210" s="235"/>
      <c r="S210" s="235"/>
      <c r="T210" s="236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7" t="s">
        <v>132</v>
      </c>
      <c r="AU210" s="237" t="s">
        <v>83</v>
      </c>
      <c r="AV210" s="13" t="s">
        <v>83</v>
      </c>
      <c r="AW210" s="13" t="s">
        <v>32</v>
      </c>
      <c r="AX210" s="13" t="s">
        <v>76</v>
      </c>
      <c r="AY210" s="237" t="s">
        <v>124</v>
      </c>
    </row>
    <row r="211" s="14" customFormat="1">
      <c r="A211" s="14"/>
      <c r="B211" s="238"/>
      <c r="C211" s="239"/>
      <c r="D211" s="228" t="s">
        <v>132</v>
      </c>
      <c r="E211" s="240" t="s">
        <v>1</v>
      </c>
      <c r="F211" s="241" t="s">
        <v>134</v>
      </c>
      <c r="G211" s="239"/>
      <c r="H211" s="242">
        <v>392</v>
      </c>
      <c r="I211" s="243"/>
      <c r="J211" s="239"/>
      <c r="K211" s="239"/>
      <c r="L211" s="244"/>
      <c r="M211" s="245"/>
      <c r="N211" s="246"/>
      <c r="O211" s="246"/>
      <c r="P211" s="246"/>
      <c r="Q211" s="246"/>
      <c r="R211" s="246"/>
      <c r="S211" s="246"/>
      <c r="T211" s="247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8" t="s">
        <v>132</v>
      </c>
      <c r="AU211" s="248" t="s">
        <v>83</v>
      </c>
      <c r="AV211" s="14" t="s">
        <v>130</v>
      </c>
      <c r="AW211" s="14" t="s">
        <v>32</v>
      </c>
      <c r="AX211" s="14" t="s">
        <v>81</v>
      </c>
      <c r="AY211" s="248" t="s">
        <v>124</v>
      </c>
    </row>
    <row r="212" s="2" customFormat="1" ht="24.15" customHeight="1">
      <c r="A212" s="38"/>
      <c r="B212" s="39"/>
      <c r="C212" s="249" t="s">
        <v>294</v>
      </c>
      <c r="D212" s="249" t="s">
        <v>236</v>
      </c>
      <c r="E212" s="250" t="s">
        <v>295</v>
      </c>
      <c r="F212" s="251" t="s">
        <v>296</v>
      </c>
      <c r="G212" s="252" t="s">
        <v>129</v>
      </c>
      <c r="H212" s="253">
        <v>450.80000000000001</v>
      </c>
      <c r="I212" s="254"/>
      <c r="J212" s="255">
        <f>ROUND(I212*H212,2)</f>
        <v>0</v>
      </c>
      <c r="K212" s="256"/>
      <c r="L212" s="257"/>
      <c r="M212" s="258" t="s">
        <v>1</v>
      </c>
      <c r="N212" s="259" t="s">
        <v>41</v>
      </c>
      <c r="O212" s="91"/>
      <c r="P212" s="222">
        <f>O212*H212</f>
        <v>0</v>
      </c>
      <c r="Q212" s="222">
        <v>0.00040000000000000002</v>
      </c>
      <c r="R212" s="222">
        <f>Q212*H212</f>
        <v>0.18032000000000001</v>
      </c>
      <c r="S212" s="222">
        <v>0</v>
      </c>
      <c r="T212" s="223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4" t="s">
        <v>158</v>
      </c>
      <c r="AT212" s="224" t="s">
        <v>236</v>
      </c>
      <c r="AU212" s="224" t="s">
        <v>83</v>
      </c>
      <c r="AY212" s="17" t="s">
        <v>124</v>
      </c>
      <c r="BE212" s="225">
        <f>IF(N212="základní",J212,0)</f>
        <v>0</v>
      </c>
      <c r="BF212" s="225">
        <f>IF(N212="snížená",J212,0)</f>
        <v>0</v>
      </c>
      <c r="BG212" s="225">
        <f>IF(N212="zákl. přenesená",J212,0)</f>
        <v>0</v>
      </c>
      <c r="BH212" s="225">
        <f>IF(N212="sníž. přenesená",J212,0)</f>
        <v>0</v>
      </c>
      <c r="BI212" s="225">
        <f>IF(N212="nulová",J212,0)</f>
        <v>0</v>
      </c>
      <c r="BJ212" s="17" t="s">
        <v>81</v>
      </c>
      <c r="BK212" s="225">
        <f>ROUND(I212*H212,2)</f>
        <v>0</v>
      </c>
      <c r="BL212" s="17" t="s">
        <v>130</v>
      </c>
      <c r="BM212" s="224" t="s">
        <v>297</v>
      </c>
    </row>
    <row r="213" s="13" customFormat="1">
      <c r="A213" s="13"/>
      <c r="B213" s="226"/>
      <c r="C213" s="227"/>
      <c r="D213" s="228" t="s">
        <v>132</v>
      </c>
      <c r="E213" s="227"/>
      <c r="F213" s="230" t="s">
        <v>298</v>
      </c>
      <c r="G213" s="227"/>
      <c r="H213" s="231">
        <v>450.80000000000001</v>
      </c>
      <c r="I213" s="232"/>
      <c r="J213" s="227"/>
      <c r="K213" s="227"/>
      <c r="L213" s="233"/>
      <c r="M213" s="234"/>
      <c r="N213" s="235"/>
      <c r="O213" s="235"/>
      <c r="P213" s="235"/>
      <c r="Q213" s="235"/>
      <c r="R213" s="235"/>
      <c r="S213" s="235"/>
      <c r="T213" s="236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7" t="s">
        <v>132</v>
      </c>
      <c r="AU213" s="237" t="s">
        <v>83</v>
      </c>
      <c r="AV213" s="13" t="s">
        <v>83</v>
      </c>
      <c r="AW213" s="13" t="s">
        <v>4</v>
      </c>
      <c r="AX213" s="13" t="s">
        <v>81</v>
      </c>
      <c r="AY213" s="237" t="s">
        <v>124</v>
      </c>
    </row>
    <row r="214" s="2" customFormat="1" ht="33" customHeight="1">
      <c r="A214" s="38"/>
      <c r="B214" s="39"/>
      <c r="C214" s="212" t="s">
        <v>299</v>
      </c>
      <c r="D214" s="212" t="s">
        <v>126</v>
      </c>
      <c r="E214" s="213" t="s">
        <v>300</v>
      </c>
      <c r="F214" s="214" t="s">
        <v>301</v>
      </c>
      <c r="G214" s="215" t="s">
        <v>161</v>
      </c>
      <c r="H214" s="216">
        <v>196</v>
      </c>
      <c r="I214" s="217"/>
      <c r="J214" s="218">
        <f>ROUND(I214*H214,2)</f>
        <v>0</v>
      </c>
      <c r="K214" s="219"/>
      <c r="L214" s="44"/>
      <c r="M214" s="220" t="s">
        <v>1</v>
      </c>
      <c r="N214" s="221" t="s">
        <v>41</v>
      </c>
      <c r="O214" s="91"/>
      <c r="P214" s="222">
        <f>O214*H214</f>
        <v>0</v>
      </c>
      <c r="Q214" s="222">
        <v>0.27411000000000002</v>
      </c>
      <c r="R214" s="222">
        <f>Q214*H214</f>
        <v>53.725560000000002</v>
      </c>
      <c r="S214" s="222">
        <v>0</v>
      </c>
      <c r="T214" s="223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4" t="s">
        <v>130</v>
      </c>
      <c r="AT214" s="224" t="s">
        <v>126</v>
      </c>
      <c r="AU214" s="224" t="s">
        <v>83</v>
      </c>
      <c r="AY214" s="17" t="s">
        <v>124</v>
      </c>
      <c r="BE214" s="225">
        <f>IF(N214="základní",J214,0)</f>
        <v>0</v>
      </c>
      <c r="BF214" s="225">
        <f>IF(N214="snížená",J214,0)</f>
        <v>0</v>
      </c>
      <c r="BG214" s="225">
        <f>IF(N214="zákl. přenesená",J214,0)</f>
        <v>0</v>
      </c>
      <c r="BH214" s="225">
        <f>IF(N214="sníž. přenesená",J214,0)</f>
        <v>0</v>
      </c>
      <c r="BI214" s="225">
        <f>IF(N214="nulová",J214,0)</f>
        <v>0</v>
      </c>
      <c r="BJ214" s="17" t="s">
        <v>81</v>
      </c>
      <c r="BK214" s="225">
        <f>ROUND(I214*H214,2)</f>
        <v>0</v>
      </c>
      <c r="BL214" s="17" t="s">
        <v>130</v>
      </c>
      <c r="BM214" s="224" t="s">
        <v>302</v>
      </c>
    </row>
    <row r="215" s="13" customFormat="1">
      <c r="A215" s="13"/>
      <c r="B215" s="226"/>
      <c r="C215" s="227"/>
      <c r="D215" s="228" t="s">
        <v>132</v>
      </c>
      <c r="E215" s="229" t="s">
        <v>1</v>
      </c>
      <c r="F215" s="230" t="s">
        <v>303</v>
      </c>
      <c r="G215" s="227"/>
      <c r="H215" s="231">
        <v>196</v>
      </c>
      <c r="I215" s="232"/>
      <c r="J215" s="227"/>
      <c r="K215" s="227"/>
      <c r="L215" s="233"/>
      <c r="M215" s="234"/>
      <c r="N215" s="235"/>
      <c r="O215" s="235"/>
      <c r="P215" s="235"/>
      <c r="Q215" s="235"/>
      <c r="R215" s="235"/>
      <c r="S215" s="235"/>
      <c r="T215" s="23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7" t="s">
        <v>132</v>
      </c>
      <c r="AU215" s="237" t="s">
        <v>83</v>
      </c>
      <c r="AV215" s="13" t="s">
        <v>83</v>
      </c>
      <c r="AW215" s="13" t="s">
        <v>32</v>
      </c>
      <c r="AX215" s="13" t="s">
        <v>81</v>
      </c>
      <c r="AY215" s="237" t="s">
        <v>124</v>
      </c>
    </row>
    <row r="216" s="2" customFormat="1" ht="16.5" customHeight="1">
      <c r="A216" s="38"/>
      <c r="B216" s="39"/>
      <c r="C216" s="212" t="s">
        <v>304</v>
      </c>
      <c r="D216" s="212" t="s">
        <v>126</v>
      </c>
      <c r="E216" s="213" t="s">
        <v>305</v>
      </c>
      <c r="F216" s="214" t="s">
        <v>306</v>
      </c>
      <c r="G216" s="215" t="s">
        <v>307</v>
      </c>
      <c r="H216" s="216">
        <v>1</v>
      </c>
      <c r="I216" s="217"/>
      <c r="J216" s="218">
        <f>ROUND(I216*H216,2)</f>
        <v>0</v>
      </c>
      <c r="K216" s="219"/>
      <c r="L216" s="44"/>
      <c r="M216" s="220" t="s">
        <v>1</v>
      </c>
      <c r="N216" s="221" t="s">
        <v>41</v>
      </c>
      <c r="O216" s="91"/>
      <c r="P216" s="222">
        <f>O216*H216</f>
        <v>0</v>
      </c>
      <c r="Q216" s="222">
        <v>0</v>
      </c>
      <c r="R216" s="222">
        <f>Q216*H216</f>
        <v>0</v>
      </c>
      <c r="S216" s="222">
        <v>0</v>
      </c>
      <c r="T216" s="223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4" t="s">
        <v>130</v>
      </c>
      <c r="AT216" s="224" t="s">
        <v>126</v>
      </c>
      <c r="AU216" s="224" t="s">
        <v>83</v>
      </c>
      <c r="AY216" s="17" t="s">
        <v>124</v>
      </c>
      <c r="BE216" s="225">
        <f>IF(N216="základní",J216,0)</f>
        <v>0</v>
      </c>
      <c r="BF216" s="225">
        <f>IF(N216="snížená",J216,0)</f>
        <v>0</v>
      </c>
      <c r="BG216" s="225">
        <f>IF(N216="zákl. přenesená",J216,0)</f>
        <v>0</v>
      </c>
      <c r="BH216" s="225">
        <f>IF(N216="sníž. přenesená",J216,0)</f>
        <v>0</v>
      </c>
      <c r="BI216" s="225">
        <f>IF(N216="nulová",J216,0)</f>
        <v>0</v>
      </c>
      <c r="BJ216" s="17" t="s">
        <v>81</v>
      </c>
      <c r="BK216" s="225">
        <f>ROUND(I216*H216,2)</f>
        <v>0</v>
      </c>
      <c r="BL216" s="17" t="s">
        <v>130</v>
      </c>
      <c r="BM216" s="224" t="s">
        <v>308</v>
      </c>
    </row>
    <row r="217" s="2" customFormat="1" ht="16.5" customHeight="1">
      <c r="A217" s="38"/>
      <c r="B217" s="39"/>
      <c r="C217" s="212" t="s">
        <v>309</v>
      </c>
      <c r="D217" s="212" t="s">
        <v>126</v>
      </c>
      <c r="E217" s="213" t="s">
        <v>310</v>
      </c>
      <c r="F217" s="214" t="s">
        <v>311</v>
      </c>
      <c r="G217" s="215" t="s">
        <v>171</v>
      </c>
      <c r="H217" s="216">
        <v>17.895</v>
      </c>
      <c r="I217" s="217"/>
      <c r="J217" s="218">
        <f>ROUND(I217*H217,2)</f>
        <v>0</v>
      </c>
      <c r="K217" s="219"/>
      <c r="L217" s="44"/>
      <c r="M217" s="220" t="s">
        <v>1</v>
      </c>
      <c r="N217" s="221" t="s">
        <v>41</v>
      </c>
      <c r="O217" s="91"/>
      <c r="P217" s="222">
        <f>O217*H217</f>
        <v>0</v>
      </c>
      <c r="Q217" s="222">
        <v>2.5018699999999998</v>
      </c>
      <c r="R217" s="222">
        <f>Q217*H217</f>
        <v>44.770963649999999</v>
      </c>
      <c r="S217" s="222">
        <v>0</v>
      </c>
      <c r="T217" s="223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4" t="s">
        <v>130</v>
      </c>
      <c r="AT217" s="224" t="s">
        <v>126</v>
      </c>
      <c r="AU217" s="224" t="s">
        <v>83</v>
      </c>
      <c r="AY217" s="17" t="s">
        <v>124</v>
      </c>
      <c r="BE217" s="225">
        <f>IF(N217="základní",J217,0)</f>
        <v>0</v>
      </c>
      <c r="BF217" s="225">
        <f>IF(N217="snížená",J217,0)</f>
        <v>0</v>
      </c>
      <c r="BG217" s="225">
        <f>IF(N217="zákl. přenesená",J217,0)</f>
        <v>0</v>
      </c>
      <c r="BH217" s="225">
        <f>IF(N217="sníž. přenesená",J217,0)</f>
        <v>0</v>
      </c>
      <c r="BI217" s="225">
        <f>IF(N217="nulová",J217,0)</f>
        <v>0</v>
      </c>
      <c r="BJ217" s="17" t="s">
        <v>81</v>
      </c>
      <c r="BK217" s="225">
        <f>ROUND(I217*H217,2)</f>
        <v>0</v>
      </c>
      <c r="BL217" s="17" t="s">
        <v>130</v>
      </c>
      <c r="BM217" s="224" t="s">
        <v>312</v>
      </c>
    </row>
    <row r="218" s="13" customFormat="1">
      <c r="A218" s="13"/>
      <c r="B218" s="226"/>
      <c r="C218" s="227"/>
      <c r="D218" s="228" t="s">
        <v>132</v>
      </c>
      <c r="E218" s="229" t="s">
        <v>1</v>
      </c>
      <c r="F218" s="230" t="s">
        <v>183</v>
      </c>
      <c r="G218" s="227"/>
      <c r="H218" s="231">
        <v>8.4000000000000004</v>
      </c>
      <c r="I218" s="232"/>
      <c r="J218" s="227"/>
      <c r="K218" s="227"/>
      <c r="L218" s="233"/>
      <c r="M218" s="234"/>
      <c r="N218" s="235"/>
      <c r="O218" s="235"/>
      <c r="P218" s="235"/>
      <c r="Q218" s="235"/>
      <c r="R218" s="235"/>
      <c r="S218" s="235"/>
      <c r="T218" s="236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7" t="s">
        <v>132</v>
      </c>
      <c r="AU218" s="237" t="s">
        <v>83</v>
      </c>
      <c r="AV218" s="13" t="s">
        <v>83</v>
      </c>
      <c r="AW218" s="13" t="s">
        <v>32</v>
      </c>
      <c r="AX218" s="13" t="s">
        <v>76</v>
      </c>
      <c r="AY218" s="237" t="s">
        <v>124</v>
      </c>
    </row>
    <row r="219" s="13" customFormat="1">
      <c r="A219" s="13"/>
      <c r="B219" s="226"/>
      <c r="C219" s="227"/>
      <c r="D219" s="228" t="s">
        <v>132</v>
      </c>
      <c r="E219" s="229" t="s">
        <v>1</v>
      </c>
      <c r="F219" s="230" t="s">
        <v>184</v>
      </c>
      <c r="G219" s="227"/>
      <c r="H219" s="231">
        <v>9.4949999999999992</v>
      </c>
      <c r="I219" s="232"/>
      <c r="J219" s="227"/>
      <c r="K219" s="227"/>
      <c r="L219" s="233"/>
      <c r="M219" s="234"/>
      <c r="N219" s="235"/>
      <c r="O219" s="235"/>
      <c r="P219" s="235"/>
      <c r="Q219" s="235"/>
      <c r="R219" s="235"/>
      <c r="S219" s="235"/>
      <c r="T219" s="236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7" t="s">
        <v>132</v>
      </c>
      <c r="AU219" s="237" t="s">
        <v>83</v>
      </c>
      <c r="AV219" s="13" t="s">
        <v>83</v>
      </c>
      <c r="AW219" s="13" t="s">
        <v>32</v>
      </c>
      <c r="AX219" s="13" t="s">
        <v>76</v>
      </c>
      <c r="AY219" s="237" t="s">
        <v>124</v>
      </c>
    </row>
    <row r="220" s="14" customFormat="1">
      <c r="A220" s="14"/>
      <c r="B220" s="238"/>
      <c r="C220" s="239"/>
      <c r="D220" s="228" t="s">
        <v>132</v>
      </c>
      <c r="E220" s="240" t="s">
        <v>1</v>
      </c>
      <c r="F220" s="241" t="s">
        <v>134</v>
      </c>
      <c r="G220" s="239"/>
      <c r="H220" s="242">
        <v>17.895</v>
      </c>
      <c r="I220" s="243"/>
      <c r="J220" s="239"/>
      <c r="K220" s="239"/>
      <c r="L220" s="244"/>
      <c r="M220" s="245"/>
      <c r="N220" s="246"/>
      <c r="O220" s="246"/>
      <c r="P220" s="246"/>
      <c r="Q220" s="246"/>
      <c r="R220" s="246"/>
      <c r="S220" s="246"/>
      <c r="T220" s="247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8" t="s">
        <v>132</v>
      </c>
      <c r="AU220" s="248" t="s">
        <v>83</v>
      </c>
      <c r="AV220" s="14" t="s">
        <v>130</v>
      </c>
      <c r="AW220" s="14" t="s">
        <v>32</v>
      </c>
      <c r="AX220" s="14" t="s">
        <v>81</v>
      </c>
      <c r="AY220" s="248" t="s">
        <v>124</v>
      </c>
    </row>
    <row r="221" s="12" customFormat="1" ht="22.8" customHeight="1">
      <c r="A221" s="12"/>
      <c r="B221" s="196"/>
      <c r="C221" s="197"/>
      <c r="D221" s="198" t="s">
        <v>75</v>
      </c>
      <c r="E221" s="210" t="s">
        <v>138</v>
      </c>
      <c r="F221" s="210" t="s">
        <v>313</v>
      </c>
      <c r="G221" s="197"/>
      <c r="H221" s="197"/>
      <c r="I221" s="200"/>
      <c r="J221" s="211">
        <f>BK221</f>
        <v>0</v>
      </c>
      <c r="K221" s="197"/>
      <c r="L221" s="202"/>
      <c r="M221" s="203"/>
      <c r="N221" s="204"/>
      <c r="O221" s="204"/>
      <c r="P221" s="205">
        <f>SUM(P222:P224)</f>
        <v>0</v>
      </c>
      <c r="Q221" s="204"/>
      <c r="R221" s="205">
        <f>SUM(R222:R224)</f>
        <v>0.016</v>
      </c>
      <c r="S221" s="204"/>
      <c r="T221" s="206">
        <f>SUM(T222:T224)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07" t="s">
        <v>81</v>
      </c>
      <c r="AT221" s="208" t="s">
        <v>75</v>
      </c>
      <c r="AU221" s="208" t="s">
        <v>81</v>
      </c>
      <c r="AY221" s="207" t="s">
        <v>124</v>
      </c>
      <c r="BK221" s="209">
        <f>SUM(BK222:BK224)</f>
        <v>0</v>
      </c>
    </row>
    <row r="222" s="2" customFormat="1" ht="16.5" customHeight="1">
      <c r="A222" s="38"/>
      <c r="B222" s="39"/>
      <c r="C222" s="212" t="s">
        <v>314</v>
      </c>
      <c r="D222" s="212" t="s">
        <v>126</v>
      </c>
      <c r="E222" s="213" t="s">
        <v>315</v>
      </c>
      <c r="F222" s="214" t="s">
        <v>316</v>
      </c>
      <c r="G222" s="215" t="s">
        <v>317</v>
      </c>
      <c r="H222" s="216">
        <v>64</v>
      </c>
      <c r="I222" s="217"/>
      <c r="J222" s="218">
        <f>ROUND(I222*H222,2)</f>
        <v>0</v>
      </c>
      <c r="K222" s="219"/>
      <c r="L222" s="44"/>
      <c r="M222" s="220" t="s">
        <v>1</v>
      </c>
      <c r="N222" s="221" t="s">
        <v>41</v>
      </c>
      <c r="O222" s="91"/>
      <c r="P222" s="222">
        <f>O222*H222</f>
        <v>0</v>
      </c>
      <c r="Q222" s="222">
        <v>0</v>
      </c>
      <c r="R222" s="222">
        <f>Q222*H222</f>
        <v>0</v>
      </c>
      <c r="S222" s="222">
        <v>0</v>
      </c>
      <c r="T222" s="223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4" t="s">
        <v>130</v>
      </c>
      <c r="AT222" s="224" t="s">
        <v>126</v>
      </c>
      <c r="AU222" s="224" t="s">
        <v>83</v>
      </c>
      <c r="AY222" s="17" t="s">
        <v>124</v>
      </c>
      <c r="BE222" s="225">
        <f>IF(N222="základní",J222,0)</f>
        <v>0</v>
      </c>
      <c r="BF222" s="225">
        <f>IF(N222="snížená",J222,0)</f>
        <v>0</v>
      </c>
      <c r="BG222" s="225">
        <f>IF(N222="zákl. přenesená",J222,0)</f>
        <v>0</v>
      </c>
      <c r="BH222" s="225">
        <f>IF(N222="sníž. přenesená",J222,0)</f>
        <v>0</v>
      </c>
      <c r="BI222" s="225">
        <f>IF(N222="nulová",J222,0)</f>
        <v>0</v>
      </c>
      <c r="BJ222" s="17" t="s">
        <v>81</v>
      </c>
      <c r="BK222" s="225">
        <f>ROUND(I222*H222,2)</f>
        <v>0</v>
      </c>
      <c r="BL222" s="17" t="s">
        <v>130</v>
      </c>
      <c r="BM222" s="224" t="s">
        <v>318</v>
      </c>
    </row>
    <row r="223" s="2" customFormat="1" ht="21.75" customHeight="1">
      <c r="A223" s="38"/>
      <c r="B223" s="39"/>
      <c r="C223" s="212" t="s">
        <v>319</v>
      </c>
      <c r="D223" s="212" t="s">
        <v>126</v>
      </c>
      <c r="E223" s="213" t="s">
        <v>320</v>
      </c>
      <c r="F223" s="214" t="s">
        <v>321</v>
      </c>
      <c r="G223" s="215" t="s">
        <v>161</v>
      </c>
      <c r="H223" s="216">
        <v>160</v>
      </c>
      <c r="I223" s="217"/>
      <c r="J223" s="218">
        <f>ROUND(I223*H223,2)</f>
        <v>0</v>
      </c>
      <c r="K223" s="219"/>
      <c r="L223" s="44"/>
      <c r="M223" s="220" t="s">
        <v>1</v>
      </c>
      <c r="N223" s="221" t="s">
        <v>41</v>
      </c>
      <c r="O223" s="91"/>
      <c r="P223" s="222">
        <f>O223*H223</f>
        <v>0</v>
      </c>
      <c r="Q223" s="222">
        <v>0.00010000000000000001</v>
      </c>
      <c r="R223" s="222">
        <f>Q223*H223</f>
        <v>0.016</v>
      </c>
      <c r="S223" s="222">
        <v>0</v>
      </c>
      <c r="T223" s="223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4" t="s">
        <v>130</v>
      </c>
      <c r="AT223" s="224" t="s">
        <v>126</v>
      </c>
      <c r="AU223" s="224" t="s">
        <v>83</v>
      </c>
      <c r="AY223" s="17" t="s">
        <v>124</v>
      </c>
      <c r="BE223" s="225">
        <f>IF(N223="základní",J223,0)</f>
        <v>0</v>
      </c>
      <c r="BF223" s="225">
        <f>IF(N223="snížená",J223,0)</f>
        <v>0</v>
      </c>
      <c r="BG223" s="225">
        <f>IF(N223="zákl. přenesená",J223,0)</f>
        <v>0</v>
      </c>
      <c r="BH223" s="225">
        <f>IF(N223="sníž. přenesená",J223,0)</f>
        <v>0</v>
      </c>
      <c r="BI223" s="225">
        <f>IF(N223="nulová",J223,0)</f>
        <v>0</v>
      </c>
      <c r="BJ223" s="17" t="s">
        <v>81</v>
      </c>
      <c r="BK223" s="225">
        <f>ROUND(I223*H223,2)</f>
        <v>0</v>
      </c>
      <c r="BL223" s="17" t="s">
        <v>130</v>
      </c>
      <c r="BM223" s="224" t="s">
        <v>322</v>
      </c>
    </row>
    <row r="224" s="13" customFormat="1">
      <c r="A224" s="13"/>
      <c r="B224" s="226"/>
      <c r="C224" s="227"/>
      <c r="D224" s="228" t="s">
        <v>132</v>
      </c>
      <c r="E224" s="229" t="s">
        <v>1</v>
      </c>
      <c r="F224" s="230" t="s">
        <v>323</v>
      </c>
      <c r="G224" s="227"/>
      <c r="H224" s="231">
        <v>160</v>
      </c>
      <c r="I224" s="232"/>
      <c r="J224" s="227"/>
      <c r="K224" s="227"/>
      <c r="L224" s="233"/>
      <c r="M224" s="234"/>
      <c r="N224" s="235"/>
      <c r="O224" s="235"/>
      <c r="P224" s="235"/>
      <c r="Q224" s="235"/>
      <c r="R224" s="235"/>
      <c r="S224" s="235"/>
      <c r="T224" s="236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7" t="s">
        <v>132</v>
      </c>
      <c r="AU224" s="237" t="s">
        <v>83</v>
      </c>
      <c r="AV224" s="13" t="s">
        <v>83</v>
      </c>
      <c r="AW224" s="13" t="s">
        <v>32</v>
      </c>
      <c r="AX224" s="13" t="s">
        <v>81</v>
      </c>
      <c r="AY224" s="237" t="s">
        <v>124</v>
      </c>
    </row>
    <row r="225" s="12" customFormat="1" ht="22.8" customHeight="1">
      <c r="A225" s="12"/>
      <c r="B225" s="196"/>
      <c r="C225" s="197"/>
      <c r="D225" s="198" t="s">
        <v>75</v>
      </c>
      <c r="E225" s="210" t="s">
        <v>146</v>
      </c>
      <c r="F225" s="210" t="s">
        <v>324</v>
      </c>
      <c r="G225" s="197"/>
      <c r="H225" s="197"/>
      <c r="I225" s="200"/>
      <c r="J225" s="211">
        <f>BK225</f>
        <v>0</v>
      </c>
      <c r="K225" s="197"/>
      <c r="L225" s="202"/>
      <c r="M225" s="203"/>
      <c r="N225" s="204"/>
      <c r="O225" s="204"/>
      <c r="P225" s="205">
        <f>SUM(P226:P247)</f>
        <v>0</v>
      </c>
      <c r="Q225" s="204"/>
      <c r="R225" s="205">
        <f>SUM(R226:R247)</f>
        <v>367.95086860000004</v>
      </c>
      <c r="S225" s="204"/>
      <c r="T225" s="206">
        <f>SUM(T226:T247)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07" t="s">
        <v>81</v>
      </c>
      <c r="AT225" s="208" t="s">
        <v>75</v>
      </c>
      <c r="AU225" s="208" t="s">
        <v>81</v>
      </c>
      <c r="AY225" s="207" t="s">
        <v>124</v>
      </c>
      <c r="BK225" s="209">
        <f>SUM(BK226:BK247)</f>
        <v>0</v>
      </c>
    </row>
    <row r="226" s="2" customFormat="1" ht="21.75" customHeight="1">
      <c r="A226" s="38"/>
      <c r="B226" s="39"/>
      <c r="C226" s="212" t="s">
        <v>325</v>
      </c>
      <c r="D226" s="212" t="s">
        <v>126</v>
      </c>
      <c r="E226" s="213" t="s">
        <v>326</v>
      </c>
      <c r="F226" s="214" t="s">
        <v>327</v>
      </c>
      <c r="G226" s="215" t="s">
        <v>129</v>
      </c>
      <c r="H226" s="216">
        <v>22.440000000000001</v>
      </c>
      <c r="I226" s="217"/>
      <c r="J226" s="218">
        <f>ROUND(I226*H226,2)</f>
        <v>0</v>
      </c>
      <c r="K226" s="219"/>
      <c r="L226" s="44"/>
      <c r="M226" s="220" t="s">
        <v>1</v>
      </c>
      <c r="N226" s="221" t="s">
        <v>41</v>
      </c>
      <c r="O226" s="91"/>
      <c r="P226" s="222">
        <f>O226*H226</f>
        <v>0</v>
      </c>
      <c r="Q226" s="222">
        <v>0.46000000000000002</v>
      </c>
      <c r="R226" s="222">
        <f>Q226*H226</f>
        <v>10.322400000000002</v>
      </c>
      <c r="S226" s="222">
        <v>0</v>
      </c>
      <c r="T226" s="223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4" t="s">
        <v>130</v>
      </c>
      <c r="AT226" s="224" t="s">
        <v>126</v>
      </c>
      <c r="AU226" s="224" t="s">
        <v>83</v>
      </c>
      <c r="AY226" s="17" t="s">
        <v>124</v>
      </c>
      <c r="BE226" s="225">
        <f>IF(N226="základní",J226,0)</f>
        <v>0</v>
      </c>
      <c r="BF226" s="225">
        <f>IF(N226="snížená",J226,0)</f>
        <v>0</v>
      </c>
      <c r="BG226" s="225">
        <f>IF(N226="zákl. přenesená",J226,0)</f>
        <v>0</v>
      </c>
      <c r="BH226" s="225">
        <f>IF(N226="sníž. přenesená",J226,0)</f>
        <v>0</v>
      </c>
      <c r="BI226" s="225">
        <f>IF(N226="nulová",J226,0)</f>
        <v>0</v>
      </c>
      <c r="BJ226" s="17" t="s">
        <v>81</v>
      </c>
      <c r="BK226" s="225">
        <f>ROUND(I226*H226,2)</f>
        <v>0</v>
      </c>
      <c r="BL226" s="17" t="s">
        <v>130</v>
      </c>
      <c r="BM226" s="224" t="s">
        <v>328</v>
      </c>
    </row>
    <row r="227" s="13" customFormat="1">
      <c r="A227" s="13"/>
      <c r="B227" s="226"/>
      <c r="C227" s="227"/>
      <c r="D227" s="228" t="s">
        <v>132</v>
      </c>
      <c r="E227" s="229" t="s">
        <v>1</v>
      </c>
      <c r="F227" s="230" t="s">
        <v>329</v>
      </c>
      <c r="G227" s="227"/>
      <c r="H227" s="231">
        <v>22.440000000000001</v>
      </c>
      <c r="I227" s="232"/>
      <c r="J227" s="227"/>
      <c r="K227" s="227"/>
      <c r="L227" s="233"/>
      <c r="M227" s="234"/>
      <c r="N227" s="235"/>
      <c r="O227" s="235"/>
      <c r="P227" s="235"/>
      <c r="Q227" s="235"/>
      <c r="R227" s="235"/>
      <c r="S227" s="235"/>
      <c r="T227" s="236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7" t="s">
        <v>132</v>
      </c>
      <c r="AU227" s="237" t="s">
        <v>83</v>
      </c>
      <c r="AV227" s="13" t="s">
        <v>83</v>
      </c>
      <c r="AW227" s="13" t="s">
        <v>32</v>
      </c>
      <c r="AX227" s="13" t="s">
        <v>81</v>
      </c>
      <c r="AY227" s="237" t="s">
        <v>124</v>
      </c>
    </row>
    <row r="228" s="2" customFormat="1" ht="24.15" customHeight="1">
      <c r="A228" s="38"/>
      <c r="B228" s="39"/>
      <c r="C228" s="212" t="s">
        <v>330</v>
      </c>
      <c r="D228" s="212" t="s">
        <v>126</v>
      </c>
      <c r="E228" s="213" t="s">
        <v>331</v>
      </c>
      <c r="F228" s="214" t="s">
        <v>332</v>
      </c>
      <c r="G228" s="215" t="s">
        <v>129</v>
      </c>
      <c r="H228" s="216">
        <v>300</v>
      </c>
      <c r="I228" s="217"/>
      <c r="J228" s="218">
        <f>ROUND(I228*H228,2)</f>
        <v>0</v>
      </c>
      <c r="K228" s="219"/>
      <c r="L228" s="44"/>
      <c r="M228" s="220" t="s">
        <v>1</v>
      </c>
      <c r="N228" s="221" t="s">
        <v>41</v>
      </c>
      <c r="O228" s="91"/>
      <c r="P228" s="222">
        <f>O228*H228</f>
        <v>0</v>
      </c>
      <c r="Q228" s="222">
        <v>0.46000000000000002</v>
      </c>
      <c r="R228" s="222">
        <f>Q228*H228</f>
        <v>138</v>
      </c>
      <c r="S228" s="222">
        <v>0</v>
      </c>
      <c r="T228" s="223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4" t="s">
        <v>130</v>
      </c>
      <c r="AT228" s="224" t="s">
        <v>126</v>
      </c>
      <c r="AU228" s="224" t="s">
        <v>83</v>
      </c>
      <c r="AY228" s="17" t="s">
        <v>124</v>
      </c>
      <c r="BE228" s="225">
        <f>IF(N228="základní",J228,0)</f>
        <v>0</v>
      </c>
      <c r="BF228" s="225">
        <f>IF(N228="snížená",J228,0)</f>
        <v>0</v>
      </c>
      <c r="BG228" s="225">
        <f>IF(N228="zákl. přenesená",J228,0)</f>
        <v>0</v>
      </c>
      <c r="BH228" s="225">
        <f>IF(N228="sníž. přenesená",J228,0)</f>
        <v>0</v>
      </c>
      <c r="BI228" s="225">
        <f>IF(N228="nulová",J228,0)</f>
        <v>0</v>
      </c>
      <c r="BJ228" s="17" t="s">
        <v>81</v>
      </c>
      <c r="BK228" s="225">
        <f>ROUND(I228*H228,2)</f>
        <v>0</v>
      </c>
      <c r="BL228" s="17" t="s">
        <v>130</v>
      </c>
      <c r="BM228" s="224" t="s">
        <v>333</v>
      </c>
    </row>
    <row r="229" s="2" customFormat="1" ht="21.75" customHeight="1">
      <c r="A229" s="38"/>
      <c r="B229" s="39"/>
      <c r="C229" s="212" t="s">
        <v>334</v>
      </c>
      <c r="D229" s="212" t="s">
        <v>126</v>
      </c>
      <c r="E229" s="213" t="s">
        <v>335</v>
      </c>
      <c r="F229" s="214" t="s">
        <v>336</v>
      </c>
      <c r="G229" s="215" t="s">
        <v>129</v>
      </c>
      <c r="H229" s="216">
        <v>478.41000000000002</v>
      </c>
      <c r="I229" s="217"/>
      <c r="J229" s="218">
        <f>ROUND(I229*H229,2)</f>
        <v>0</v>
      </c>
      <c r="K229" s="219"/>
      <c r="L229" s="44"/>
      <c r="M229" s="220" t="s">
        <v>1</v>
      </c>
      <c r="N229" s="221" t="s">
        <v>41</v>
      </c>
      <c r="O229" s="91"/>
      <c r="P229" s="222">
        <f>O229*H229</f>
        <v>0</v>
      </c>
      <c r="Q229" s="222">
        <v>0.00051000000000000004</v>
      </c>
      <c r="R229" s="222">
        <f>Q229*H229</f>
        <v>0.24398910000000004</v>
      </c>
      <c r="S229" s="222">
        <v>0</v>
      </c>
      <c r="T229" s="223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4" t="s">
        <v>130</v>
      </c>
      <c r="AT229" s="224" t="s">
        <v>126</v>
      </c>
      <c r="AU229" s="224" t="s">
        <v>83</v>
      </c>
      <c r="AY229" s="17" t="s">
        <v>124</v>
      </c>
      <c r="BE229" s="225">
        <f>IF(N229="základní",J229,0)</f>
        <v>0</v>
      </c>
      <c r="BF229" s="225">
        <f>IF(N229="snížená",J229,0)</f>
        <v>0</v>
      </c>
      <c r="BG229" s="225">
        <f>IF(N229="zákl. přenesená",J229,0)</f>
        <v>0</v>
      </c>
      <c r="BH229" s="225">
        <f>IF(N229="sníž. přenesená",J229,0)</f>
        <v>0</v>
      </c>
      <c r="BI229" s="225">
        <f>IF(N229="nulová",J229,0)</f>
        <v>0</v>
      </c>
      <c r="BJ229" s="17" t="s">
        <v>81</v>
      </c>
      <c r="BK229" s="225">
        <f>ROUND(I229*H229,2)</f>
        <v>0</v>
      </c>
      <c r="BL229" s="17" t="s">
        <v>130</v>
      </c>
      <c r="BM229" s="224" t="s">
        <v>337</v>
      </c>
    </row>
    <row r="230" s="2" customFormat="1" ht="24.15" customHeight="1">
      <c r="A230" s="38"/>
      <c r="B230" s="39"/>
      <c r="C230" s="212" t="s">
        <v>338</v>
      </c>
      <c r="D230" s="212" t="s">
        <v>126</v>
      </c>
      <c r="E230" s="213" t="s">
        <v>339</v>
      </c>
      <c r="F230" s="214" t="s">
        <v>340</v>
      </c>
      <c r="G230" s="215" t="s">
        <v>129</v>
      </c>
      <c r="H230" s="216">
        <v>478.41000000000002</v>
      </c>
      <c r="I230" s="217"/>
      <c r="J230" s="218">
        <f>ROUND(I230*H230,2)</f>
        <v>0</v>
      </c>
      <c r="K230" s="219"/>
      <c r="L230" s="44"/>
      <c r="M230" s="220" t="s">
        <v>1</v>
      </c>
      <c r="N230" s="221" t="s">
        <v>41</v>
      </c>
      <c r="O230" s="91"/>
      <c r="P230" s="222">
        <f>O230*H230</f>
        <v>0</v>
      </c>
      <c r="Q230" s="222">
        <v>0.092799999999999994</v>
      </c>
      <c r="R230" s="222">
        <f>Q230*H230</f>
        <v>44.396447999999999</v>
      </c>
      <c r="S230" s="222">
        <v>0</v>
      </c>
      <c r="T230" s="223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4" t="s">
        <v>130</v>
      </c>
      <c r="AT230" s="224" t="s">
        <v>126</v>
      </c>
      <c r="AU230" s="224" t="s">
        <v>83</v>
      </c>
      <c r="AY230" s="17" t="s">
        <v>124</v>
      </c>
      <c r="BE230" s="225">
        <f>IF(N230="základní",J230,0)</f>
        <v>0</v>
      </c>
      <c r="BF230" s="225">
        <f>IF(N230="snížená",J230,0)</f>
        <v>0</v>
      </c>
      <c r="BG230" s="225">
        <f>IF(N230="zákl. přenesená",J230,0)</f>
        <v>0</v>
      </c>
      <c r="BH230" s="225">
        <f>IF(N230="sníž. přenesená",J230,0)</f>
        <v>0</v>
      </c>
      <c r="BI230" s="225">
        <f>IF(N230="nulová",J230,0)</f>
        <v>0</v>
      </c>
      <c r="BJ230" s="17" t="s">
        <v>81</v>
      </c>
      <c r="BK230" s="225">
        <f>ROUND(I230*H230,2)</f>
        <v>0</v>
      </c>
      <c r="BL230" s="17" t="s">
        <v>130</v>
      </c>
      <c r="BM230" s="224" t="s">
        <v>341</v>
      </c>
    </row>
    <row r="231" s="2" customFormat="1" ht="24.15" customHeight="1">
      <c r="A231" s="38"/>
      <c r="B231" s="39"/>
      <c r="C231" s="212" t="s">
        <v>342</v>
      </c>
      <c r="D231" s="212" t="s">
        <v>126</v>
      </c>
      <c r="E231" s="213" t="s">
        <v>343</v>
      </c>
      <c r="F231" s="214" t="s">
        <v>344</v>
      </c>
      <c r="G231" s="215" t="s">
        <v>129</v>
      </c>
      <c r="H231" s="216">
        <v>15.199999999999999</v>
      </c>
      <c r="I231" s="217"/>
      <c r="J231" s="218">
        <f>ROUND(I231*H231,2)</f>
        <v>0</v>
      </c>
      <c r="K231" s="219"/>
      <c r="L231" s="44"/>
      <c r="M231" s="220" t="s">
        <v>1</v>
      </c>
      <c r="N231" s="221" t="s">
        <v>41</v>
      </c>
      <c r="O231" s="91"/>
      <c r="P231" s="222">
        <f>O231*H231</f>
        <v>0</v>
      </c>
      <c r="Q231" s="222">
        <v>0.092799999999999994</v>
      </c>
      <c r="R231" s="222">
        <f>Q231*H231</f>
        <v>1.4105599999999998</v>
      </c>
      <c r="S231" s="222">
        <v>0</v>
      </c>
      <c r="T231" s="223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4" t="s">
        <v>130</v>
      </c>
      <c r="AT231" s="224" t="s">
        <v>126</v>
      </c>
      <c r="AU231" s="224" t="s">
        <v>83</v>
      </c>
      <c r="AY231" s="17" t="s">
        <v>124</v>
      </c>
      <c r="BE231" s="225">
        <f>IF(N231="základní",J231,0)</f>
        <v>0</v>
      </c>
      <c r="BF231" s="225">
        <f>IF(N231="snížená",J231,0)</f>
        <v>0</v>
      </c>
      <c r="BG231" s="225">
        <f>IF(N231="zákl. přenesená",J231,0)</f>
        <v>0</v>
      </c>
      <c r="BH231" s="225">
        <f>IF(N231="sníž. přenesená",J231,0)</f>
        <v>0</v>
      </c>
      <c r="BI231" s="225">
        <f>IF(N231="nulová",J231,0)</f>
        <v>0</v>
      </c>
      <c r="BJ231" s="17" t="s">
        <v>81</v>
      </c>
      <c r="BK231" s="225">
        <f>ROUND(I231*H231,2)</f>
        <v>0</v>
      </c>
      <c r="BL231" s="17" t="s">
        <v>130</v>
      </c>
      <c r="BM231" s="224" t="s">
        <v>345</v>
      </c>
    </row>
    <row r="232" s="13" customFormat="1">
      <c r="A232" s="13"/>
      <c r="B232" s="226"/>
      <c r="C232" s="227"/>
      <c r="D232" s="228" t="s">
        <v>132</v>
      </c>
      <c r="E232" s="229" t="s">
        <v>1</v>
      </c>
      <c r="F232" s="230" t="s">
        <v>346</v>
      </c>
      <c r="G232" s="227"/>
      <c r="H232" s="231">
        <v>15.199999999999999</v>
      </c>
      <c r="I232" s="232"/>
      <c r="J232" s="227"/>
      <c r="K232" s="227"/>
      <c r="L232" s="233"/>
      <c r="M232" s="234"/>
      <c r="N232" s="235"/>
      <c r="O232" s="235"/>
      <c r="P232" s="235"/>
      <c r="Q232" s="235"/>
      <c r="R232" s="235"/>
      <c r="S232" s="235"/>
      <c r="T232" s="236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7" t="s">
        <v>132</v>
      </c>
      <c r="AU232" s="237" t="s">
        <v>83</v>
      </c>
      <c r="AV232" s="13" t="s">
        <v>83</v>
      </c>
      <c r="AW232" s="13" t="s">
        <v>32</v>
      </c>
      <c r="AX232" s="13" t="s">
        <v>81</v>
      </c>
      <c r="AY232" s="237" t="s">
        <v>124</v>
      </c>
    </row>
    <row r="233" s="2" customFormat="1" ht="24.15" customHeight="1">
      <c r="A233" s="38"/>
      <c r="B233" s="39"/>
      <c r="C233" s="212" t="s">
        <v>347</v>
      </c>
      <c r="D233" s="212" t="s">
        <v>126</v>
      </c>
      <c r="E233" s="213" t="s">
        <v>348</v>
      </c>
      <c r="F233" s="214" t="s">
        <v>349</v>
      </c>
      <c r="G233" s="215" t="s">
        <v>129</v>
      </c>
      <c r="H233" s="216">
        <v>15.199999999999999</v>
      </c>
      <c r="I233" s="217"/>
      <c r="J233" s="218">
        <f>ROUND(I233*H233,2)</f>
        <v>0</v>
      </c>
      <c r="K233" s="219"/>
      <c r="L233" s="44"/>
      <c r="M233" s="220" t="s">
        <v>1</v>
      </c>
      <c r="N233" s="221" t="s">
        <v>41</v>
      </c>
      <c r="O233" s="91"/>
      <c r="P233" s="222">
        <f>O233*H233</f>
        <v>0</v>
      </c>
      <c r="Q233" s="222">
        <v>0.11600000000000001</v>
      </c>
      <c r="R233" s="222">
        <f>Q233*H233</f>
        <v>1.7632000000000001</v>
      </c>
      <c r="S233" s="222">
        <v>0</v>
      </c>
      <c r="T233" s="223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4" t="s">
        <v>130</v>
      </c>
      <c r="AT233" s="224" t="s">
        <v>126</v>
      </c>
      <c r="AU233" s="224" t="s">
        <v>83</v>
      </c>
      <c r="AY233" s="17" t="s">
        <v>124</v>
      </c>
      <c r="BE233" s="225">
        <f>IF(N233="základní",J233,0)</f>
        <v>0</v>
      </c>
      <c r="BF233" s="225">
        <f>IF(N233="snížená",J233,0)</f>
        <v>0</v>
      </c>
      <c r="BG233" s="225">
        <f>IF(N233="zákl. přenesená",J233,0)</f>
        <v>0</v>
      </c>
      <c r="BH233" s="225">
        <f>IF(N233="sníž. přenesená",J233,0)</f>
        <v>0</v>
      </c>
      <c r="BI233" s="225">
        <f>IF(N233="nulová",J233,0)</f>
        <v>0</v>
      </c>
      <c r="BJ233" s="17" t="s">
        <v>81</v>
      </c>
      <c r="BK233" s="225">
        <f>ROUND(I233*H233,2)</f>
        <v>0</v>
      </c>
      <c r="BL233" s="17" t="s">
        <v>130</v>
      </c>
      <c r="BM233" s="224" t="s">
        <v>350</v>
      </c>
    </row>
    <row r="234" s="2" customFormat="1" ht="16.5" customHeight="1">
      <c r="A234" s="38"/>
      <c r="B234" s="39"/>
      <c r="C234" s="212" t="s">
        <v>351</v>
      </c>
      <c r="D234" s="212" t="s">
        <v>126</v>
      </c>
      <c r="E234" s="213" t="s">
        <v>352</v>
      </c>
      <c r="F234" s="214" t="s">
        <v>353</v>
      </c>
      <c r="G234" s="215" t="s">
        <v>129</v>
      </c>
      <c r="H234" s="216">
        <v>478.41000000000002</v>
      </c>
      <c r="I234" s="217"/>
      <c r="J234" s="218">
        <f>ROUND(I234*H234,2)</f>
        <v>0</v>
      </c>
      <c r="K234" s="219"/>
      <c r="L234" s="44"/>
      <c r="M234" s="220" t="s">
        <v>1</v>
      </c>
      <c r="N234" s="221" t="s">
        <v>41</v>
      </c>
      <c r="O234" s="91"/>
      <c r="P234" s="222">
        <f>O234*H234</f>
        <v>0</v>
      </c>
      <c r="Q234" s="222">
        <v>0.24535000000000001</v>
      </c>
      <c r="R234" s="222">
        <f>Q234*H234</f>
        <v>117.37789350000001</v>
      </c>
      <c r="S234" s="222">
        <v>0</v>
      </c>
      <c r="T234" s="223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4" t="s">
        <v>130</v>
      </c>
      <c r="AT234" s="224" t="s">
        <v>126</v>
      </c>
      <c r="AU234" s="224" t="s">
        <v>83</v>
      </c>
      <c r="AY234" s="17" t="s">
        <v>124</v>
      </c>
      <c r="BE234" s="225">
        <f>IF(N234="základní",J234,0)</f>
        <v>0</v>
      </c>
      <c r="BF234" s="225">
        <f>IF(N234="snížená",J234,0)</f>
        <v>0</v>
      </c>
      <c r="BG234" s="225">
        <f>IF(N234="zákl. přenesená",J234,0)</f>
        <v>0</v>
      </c>
      <c r="BH234" s="225">
        <f>IF(N234="sníž. přenesená",J234,0)</f>
        <v>0</v>
      </c>
      <c r="BI234" s="225">
        <f>IF(N234="nulová",J234,0)</f>
        <v>0</v>
      </c>
      <c r="BJ234" s="17" t="s">
        <v>81</v>
      </c>
      <c r="BK234" s="225">
        <f>ROUND(I234*H234,2)</f>
        <v>0</v>
      </c>
      <c r="BL234" s="17" t="s">
        <v>130</v>
      </c>
      <c r="BM234" s="224" t="s">
        <v>354</v>
      </c>
    </row>
    <row r="235" s="2" customFormat="1" ht="21.75" customHeight="1">
      <c r="A235" s="38"/>
      <c r="B235" s="39"/>
      <c r="C235" s="212" t="s">
        <v>355</v>
      </c>
      <c r="D235" s="212" t="s">
        <v>126</v>
      </c>
      <c r="E235" s="213" t="s">
        <v>356</v>
      </c>
      <c r="F235" s="214" t="s">
        <v>357</v>
      </c>
      <c r="G235" s="215" t="s">
        <v>129</v>
      </c>
      <c r="H235" s="216">
        <v>15</v>
      </c>
      <c r="I235" s="217"/>
      <c r="J235" s="218">
        <f>ROUND(I235*H235,2)</f>
        <v>0</v>
      </c>
      <c r="K235" s="219"/>
      <c r="L235" s="44"/>
      <c r="M235" s="220" t="s">
        <v>1</v>
      </c>
      <c r="N235" s="221" t="s">
        <v>41</v>
      </c>
      <c r="O235" s="91"/>
      <c r="P235" s="222">
        <f>O235*H235</f>
        <v>0</v>
      </c>
      <c r="Q235" s="222">
        <v>0.49819999999999998</v>
      </c>
      <c r="R235" s="222">
        <f>Q235*H235</f>
        <v>7.4729999999999999</v>
      </c>
      <c r="S235" s="222">
        <v>0</v>
      </c>
      <c r="T235" s="223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4" t="s">
        <v>130</v>
      </c>
      <c r="AT235" s="224" t="s">
        <v>126</v>
      </c>
      <c r="AU235" s="224" t="s">
        <v>83</v>
      </c>
      <c r="AY235" s="17" t="s">
        <v>124</v>
      </c>
      <c r="BE235" s="225">
        <f>IF(N235="základní",J235,0)</f>
        <v>0</v>
      </c>
      <c r="BF235" s="225">
        <f>IF(N235="snížená",J235,0)</f>
        <v>0</v>
      </c>
      <c r="BG235" s="225">
        <f>IF(N235="zákl. přenesená",J235,0)</f>
        <v>0</v>
      </c>
      <c r="BH235" s="225">
        <f>IF(N235="sníž. přenesená",J235,0)</f>
        <v>0</v>
      </c>
      <c r="BI235" s="225">
        <f>IF(N235="nulová",J235,0)</f>
        <v>0</v>
      </c>
      <c r="BJ235" s="17" t="s">
        <v>81</v>
      </c>
      <c r="BK235" s="225">
        <f>ROUND(I235*H235,2)</f>
        <v>0</v>
      </c>
      <c r="BL235" s="17" t="s">
        <v>130</v>
      </c>
      <c r="BM235" s="224" t="s">
        <v>358</v>
      </c>
    </row>
    <row r="236" s="13" customFormat="1">
      <c r="A236" s="13"/>
      <c r="B236" s="226"/>
      <c r="C236" s="227"/>
      <c r="D236" s="228" t="s">
        <v>132</v>
      </c>
      <c r="E236" s="229" t="s">
        <v>1</v>
      </c>
      <c r="F236" s="230" t="s">
        <v>359</v>
      </c>
      <c r="G236" s="227"/>
      <c r="H236" s="231">
        <v>15</v>
      </c>
      <c r="I236" s="232"/>
      <c r="J236" s="227"/>
      <c r="K236" s="227"/>
      <c r="L236" s="233"/>
      <c r="M236" s="234"/>
      <c r="N236" s="235"/>
      <c r="O236" s="235"/>
      <c r="P236" s="235"/>
      <c r="Q236" s="235"/>
      <c r="R236" s="235"/>
      <c r="S236" s="235"/>
      <c r="T236" s="236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7" t="s">
        <v>132</v>
      </c>
      <c r="AU236" s="237" t="s">
        <v>83</v>
      </c>
      <c r="AV236" s="13" t="s">
        <v>83</v>
      </c>
      <c r="AW236" s="13" t="s">
        <v>32</v>
      </c>
      <c r="AX236" s="13" t="s">
        <v>81</v>
      </c>
      <c r="AY236" s="237" t="s">
        <v>124</v>
      </c>
    </row>
    <row r="237" s="2" customFormat="1" ht="21.75" customHeight="1">
      <c r="A237" s="38"/>
      <c r="B237" s="39"/>
      <c r="C237" s="212" t="s">
        <v>360</v>
      </c>
      <c r="D237" s="212" t="s">
        <v>126</v>
      </c>
      <c r="E237" s="213" t="s">
        <v>361</v>
      </c>
      <c r="F237" s="214" t="s">
        <v>362</v>
      </c>
      <c r="G237" s="215" t="s">
        <v>129</v>
      </c>
      <c r="H237" s="216">
        <v>1581</v>
      </c>
      <c r="I237" s="217"/>
      <c r="J237" s="218">
        <f>ROUND(I237*H237,2)</f>
        <v>0</v>
      </c>
      <c r="K237" s="219"/>
      <c r="L237" s="44"/>
      <c r="M237" s="220" t="s">
        <v>1</v>
      </c>
      <c r="N237" s="221" t="s">
        <v>41</v>
      </c>
      <c r="O237" s="91"/>
      <c r="P237" s="222">
        <f>O237*H237</f>
        <v>0</v>
      </c>
      <c r="Q237" s="222">
        <v>0.026790000000000001</v>
      </c>
      <c r="R237" s="222">
        <f>Q237*H237</f>
        <v>42.354990000000001</v>
      </c>
      <c r="S237" s="222">
        <v>0</v>
      </c>
      <c r="T237" s="223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4" t="s">
        <v>130</v>
      </c>
      <c r="AT237" s="224" t="s">
        <v>126</v>
      </c>
      <c r="AU237" s="224" t="s">
        <v>83</v>
      </c>
      <c r="AY237" s="17" t="s">
        <v>124</v>
      </c>
      <c r="BE237" s="225">
        <f>IF(N237="základní",J237,0)</f>
        <v>0</v>
      </c>
      <c r="BF237" s="225">
        <f>IF(N237="snížená",J237,0)</f>
        <v>0</v>
      </c>
      <c r="BG237" s="225">
        <f>IF(N237="zákl. přenesená",J237,0)</f>
        <v>0</v>
      </c>
      <c r="BH237" s="225">
        <f>IF(N237="sníž. přenesená",J237,0)</f>
        <v>0</v>
      </c>
      <c r="BI237" s="225">
        <f>IF(N237="nulová",J237,0)</f>
        <v>0</v>
      </c>
      <c r="BJ237" s="17" t="s">
        <v>81</v>
      </c>
      <c r="BK237" s="225">
        <f>ROUND(I237*H237,2)</f>
        <v>0</v>
      </c>
      <c r="BL237" s="17" t="s">
        <v>130</v>
      </c>
      <c r="BM237" s="224" t="s">
        <v>363</v>
      </c>
    </row>
    <row r="238" s="2" customFormat="1" ht="24.15" customHeight="1">
      <c r="A238" s="38"/>
      <c r="B238" s="39"/>
      <c r="C238" s="212" t="s">
        <v>364</v>
      </c>
      <c r="D238" s="212" t="s">
        <v>126</v>
      </c>
      <c r="E238" s="213" t="s">
        <v>365</v>
      </c>
      <c r="F238" s="214" t="s">
        <v>366</v>
      </c>
      <c r="G238" s="215" t="s">
        <v>129</v>
      </c>
      <c r="H238" s="216">
        <v>16.100000000000001</v>
      </c>
      <c r="I238" s="217"/>
      <c r="J238" s="218">
        <f>ROUND(I238*H238,2)</f>
        <v>0</v>
      </c>
      <c r="K238" s="219"/>
      <c r="L238" s="44"/>
      <c r="M238" s="220" t="s">
        <v>1</v>
      </c>
      <c r="N238" s="221" t="s">
        <v>41</v>
      </c>
      <c r="O238" s="91"/>
      <c r="P238" s="222">
        <f>O238*H238</f>
        <v>0</v>
      </c>
      <c r="Q238" s="222">
        <v>0</v>
      </c>
      <c r="R238" s="222">
        <f>Q238*H238</f>
        <v>0</v>
      </c>
      <c r="S238" s="222">
        <v>0</v>
      </c>
      <c r="T238" s="223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4" t="s">
        <v>130</v>
      </c>
      <c r="AT238" s="224" t="s">
        <v>126</v>
      </c>
      <c r="AU238" s="224" t="s">
        <v>83</v>
      </c>
      <c r="AY238" s="17" t="s">
        <v>124</v>
      </c>
      <c r="BE238" s="225">
        <f>IF(N238="základní",J238,0)</f>
        <v>0</v>
      </c>
      <c r="BF238" s="225">
        <f>IF(N238="snížená",J238,0)</f>
        <v>0</v>
      </c>
      <c r="BG238" s="225">
        <f>IF(N238="zákl. přenesená",J238,0)</f>
        <v>0</v>
      </c>
      <c r="BH238" s="225">
        <f>IF(N238="sníž. přenesená",J238,0)</f>
        <v>0</v>
      </c>
      <c r="BI238" s="225">
        <f>IF(N238="nulová",J238,0)</f>
        <v>0</v>
      </c>
      <c r="BJ238" s="17" t="s">
        <v>81</v>
      </c>
      <c r="BK238" s="225">
        <f>ROUND(I238*H238,2)</f>
        <v>0</v>
      </c>
      <c r="BL238" s="17" t="s">
        <v>130</v>
      </c>
      <c r="BM238" s="224" t="s">
        <v>367</v>
      </c>
    </row>
    <row r="239" s="13" customFormat="1">
      <c r="A239" s="13"/>
      <c r="B239" s="226"/>
      <c r="C239" s="227"/>
      <c r="D239" s="228" t="s">
        <v>132</v>
      </c>
      <c r="E239" s="229" t="s">
        <v>1</v>
      </c>
      <c r="F239" s="230" t="s">
        <v>368</v>
      </c>
      <c r="G239" s="227"/>
      <c r="H239" s="231">
        <v>16.100000000000001</v>
      </c>
      <c r="I239" s="232"/>
      <c r="J239" s="227"/>
      <c r="K239" s="227"/>
      <c r="L239" s="233"/>
      <c r="M239" s="234"/>
      <c r="N239" s="235"/>
      <c r="O239" s="235"/>
      <c r="P239" s="235"/>
      <c r="Q239" s="235"/>
      <c r="R239" s="235"/>
      <c r="S239" s="235"/>
      <c r="T239" s="236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7" t="s">
        <v>132</v>
      </c>
      <c r="AU239" s="237" t="s">
        <v>83</v>
      </c>
      <c r="AV239" s="13" t="s">
        <v>83</v>
      </c>
      <c r="AW239" s="13" t="s">
        <v>32</v>
      </c>
      <c r="AX239" s="13" t="s">
        <v>81</v>
      </c>
      <c r="AY239" s="237" t="s">
        <v>124</v>
      </c>
    </row>
    <row r="240" s="2" customFormat="1" ht="21.75" customHeight="1">
      <c r="A240" s="38"/>
      <c r="B240" s="39"/>
      <c r="C240" s="249" t="s">
        <v>369</v>
      </c>
      <c r="D240" s="249" t="s">
        <v>236</v>
      </c>
      <c r="E240" s="250" t="s">
        <v>370</v>
      </c>
      <c r="F240" s="251" t="s">
        <v>371</v>
      </c>
      <c r="G240" s="252" t="s">
        <v>129</v>
      </c>
      <c r="H240" s="253">
        <v>1.6579999999999999</v>
      </c>
      <c r="I240" s="254"/>
      <c r="J240" s="255">
        <f>ROUND(I240*H240,2)</f>
        <v>0</v>
      </c>
      <c r="K240" s="256"/>
      <c r="L240" s="257"/>
      <c r="M240" s="258" t="s">
        <v>1</v>
      </c>
      <c r="N240" s="259" t="s">
        <v>41</v>
      </c>
      <c r="O240" s="91"/>
      <c r="P240" s="222">
        <f>O240*H240</f>
        <v>0</v>
      </c>
      <c r="Q240" s="222">
        <v>0.13100000000000001</v>
      </c>
      <c r="R240" s="222">
        <f>Q240*H240</f>
        <v>0.217198</v>
      </c>
      <c r="S240" s="222">
        <v>0</v>
      </c>
      <c r="T240" s="223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4" t="s">
        <v>158</v>
      </c>
      <c r="AT240" s="224" t="s">
        <v>236</v>
      </c>
      <c r="AU240" s="224" t="s">
        <v>83</v>
      </c>
      <c r="AY240" s="17" t="s">
        <v>124</v>
      </c>
      <c r="BE240" s="225">
        <f>IF(N240="základní",J240,0)</f>
        <v>0</v>
      </c>
      <c r="BF240" s="225">
        <f>IF(N240="snížená",J240,0)</f>
        <v>0</v>
      </c>
      <c r="BG240" s="225">
        <f>IF(N240="zákl. přenesená",J240,0)</f>
        <v>0</v>
      </c>
      <c r="BH240" s="225">
        <f>IF(N240="sníž. přenesená",J240,0)</f>
        <v>0</v>
      </c>
      <c r="BI240" s="225">
        <f>IF(N240="nulová",J240,0)</f>
        <v>0</v>
      </c>
      <c r="BJ240" s="17" t="s">
        <v>81</v>
      </c>
      <c r="BK240" s="225">
        <f>ROUND(I240*H240,2)</f>
        <v>0</v>
      </c>
      <c r="BL240" s="17" t="s">
        <v>130</v>
      </c>
      <c r="BM240" s="224" t="s">
        <v>372</v>
      </c>
    </row>
    <row r="241" s="13" customFormat="1">
      <c r="A241" s="13"/>
      <c r="B241" s="226"/>
      <c r="C241" s="227"/>
      <c r="D241" s="228" t="s">
        <v>132</v>
      </c>
      <c r="E241" s="229" t="s">
        <v>1</v>
      </c>
      <c r="F241" s="230" t="s">
        <v>373</v>
      </c>
      <c r="G241" s="227"/>
      <c r="H241" s="231">
        <v>1.6100000000000001</v>
      </c>
      <c r="I241" s="232"/>
      <c r="J241" s="227"/>
      <c r="K241" s="227"/>
      <c r="L241" s="233"/>
      <c r="M241" s="234"/>
      <c r="N241" s="235"/>
      <c r="O241" s="235"/>
      <c r="P241" s="235"/>
      <c r="Q241" s="235"/>
      <c r="R241" s="235"/>
      <c r="S241" s="235"/>
      <c r="T241" s="236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7" t="s">
        <v>132</v>
      </c>
      <c r="AU241" s="237" t="s">
        <v>83</v>
      </c>
      <c r="AV241" s="13" t="s">
        <v>83</v>
      </c>
      <c r="AW241" s="13" t="s">
        <v>32</v>
      </c>
      <c r="AX241" s="13" t="s">
        <v>76</v>
      </c>
      <c r="AY241" s="237" t="s">
        <v>124</v>
      </c>
    </row>
    <row r="242" s="14" customFormat="1">
      <c r="A242" s="14"/>
      <c r="B242" s="238"/>
      <c r="C242" s="239"/>
      <c r="D242" s="228" t="s">
        <v>132</v>
      </c>
      <c r="E242" s="240" t="s">
        <v>1</v>
      </c>
      <c r="F242" s="241" t="s">
        <v>134</v>
      </c>
      <c r="G242" s="239"/>
      <c r="H242" s="242">
        <v>1.6100000000000001</v>
      </c>
      <c r="I242" s="243"/>
      <c r="J242" s="239"/>
      <c r="K242" s="239"/>
      <c r="L242" s="244"/>
      <c r="M242" s="245"/>
      <c r="N242" s="246"/>
      <c r="O242" s="246"/>
      <c r="P242" s="246"/>
      <c r="Q242" s="246"/>
      <c r="R242" s="246"/>
      <c r="S242" s="246"/>
      <c r="T242" s="247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8" t="s">
        <v>132</v>
      </c>
      <c r="AU242" s="248" t="s">
        <v>83</v>
      </c>
      <c r="AV242" s="14" t="s">
        <v>130</v>
      </c>
      <c r="AW242" s="14" t="s">
        <v>32</v>
      </c>
      <c r="AX242" s="14" t="s">
        <v>81</v>
      </c>
      <c r="AY242" s="248" t="s">
        <v>124</v>
      </c>
    </row>
    <row r="243" s="13" customFormat="1">
      <c r="A243" s="13"/>
      <c r="B243" s="226"/>
      <c r="C243" s="227"/>
      <c r="D243" s="228" t="s">
        <v>132</v>
      </c>
      <c r="E243" s="227"/>
      <c r="F243" s="230" t="s">
        <v>374</v>
      </c>
      <c r="G243" s="227"/>
      <c r="H243" s="231">
        <v>1.6579999999999999</v>
      </c>
      <c r="I243" s="232"/>
      <c r="J243" s="227"/>
      <c r="K243" s="227"/>
      <c r="L243" s="233"/>
      <c r="M243" s="234"/>
      <c r="N243" s="235"/>
      <c r="O243" s="235"/>
      <c r="P243" s="235"/>
      <c r="Q243" s="235"/>
      <c r="R243" s="235"/>
      <c r="S243" s="235"/>
      <c r="T243" s="236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7" t="s">
        <v>132</v>
      </c>
      <c r="AU243" s="237" t="s">
        <v>83</v>
      </c>
      <c r="AV243" s="13" t="s">
        <v>83</v>
      </c>
      <c r="AW243" s="13" t="s">
        <v>4</v>
      </c>
      <c r="AX243" s="13" t="s">
        <v>81</v>
      </c>
      <c r="AY243" s="237" t="s">
        <v>124</v>
      </c>
    </row>
    <row r="244" s="2" customFormat="1" ht="33" customHeight="1">
      <c r="A244" s="38"/>
      <c r="B244" s="39"/>
      <c r="C244" s="212" t="s">
        <v>375</v>
      </c>
      <c r="D244" s="212" t="s">
        <v>126</v>
      </c>
      <c r="E244" s="213" t="s">
        <v>376</v>
      </c>
      <c r="F244" s="214" t="s">
        <v>377</v>
      </c>
      <c r="G244" s="215" t="s">
        <v>129</v>
      </c>
      <c r="H244" s="216">
        <v>22.440000000000001</v>
      </c>
      <c r="I244" s="217"/>
      <c r="J244" s="218">
        <f>ROUND(I244*H244,2)</f>
        <v>0</v>
      </c>
      <c r="K244" s="219"/>
      <c r="L244" s="44"/>
      <c r="M244" s="220" t="s">
        <v>1</v>
      </c>
      <c r="N244" s="221" t="s">
        <v>41</v>
      </c>
      <c r="O244" s="91"/>
      <c r="P244" s="222">
        <f>O244*H244</f>
        <v>0</v>
      </c>
      <c r="Q244" s="222">
        <v>0.10100000000000001</v>
      </c>
      <c r="R244" s="222">
        <f>Q244*H244</f>
        <v>2.2664400000000002</v>
      </c>
      <c r="S244" s="222">
        <v>0</v>
      </c>
      <c r="T244" s="223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4" t="s">
        <v>130</v>
      </c>
      <c r="AT244" s="224" t="s">
        <v>126</v>
      </c>
      <c r="AU244" s="224" t="s">
        <v>83</v>
      </c>
      <c r="AY244" s="17" t="s">
        <v>124</v>
      </c>
      <c r="BE244" s="225">
        <f>IF(N244="základní",J244,0)</f>
        <v>0</v>
      </c>
      <c r="BF244" s="225">
        <f>IF(N244="snížená",J244,0)</f>
        <v>0</v>
      </c>
      <c r="BG244" s="225">
        <f>IF(N244="zákl. přenesená",J244,0)</f>
        <v>0</v>
      </c>
      <c r="BH244" s="225">
        <f>IF(N244="sníž. přenesená",J244,0)</f>
        <v>0</v>
      </c>
      <c r="BI244" s="225">
        <f>IF(N244="nulová",J244,0)</f>
        <v>0</v>
      </c>
      <c r="BJ244" s="17" t="s">
        <v>81</v>
      </c>
      <c r="BK244" s="225">
        <f>ROUND(I244*H244,2)</f>
        <v>0</v>
      </c>
      <c r="BL244" s="17" t="s">
        <v>130</v>
      </c>
      <c r="BM244" s="224" t="s">
        <v>378</v>
      </c>
    </row>
    <row r="245" s="13" customFormat="1">
      <c r="A245" s="13"/>
      <c r="B245" s="226"/>
      <c r="C245" s="227"/>
      <c r="D245" s="228" t="s">
        <v>132</v>
      </c>
      <c r="E245" s="229" t="s">
        <v>1</v>
      </c>
      <c r="F245" s="230" t="s">
        <v>329</v>
      </c>
      <c r="G245" s="227"/>
      <c r="H245" s="231">
        <v>22.440000000000001</v>
      </c>
      <c r="I245" s="232"/>
      <c r="J245" s="227"/>
      <c r="K245" s="227"/>
      <c r="L245" s="233"/>
      <c r="M245" s="234"/>
      <c r="N245" s="235"/>
      <c r="O245" s="235"/>
      <c r="P245" s="235"/>
      <c r="Q245" s="235"/>
      <c r="R245" s="235"/>
      <c r="S245" s="235"/>
      <c r="T245" s="23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7" t="s">
        <v>132</v>
      </c>
      <c r="AU245" s="237" t="s">
        <v>83</v>
      </c>
      <c r="AV245" s="13" t="s">
        <v>83</v>
      </c>
      <c r="AW245" s="13" t="s">
        <v>32</v>
      </c>
      <c r="AX245" s="13" t="s">
        <v>81</v>
      </c>
      <c r="AY245" s="237" t="s">
        <v>124</v>
      </c>
    </row>
    <row r="246" s="2" customFormat="1" ht="16.5" customHeight="1">
      <c r="A246" s="38"/>
      <c r="B246" s="39"/>
      <c r="C246" s="249" t="s">
        <v>379</v>
      </c>
      <c r="D246" s="249" t="s">
        <v>236</v>
      </c>
      <c r="E246" s="250" t="s">
        <v>380</v>
      </c>
      <c r="F246" s="251" t="s">
        <v>381</v>
      </c>
      <c r="G246" s="252" t="s">
        <v>129</v>
      </c>
      <c r="H246" s="253">
        <v>22.664000000000001</v>
      </c>
      <c r="I246" s="254"/>
      <c r="J246" s="255">
        <f>ROUND(I246*H246,2)</f>
        <v>0</v>
      </c>
      <c r="K246" s="256"/>
      <c r="L246" s="257"/>
      <c r="M246" s="258" t="s">
        <v>1</v>
      </c>
      <c r="N246" s="259" t="s">
        <v>41</v>
      </c>
      <c r="O246" s="91"/>
      <c r="P246" s="222">
        <f>O246*H246</f>
        <v>0</v>
      </c>
      <c r="Q246" s="222">
        <v>0.09375</v>
      </c>
      <c r="R246" s="222">
        <f>Q246*H246</f>
        <v>2.1247500000000001</v>
      </c>
      <c r="S246" s="222">
        <v>0</v>
      </c>
      <c r="T246" s="223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4" t="s">
        <v>158</v>
      </c>
      <c r="AT246" s="224" t="s">
        <v>236</v>
      </c>
      <c r="AU246" s="224" t="s">
        <v>83</v>
      </c>
      <c r="AY246" s="17" t="s">
        <v>124</v>
      </c>
      <c r="BE246" s="225">
        <f>IF(N246="základní",J246,0)</f>
        <v>0</v>
      </c>
      <c r="BF246" s="225">
        <f>IF(N246="snížená",J246,0)</f>
        <v>0</v>
      </c>
      <c r="BG246" s="225">
        <f>IF(N246="zákl. přenesená",J246,0)</f>
        <v>0</v>
      </c>
      <c r="BH246" s="225">
        <f>IF(N246="sníž. přenesená",J246,0)</f>
        <v>0</v>
      </c>
      <c r="BI246" s="225">
        <f>IF(N246="nulová",J246,0)</f>
        <v>0</v>
      </c>
      <c r="BJ246" s="17" t="s">
        <v>81</v>
      </c>
      <c r="BK246" s="225">
        <f>ROUND(I246*H246,2)</f>
        <v>0</v>
      </c>
      <c r="BL246" s="17" t="s">
        <v>130</v>
      </c>
      <c r="BM246" s="224" t="s">
        <v>382</v>
      </c>
    </row>
    <row r="247" s="13" customFormat="1">
      <c r="A247" s="13"/>
      <c r="B247" s="226"/>
      <c r="C247" s="227"/>
      <c r="D247" s="228" t="s">
        <v>132</v>
      </c>
      <c r="E247" s="227"/>
      <c r="F247" s="230" t="s">
        <v>383</v>
      </c>
      <c r="G247" s="227"/>
      <c r="H247" s="231">
        <v>22.664000000000001</v>
      </c>
      <c r="I247" s="232"/>
      <c r="J247" s="227"/>
      <c r="K247" s="227"/>
      <c r="L247" s="233"/>
      <c r="M247" s="234"/>
      <c r="N247" s="235"/>
      <c r="O247" s="235"/>
      <c r="P247" s="235"/>
      <c r="Q247" s="235"/>
      <c r="R247" s="235"/>
      <c r="S247" s="235"/>
      <c r="T247" s="236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7" t="s">
        <v>132</v>
      </c>
      <c r="AU247" s="237" t="s">
        <v>83</v>
      </c>
      <c r="AV247" s="13" t="s">
        <v>83</v>
      </c>
      <c r="AW247" s="13" t="s">
        <v>4</v>
      </c>
      <c r="AX247" s="13" t="s">
        <v>81</v>
      </c>
      <c r="AY247" s="237" t="s">
        <v>124</v>
      </c>
    </row>
    <row r="248" s="12" customFormat="1" ht="22.8" customHeight="1">
      <c r="A248" s="12"/>
      <c r="B248" s="196"/>
      <c r="C248" s="197"/>
      <c r="D248" s="198" t="s">
        <v>75</v>
      </c>
      <c r="E248" s="210" t="s">
        <v>158</v>
      </c>
      <c r="F248" s="210" t="s">
        <v>384</v>
      </c>
      <c r="G248" s="197"/>
      <c r="H248" s="197"/>
      <c r="I248" s="200"/>
      <c r="J248" s="211">
        <f>BK248</f>
        <v>0</v>
      </c>
      <c r="K248" s="197"/>
      <c r="L248" s="202"/>
      <c r="M248" s="203"/>
      <c r="N248" s="204"/>
      <c r="O248" s="204"/>
      <c r="P248" s="205">
        <f>SUM(P249:P250)</f>
        <v>0</v>
      </c>
      <c r="Q248" s="204"/>
      <c r="R248" s="205">
        <f>SUM(R249:R250)</f>
        <v>0</v>
      </c>
      <c r="S248" s="204"/>
      <c r="T248" s="206">
        <f>SUM(T249:T250)</f>
        <v>2.9399999999999999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07" t="s">
        <v>81</v>
      </c>
      <c r="AT248" s="208" t="s">
        <v>75</v>
      </c>
      <c r="AU248" s="208" t="s">
        <v>81</v>
      </c>
      <c r="AY248" s="207" t="s">
        <v>124</v>
      </c>
      <c r="BK248" s="209">
        <f>SUM(BK249:BK250)</f>
        <v>0</v>
      </c>
    </row>
    <row r="249" s="2" customFormat="1" ht="24.15" customHeight="1">
      <c r="A249" s="38"/>
      <c r="B249" s="39"/>
      <c r="C249" s="212" t="s">
        <v>385</v>
      </c>
      <c r="D249" s="212" t="s">
        <v>126</v>
      </c>
      <c r="E249" s="213" t="s">
        <v>386</v>
      </c>
      <c r="F249" s="214" t="s">
        <v>387</v>
      </c>
      <c r="G249" s="215" t="s">
        <v>161</v>
      </c>
      <c r="H249" s="216">
        <v>196</v>
      </c>
      <c r="I249" s="217"/>
      <c r="J249" s="218">
        <f>ROUND(I249*H249,2)</f>
        <v>0</v>
      </c>
      <c r="K249" s="219"/>
      <c r="L249" s="44"/>
      <c r="M249" s="220" t="s">
        <v>1</v>
      </c>
      <c r="N249" s="221" t="s">
        <v>41</v>
      </c>
      <c r="O249" s="91"/>
      <c r="P249" s="222">
        <f>O249*H249</f>
        <v>0</v>
      </c>
      <c r="Q249" s="222">
        <v>0</v>
      </c>
      <c r="R249" s="222">
        <f>Q249*H249</f>
        <v>0</v>
      </c>
      <c r="S249" s="222">
        <v>0.014999999999999999</v>
      </c>
      <c r="T249" s="223">
        <f>S249*H249</f>
        <v>2.9399999999999999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4" t="s">
        <v>130</v>
      </c>
      <c r="AT249" s="224" t="s">
        <v>126</v>
      </c>
      <c r="AU249" s="224" t="s">
        <v>83</v>
      </c>
      <c r="AY249" s="17" t="s">
        <v>124</v>
      </c>
      <c r="BE249" s="225">
        <f>IF(N249="základní",J249,0)</f>
        <v>0</v>
      </c>
      <c r="BF249" s="225">
        <f>IF(N249="snížená",J249,0)</f>
        <v>0</v>
      </c>
      <c r="BG249" s="225">
        <f>IF(N249="zákl. přenesená",J249,0)</f>
        <v>0</v>
      </c>
      <c r="BH249" s="225">
        <f>IF(N249="sníž. přenesená",J249,0)</f>
        <v>0</v>
      </c>
      <c r="BI249" s="225">
        <f>IF(N249="nulová",J249,0)</f>
        <v>0</v>
      </c>
      <c r="BJ249" s="17" t="s">
        <v>81</v>
      </c>
      <c r="BK249" s="225">
        <f>ROUND(I249*H249,2)</f>
        <v>0</v>
      </c>
      <c r="BL249" s="17" t="s">
        <v>130</v>
      </c>
      <c r="BM249" s="224" t="s">
        <v>388</v>
      </c>
    </row>
    <row r="250" s="13" customFormat="1">
      <c r="A250" s="13"/>
      <c r="B250" s="226"/>
      <c r="C250" s="227"/>
      <c r="D250" s="228" t="s">
        <v>132</v>
      </c>
      <c r="E250" s="229" t="s">
        <v>1</v>
      </c>
      <c r="F250" s="230" t="s">
        <v>303</v>
      </c>
      <c r="G250" s="227"/>
      <c r="H250" s="231">
        <v>196</v>
      </c>
      <c r="I250" s="232"/>
      <c r="J250" s="227"/>
      <c r="K250" s="227"/>
      <c r="L250" s="233"/>
      <c r="M250" s="234"/>
      <c r="N250" s="235"/>
      <c r="O250" s="235"/>
      <c r="P250" s="235"/>
      <c r="Q250" s="235"/>
      <c r="R250" s="235"/>
      <c r="S250" s="235"/>
      <c r="T250" s="236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7" t="s">
        <v>132</v>
      </c>
      <c r="AU250" s="237" t="s">
        <v>83</v>
      </c>
      <c r="AV250" s="13" t="s">
        <v>83</v>
      </c>
      <c r="AW250" s="13" t="s">
        <v>32</v>
      </c>
      <c r="AX250" s="13" t="s">
        <v>81</v>
      </c>
      <c r="AY250" s="237" t="s">
        <v>124</v>
      </c>
    </row>
    <row r="251" s="12" customFormat="1" ht="22.8" customHeight="1">
      <c r="A251" s="12"/>
      <c r="B251" s="196"/>
      <c r="C251" s="197"/>
      <c r="D251" s="198" t="s">
        <v>75</v>
      </c>
      <c r="E251" s="210" t="s">
        <v>163</v>
      </c>
      <c r="F251" s="210" t="s">
        <v>389</v>
      </c>
      <c r="G251" s="197"/>
      <c r="H251" s="197"/>
      <c r="I251" s="200"/>
      <c r="J251" s="211">
        <f>BK251</f>
        <v>0</v>
      </c>
      <c r="K251" s="197"/>
      <c r="L251" s="202"/>
      <c r="M251" s="203"/>
      <c r="N251" s="204"/>
      <c r="O251" s="204"/>
      <c r="P251" s="205">
        <f>SUM(P252:P304)</f>
        <v>0</v>
      </c>
      <c r="Q251" s="204"/>
      <c r="R251" s="205">
        <f>SUM(R252:R304)</f>
        <v>130.01774716</v>
      </c>
      <c r="S251" s="204"/>
      <c r="T251" s="206">
        <f>SUM(T252:T304)</f>
        <v>173.16415000000001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07" t="s">
        <v>81</v>
      </c>
      <c r="AT251" s="208" t="s">
        <v>75</v>
      </c>
      <c r="AU251" s="208" t="s">
        <v>81</v>
      </c>
      <c r="AY251" s="207" t="s">
        <v>124</v>
      </c>
      <c r="BK251" s="209">
        <f>SUM(BK252:BK304)</f>
        <v>0</v>
      </c>
    </row>
    <row r="252" s="2" customFormat="1" ht="24.15" customHeight="1">
      <c r="A252" s="38"/>
      <c r="B252" s="39"/>
      <c r="C252" s="212" t="s">
        <v>390</v>
      </c>
      <c r="D252" s="212" t="s">
        <v>126</v>
      </c>
      <c r="E252" s="213" t="s">
        <v>391</v>
      </c>
      <c r="F252" s="214" t="s">
        <v>392</v>
      </c>
      <c r="G252" s="215" t="s">
        <v>161</v>
      </c>
      <c r="H252" s="216">
        <v>112.2</v>
      </c>
      <c r="I252" s="217"/>
      <c r="J252" s="218">
        <f>ROUND(I252*H252,2)</f>
        <v>0</v>
      </c>
      <c r="K252" s="219"/>
      <c r="L252" s="44"/>
      <c r="M252" s="220" t="s">
        <v>1</v>
      </c>
      <c r="N252" s="221" t="s">
        <v>41</v>
      </c>
      <c r="O252" s="91"/>
      <c r="P252" s="222">
        <f>O252*H252</f>
        <v>0</v>
      </c>
      <c r="Q252" s="222">
        <v>0.10095</v>
      </c>
      <c r="R252" s="222">
        <f>Q252*H252</f>
        <v>11.32659</v>
      </c>
      <c r="S252" s="222">
        <v>0</v>
      </c>
      <c r="T252" s="223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4" t="s">
        <v>130</v>
      </c>
      <c r="AT252" s="224" t="s">
        <v>126</v>
      </c>
      <c r="AU252" s="224" t="s">
        <v>83</v>
      </c>
      <c r="AY252" s="17" t="s">
        <v>124</v>
      </c>
      <c r="BE252" s="225">
        <f>IF(N252="základní",J252,0)</f>
        <v>0</v>
      </c>
      <c r="BF252" s="225">
        <f>IF(N252="snížená",J252,0)</f>
        <v>0</v>
      </c>
      <c r="BG252" s="225">
        <f>IF(N252="zákl. přenesená",J252,0)</f>
        <v>0</v>
      </c>
      <c r="BH252" s="225">
        <f>IF(N252="sníž. přenesená",J252,0)</f>
        <v>0</v>
      </c>
      <c r="BI252" s="225">
        <f>IF(N252="nulová",J252,0)</f>
        <v>0</v>
      </c>
      <c r="BJ252" s="17" t="s">
        <v>81</v>
      </c>
      <c r="BK252" s="225">
        <f>ROUND(I252*H252,2)</f>
        <v>0</v>
      </c>
      <c r="BL252" s="17" t="s">
        <v>130</v>
      </c>
      <c r="BM252" s="224" t="s">
        <v>393</v>
      </c>
    </row>
    <row r="253" s="13" customFormat="1">
      <c r="A253" s="13"/>
      <c r="B253" s="226"/>
      <c r="C253" s="227"/>
      <c r="D253" s="228" t="s">
        <v>132</v>
      </c>
      <c r="E253" s="229" t="s">
        <v>1</v>
      </c>
      <c r="F253" s="230" t="s">
        <v>394</v>
      </c>
      <c r="G253" s="227"/>
      <c r="H253" s="231">
        <v>112.2</v>
      </c>
      <c r="I253" s="232"/>
      <c r="J253" s="227"/>
      <c r="K253" s="227"/>
      <c r="L253" s="233"/>
      <c r="M253" s="234"/>
      <c r="N253" s="235"/>
      <c r="O253" s="235"/>
      <c r="P253" s="235"/>
      <c r="Q253" s="235"/>
      <c r="R253" s="235"/>
      <c r="S253" s="235"/>
      <c r="T253" s="236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7" t="s">
        <v>132</v>
      </c>
      <c r="AU253" s="237" t="s">
        <v>83</v>
      </c>
      <c r="AV253" s="13" t="s">
        <v>83</v>
      </c>
      <c r="AW253" s="13" t="s">
        <v>32</v>
      </c>
      <c r="AX253" s="13" t="s">
        <v>81</v>
      </c>
      <c r="AY253" s="237" t="s">
        <v>124</v>
      </c>
    </row>
    <row r="254" s="2" customFormat="1" ht="16.5" customHeight="1">
      <c r="A254" s="38"/>
      <c r="B254" s="39"/>
      <c r="C254" s="249" t="s">
        <v>395</v>
      </c>
      <c r="D254" s="249" t="s">
        <v>236</v>
      </c>
      <c r="E254" s="250" t="s">
        <v>396</v>
      </c>
      <c r="F254" s="251" t="s">
        <v>397</v>
      </c>
      <c r="G254" s="252" t="s">
        <v>161</v>
      </c>
      <c r="H254" s="253">
        <v>115.566</v>
      </c>
      <c r="I254" s="254"/>
      <c r="J254" s="255">
        <f>ROUND(I254*H254,2)</f>
        <v>0</v>
      </c>
      <c r="K254" s="256"/>
      <c r="L254" s="257"/>
      <c r="M254" s="258" t="s">
        <v>1</v>
      </c>
      <c r="N254" s="259" t="s">
        <v>41</v>
      </c>
      <c r="O254" s="91"/>
      <c r="P254" s="222">
        <f>O254*H254</f>
        <v>0</v>
      </c>
      <c r="Q254" s="222">
        <v>0.028000000000000001</v>
      </c>
      <c r="R254" s="222">
        <f>Q254*H254</f>
        <v>3.2358480000000003</v>
      </c>
      <c r="S254" s="222">
        <v>0</v>
      </c>
      <c r="T254" s="223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4" t="s">
        <v>158</v>
      </c>
      <c r="AT254" s="224" t="s">
        <v>236</v>
      </c>
      <c r="AU254" s="224" t="s">
        <v>83</v>
      </c>
      <c r="AY254" s="17" t="s">
        <v>124</v>
      </c>
      <c r="BE254" s="225">
        <f>IF(N254="základní",J254,0)</f>
        <v>0</v>
      </c>
      <c r="BF254" s="225">
        <f>IF(N254="snížená",J254,0)</f>
        <v>0</v>
      </c>
      <c r="BG254" s="225">
        <f>IF(N254="zákl. přenesená",J254,0)</f>
        <v>0</v>
      </c>
      <c r="BH254" s="225">
        <f>IF(N254="sníž. přenesená",J254,0)</f>
        <v>0</v>
      </c>
      <c r="BI254" s="225">
        <f>IF(N254="nulová",J254,0)</f>
        <v>0</v>
      </c>
      <c r="BJ254" s="17" t="s">
        <v>81</v>
      </c>
      <c r="BK254" s="225">
        <f>ROUND(I254*H254,2)</f>
        <v>0</v>
      </c>
      <c r="BL254" s="17" t="s">
        <v>130</v>
      </c>
      <c r="BM254" s="224" t="s">
        <v>398</v>
      </c>
    </row>
    <row r="255" s="13" customFormat="1">
      <c r="A255" s="13"/>
      <c r="B255" s="226"/>
      <c r="C255" s="227"/>
      <c r="D255" s="228" t="s">
        <v>132</v>
      </c>
      <c r="E255" s="229" t="s">
        <v>1</v>
      </c>
      <c r="F255" s="230" t="s">
        <v>394</v>
      </c>
      <c r="G255" s="227"/>
      <c r="H255" s="231">
        <v>112.2</v>
      </c>
      <c r="I255" s="232"/>
      <c r="J255" s="227"/>
      <c r="K255" s="227"/>
      <c r="L255" s="233"/>
      <c r="M255" s="234"/>
      <c r="N255" s="235"/>
      <c r="O255" s="235"/>
      <c r="P255" s="235"/>
      <c r="Q255" s="235"/>
      <c r="R255" s="235"/>
      <c r="S255" s="235"/>
      <c r="T255" s="236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7" t="s">
        <v>132</v>
      </c>
      <c r="AU255" s="237" t="s">
        <v>83</v>
      </c>
      <c r="AV255" s="13" t="s">
        <v>83</v>
      </c>
      <c r="AW255" s="13" t="s">
        <v>32</v>
      </c>
      <c r="AX255" s="13" t="s">
        <v>81</v>
      </c>
      <c r="AY255" s="237" t="s">
        <v>124</v>
      </c>
    </row>
    <row r="256" s="13" customFormat="1">
      <c r="A256" s="13"/>
      <c r="B256" s="226"/>
      <c r="C256" s="227"/>
      <c r="D256" s="228" t="s">
        <v>132</v>
      </c>
      <c r="E256" s="227"/>
      <c r="F256" s="230" t="s">
        <v>399</v>
      </c>
      <c r="G256" s="227"/>
      <c r="H256" s="231">
        <v>115.566</v>
      </c>
      <c r="I256" s="232"/>
      <c r="J256" s="227"/>
      <c r="K256" s="227"/>
      <c r="L256" s="233"/>
      <c r="M256" s="234"/>
      <c r="N256" s="235"/>
      <c r="O256" s="235"/>
      <c r="P256" s="235"/>
      <c r="Q256" s="235"/>
      <c r="R256" s="235"/>
      <c r="S256" s="235"/>
      <c r="T256" s="236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7" t="s">
        <v>132</v>
      </c>
      <c r="AU256" s="237" t="s">
        <v>83</v>
      </c>
      <c r="AV256" s="13" t="s">
        <v>83</v>
      </c>
      <c r="AW256" s="13" t="s">
        <v>4</v>
      </c>
      <c r="AX256" s="13" t="s">
        <v>81</v>
      </c>
      <c r="AY256" s="237" t="s">
        <v>124</v>
      </c>
    </row>
    <row r="257" s="2" customFormat="1" ht="16.5" customHeight="1">
      <c r="A257" s="38"/>
      <c r="B257" s="39"/>
      <c r="C257" s="212" t="s">
        <v>400</v>
      </c>
      <c r="D257" s="212" t="s">
        <v>126</v>
      </c>
      <c r="E257" s="213" t="s">
        <v>401</v>
      </c>
      <c r="F257" s="214" t="s">
        <v>402</v>
      </c>
      <c r="G257" s="215" t="s">
        <v>171</v>
      </c>
      <c r="H257" s="216">
        <v>29.297999999999998</v>
      </c>
      <c r="I257" s="217"/>
      <c r="J257" s="218">
        <f>ROUND(I257*H257,2)</f>
        <v>0</v>
      </c>
      <c r="K257" s="219"/>
      <c r="L257" s="44"/>
      <c r="M257" s="220" t="s">
        <v>1</v>
      </c>
      <c r="N257" s="221" t="s">
        <v>41</v>
      </c>
      <c r="O257" s="91"/>
      <c r="P257" s="222">
        <f>O257*H257</f>
        <v>0</v>
      </c>
      <c r="Q257" s="222">
        <v>2.2563399999999998</v>
      </c>
      <c r="R257" s="222">
        <f>Q257*H257</f>
        <v>66.106249319999989</v>
      </c>
      <c r="S257" s="222">
        <v>0</v>
      </c>
      <c r="T257" s="223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4" t="s">
        <v>130</v>
      </c>
      <c r="AT257" s="224" t="s">
        <v>126</v>
      </c>
      <c r="AU257" s="224" t="s">
        <v>83</v>
      </c>
      <c r="AY257" s="17" t="s">
        <v>124</v>
      </c>
      <c r="BE257" s="225">
        <f>IF(N257="základní",J257,0)</f>
        <v>0</v>
      </c>
      <c r="BF257" s="225">
        <f>IF(N257="snížená",J257,0)</f>
        <v>0</v>
      </c>
      <c r="BG257" s="225">
        <f>IF(N257="zákl. přenesená",J257,0)</f>
        <v>0</v>
      </c>
      <c r="BH257" s="225">
        <f>IF(N257="sníž. přenesená",J257,0)</f>
        <v>0</v>
      </c>
      <c r="BI257" s="225">
        <f>IF(N257="nulová",J257,0)</f>
        <v>0</v>
      </c>
      <c r="BJ257" s="17" t="s">
        <v>81</v>
      </c>
      <c r="BK257" s="225">
        <f>ROUND(I257*H257,2)</f>
        <v>0</v>
      </c>
      <c r="BL257" s="17" t="s">
        <v>130</v>
      </c>
      <c r="BM257" s="224" t="s">
        <v>403</v>
      </c>
    </row>
    <row r="258" s="13" customFormat="1">
      <c r="A258" s="13"/>
      <c r="B258" s="226"/>
      <c r="C258" s="227"/>
      <c r="D258" s="228" t="s">
        <v>132</v>
      </c>
      <c r="E258" s="229" t="s">
        <v>1</v>
      </c>
      <c r="F258" s="230" t="s">
        <v>173</v>
      </c>
      <c r="G258" s="227"/>
      <c r="H258" s="231">
        <v>10.098000000000001</v>
      </c>
      <c r="I258" s="232"/>
      <c r="J258" s="227"/>
      <c r="K258" s="227"/>
      <c r="L258" s="233"/>
      <c r="M258" s="234"/>
      <c r="N258" s="235"/>
      <c r="O258" s="235"/>
      <c r="P258" s="235"/>
      <c r="Q258" s="235"/>
      <c r="R258" s="235"/>
      <c r="S258" s="235"/>
      <c r="T258" s="236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7" t="s">
        <v>132</v>
      </c>
      <c r="AU258" s="237" t="s">
        <v>83</v>
      </c>
      <c r="AV258" s="13" t="s">
        <v>83</v>
      </c>
      <c r="AW258" s="13" t="s">
        <v>32</v>
      </c>
      <c r="AX258" s="13" t="s">
        <v>76</v>
      </c>
      <c r="AY258" s="237" t="s">
        <v>124</v>
      </c>
    </row>
    <row r="259" s="13" customFormat="1">
      <c r="A259" s="13"/>
      <c r="B259" s="226"/>
      <c r="C259" s="227"/>
      <c r="D259" s="228" t="s">
        <v>132</v>
      </c>
      <c r="E259" s="229" t="s">
        <v>1</v>
      </c>
      <c r="F259" s="230" t="s">
        <v>174</v>
      </c>
      <c r="G259" s="227"/>
      <c r="H259" s="231">
        <v>19.199999999999999</v>
      </c>
      <c r="I259" s="232"/>
      <c r="J259" s="227"/>
      <c r="K259" s="227"/>
      <c r="L259" s="233"/>
      <c r="M259" s="234"/>
      <c r="N259" s="235"/>
      <c r="O259" s="235"/>
      <c r="P259" s="235"/>
      <c r="Q259" s="235"/>
      <c r="R259" s="235"/>
      <c r="S259" s="235"/>
      <c r="T259" s="236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7" t="s">
        <v>132</v>
      </c>
      <c r="AU259" s="237" t="s">
        <v>83</v>
      </c>
      <c r="AV259" s="13" t="s">
        <v>83</v>
      </c>
      <c r="AW259" s="13" t="s">
        <v>32</v>
      </c>
      <c r="AX259" s="13" t="s">
        <v>76</v>
      </c>
      <c r="AY259" s="237" t="s">
        <v>124</v>
      </c>
    </row>
    <row r="260" s="14" customFormat="1">
      <c r="A260" s="14"/>
      <c r="B260" s="238"/>
      <c r="C260" s="239"/>
      <c r="D260" s="228" t="s">
        <v>132</v>
      </c>
      <c r="E260" s="240" t="s">
        <v>1</v>
      </c>
      <c r="F260" s="241" t="s">
        <v>134</v>
      </c>
      <c r="G260" s="239"/>
      <c r="H260" s="242">
        <v>29.298000000000002</v>
      </c>
      <c r="I260" s="243"/>
      <c r="J260" s="239"/>
      <c r="K260" s="239"/>
      <c r="L260" s="244"/>
      <c r="M260" s="245"/>
      <c r="N260" s="246"/>
      <c r="O260" s="246"/>
      <c r="P260" s="246"/>
      <c r="Q260" s="246"/>
      <c r="R260" s="246"/>
      <c r="S260" s="246"/>
      <c r="T260" s="247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8" t="s">
        <v>132</v>
      </c>
      <c r="AU260" s="248" t="s">
        <v>83</v>
      </c>
      <c r="AV260" s="14" t="s">
        <v>130</v>
      </c>
      <c r="AW260" s="14" t="s">
        <v>32</v>
      </c>
      <c r="AX260" s="14" t="s">
        <v>81</v>
      </c>
      <c r="AY260" s="248" t="s">
        <v>124</v>
      </c>
    </row>
    <row r="261" s="2" customFormat="1" ht="16.5" customHeight="1">
      <c r="A261" s="38"/>
      <c r="B261" s="39"/>
      <c r="C261" s="212" t="s">
        <v>404</v>
      </c>
      <c r="D261" s="212" t="s">
        <v>126</v>
      </c>
      <c r="E261" s="213" t="s">
        <v>405</v>
      </c>
      <c r="F261" s="214" t="s">
        <v>406</v>
      </c>
      <c r="G261" s="215" t="s">
        <v>161</v>
      </c>
      <c r="H261" s="216">
        <v>509.72800000000001</v>
      </c>
      <c r="I261" s="217"/>
      <c r="J261" s="218">
        <f>ROUND(I261*H261,2)</f>
        <v>0</v>
      </c>
      <c r="K261" s="219"/>
      <c r="L261" s="44"/>
      <c r="M261" s="220" t="s">
        <v>1</v>
      </c>
      <c r="N261" s="221" t="s">
        <v>41</v>
      </c>
      <c r="O261" s="91"/>
      <c r="P261" s="222">
        <f>O261*H261</f>
        <v>0</v>
      </c>
      <c r="Q261" s="222">
        <v>0</v>
      </c>
      <c r="R261" s="222">
        <f>Q261*H261</f>
        <v>0</v>
      </c>
      <c r="S261" s="222">
        <v>0</v>
      </c>
      <c r="T261" s="223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4" t="s">
        <v>130</v>
      </c>
      <c r="AT261" s="224" t="s">
        <v>126</v>
      </c>
      <c r="AU261" s="224" t="s">
        <v>83</v>
      </c>
      <c r="AY261" s="17" t="s">
        <v>124</v>
      </c>
      <c r="BE261" s="225">
        <f>IF(N261="základní",J261,0)</f>
        <v>0</v>
      </c>
      <c r="BF261" s="225">
        <f>IF(N261="snížená",J261,0)</f>
        <v>0</v>
      </c>
      <c r="BG261" s="225">
        <f>IF(N261="zákl. přenesená",J261,0)</f>
        <v>0</v>
      </c>
      <c r="BH261" s="225">
        <f>IF(N261="sníž. přenesená",J261,0)</f>
        <v>0</v>
      </c>
      <c r="BI261" s="225">
        <f>IF(N261="nulová",J261,0)</f>
        <v>0</v>
      </c>
      <c r="BJ261" s="17" t="s">
        <v>81</v>
      </c>
      <c r="BK261" s="225">
        <f>ROUND(I261*H261,2)</f>
        <v>0</v>
      </c>
      <c r="BL261" s="17" t="s">
        <v>130</v>
      </c>
      <c r="BM261" s="224" t="s">
        <v>407</v>
      </c>
    </row>
    <row r="262" s="13" customFormat="1">
      <c r="A262" s="13"/>
      <c r="B262" s="226"/>
      <c r="C262" s="227"/>
      <c r="D262" s="228" t="s">
        <v>132</v>
      </c>
      <c r="E262" s="229" t="s">
        <v>1</v>
      </c>
      <c r="F262" s="230" t="s">
        <v>408</v>
      </c>
      <c r="G262" s="227"/>
      <c r="H262" s="231">
        <v>148</v>
      </c>
      <c r="I262" s="232"/>
      <c r="J262" s="227"/>
      <c r="K262" s="227"/>
      <c r="L262" s="233"/>
      <c r="M262" s="234"/>
      <c r="N262" s="235"/>
      <c r="O262" s="235"/>
      <c r="P262" s="235"/>
      <c r="Q262" s="235"/>
      <c r="R262" s="235"/>
      <c r="S262" s="235"/>
      <c r="T262" s="236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7" t="s">
        <v>132</v>
      </c>
      <c r="AU262" s="237" t="s">
        <v>83</v>
      </c>
      <c r="AV262" s="13" t="s">
        <v>83</v>
      </c>
      <c r="AW262" s="13" t="s">
        <v>32</v>
      </c>
      <c r="AX262" s="13" t="s">
        <v>76</v>
      </c>
      <c r="AY262" s="237" t="s">
        <v>124</v>
      </c>
    </row>
    <row r="263" s="13" customFormat="1">
      <c r="A263" s="13"/>
      <c r="B263" s="226"/>
      <c r="C263" s="227"/>
      <c r="D263" s="228" t="s">
        <v>132</v>
      </c>
      <c r="E263" s="229" t="s">
        <v>1</v>
      </c>
      <c r="F263" s="230" t="s">
        <v>409</v>
      </c>
      <c r="G263" s="227"/>
      <c r="H263" s="231">
        <v>361.72800000000001</v>
      </c>
      <c r="I263" s="232"/>
      <c r="J263" s="227"/>
      <c r="K263" s="227"/>
      <c r="L263" s="233"/>
      <c r="M263" s="234"/>
      <c r="N263" s="235"/>
      <c r="O263" s="235"/>
      <c r="P263" s="235"/>
      <c r="Q263" s="235"/>
      <c r="R263" s="235"/>
      <c r="S263" s="235"/>
      <c r="T263" s="236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7" t="s">
        <v>132</v>
      </c>
      <c r="AU263" s="237" t="s">
        <v>83</v>
      </c>
      <c r="AV263" s="13" t="s">
        <v>83</v>
      </c>
      <c r="AW263" s="13" t="s">
        <v>32</v>
      </c>
      <c r="AX263" s="13" t="s">
        <v>76</v>
      </c>
      <c r="AY263" s="237" t="s">
        <v>124</v>
      </c>
    </row>
    <row r="264" s="14" customFormat="1">
      <c r="A264" s="14"/>
      <c r="B264" s="238"/>
      <c r="C264" s="239"/>
      <c r="D264" s="228" t="s">
        <v>132</v>
      </c>
      <c r="E264" s="240" t="s">
        <v>1</v>
      </c>
      <c r="F264" s="241" t="s">
        <v>134</v>
      </c>
      <c r="G264" s="239"/>
      <c r="H264" s="242">
        <v>509.72800000000001</v>
      </c>
      <c r="I264" s="243"/>
      <c r="J264" s="239"/>
      <c r="K264" s="239"/>
      <c r="L264" s="244"/>
      <c r="M264" s="245"/>
      <c r="N264" s="246"/>
      <c r="O264" s="246"/>
      <c r="P264" s="246"/>
      <c r="Q264" s="246"/>
      <c r="R264" s="246"/>
      <c r="S264" s="246"/>
      <c r="T264" s="247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8" t="s">
        <v>132</v>
      </c>
      <c r="AU264" s="248" t="s">
        <v>83</v>
      </c>
      <c r="AV264" s="14" t="s">
        <v>130</v>
      </c>
      <c r="AW264" s="14" t="s">
        <v>32</v>
      </c>
      <c r="AX264" s="14" t="s">
        <v>81</v>
      </c>
      <c r="AY264" s="248" t="s">
        <v>124</v>
      </c>
    </row>
    <row r="265" s="2" customFormat="1" ht="24.15" customHeight="1">
      <c r="A265" s="38"/>
      <c r="B265" s="39"/>
      <c r="C265" s="212" t="s">
        <v>410</v>
      </c>
      <c r="D265" s="212" t="s">
        <v>126</v>
      </c>
      <c r="E265" s="213" t="s">
        <v>411</v>
      </c>
      <c r="F265" s="214" t="s">
        <v>412</v>
      </c>
      <c r="G265" s="215" t="s">
        <v>161</v>
      </c>
      <c r="H265" s="216">
        <v>29.800000000000001</v>
      </c>
      <c r="I265" s="217"/>
      <c r="J265" s="218">
        <f>ROUND(I265*H265,2)</f>
        <v>0</v>
      </c>
      <c r="K265" s="219"/>
      <c r="L265" s="44"/>
      <c r="M265" s="220" t="s">
        <v>1</v>
      </c>
      <c r="N265" s="221" t="s">
        <v>41</v>
      </c>
      <c r="O265" s="91"/>
      <c r="P265" s="222">
        <f>O265*H265</f>
        <v>0</v>
      </c>
      <c r="Q265" s="222">
        <v>0</v>
      </c>
      <c r="R265" s="222">
        <f>Q265*H265</f>
        <v>0</v>
      </c>
      <c r="S265" s="222">
        <v>0</v>
      </c>
      <c r="T265" s="223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4" t="s">
        <v>130</v>
      </c>
      <c r="AT265" s="224" t="s">
        <v>126</v>
      </c>
      <c r="AU265" s="224" t="s">
        <v>83</v>
      </c>
      <c r="AY265" s="17" t="s">
        <v>124</v>
      </c>
      <c r="BE265" s="225">
        <f>IF(N265="základní",J265,0)</f>
        <v>0</v>
      </c>
      <c r="BF265" s="225">
        <f>IF(N265="snížená",J265,0)</f>
        <v>0</v>
      </c>
      <c r="BG265" s="225">
        <f>IF(N265="zákl. přenesená",J265,0)</f>
        <v>0</v>
      </c>
      <c r="BH265" s="225">
        <f>IF(N265="sníž. přenesená",J265,0)</f>
        <v>0</v>
      </c>
      <c r="BI265" s="225">
        <f>IF(N265="nulová",J265,0)</f>
        <v>0</v>
      </c>
      <c r="BJ265" s="17" t="s">
        <v>81</v>
      </c>
      <c r="BK265" s="225">
        <f>ROUND(I265*H265,2)</f>
        <v>0</v>
      </c>
      <c r="BL265" s="17" t="s">
        <v>130</v>
      </c>
      <c r="BM265" s="224" t="s">
        <v>413</v>
      </c>
    </row>
    <row r="266" s="2" customFormat="1" ht="24.15" customHeight="1">
      <c r="A266" s="38"/>
      <c r="B266" s="39"/>
      <c r="C266" s="212" t="s">
        <v>414</v>
      </c>
      <c r="D266" s="212" t="s">
        <v>126</v>
      </c>
      <c r="E266" s="213" t="s">
        <v>415</v>
      </c>
      <c r="F266" s="214" t="s">
        <v>416</v>
      </c>
      <c r="G266" s="215" t="s">
        <v>161</v>
      </c>
      <c r="H266" s="216">
        <v>29.899999999999999</v>
      </c>
      <c r="I266" s="217"/>
      <c r="J266" s="218">
        <f>ROUND(I266*H266,2)</f>
        <v>0</v>
      </c>
      <c r="K266" s="219"/>
      <c r="L266" s="44"/>
      <c r="M266" s="220" t="s">
        <v>1</v>
      </c>
      <c r="N266" s="221" t="s">
        <v>41</v>
      </c>
      <c r="O266" s="91"/>
      <c r="P266" s="222">
        <f>O266*H266</f>
        <v>0</v>
      </c>
      <c r="Q266" s="222">
        <v>2.0000000000000002E-05</v>
      </c>
      <c r="R266" s="222">
        <f>Q266*H266</f>
        <v>0.00059800000000000001</v>
      </c>
      <c r="S266" s="222">
        <v>0</v>
      </c>
      <c r="T266" s="223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4" t="s">
        <v>130</v>
      </c>
      <c r="AT266" s="224" t="s">
        <v>126</v>
      </c>
      <c r="AU266" s="224" t="s">
        <v>83</v>
      </c>
      <c r="AY266" s="17" t="s">
        <v>124</v>
      </c>
      <c r="BE266" s="225">
        <f>IF(N266="základní",J266,0)</f>
        <v>0</v>
      </c>
      <c r="BF266" s="225">
        <f>IF(N266="snížená",J266,0)</f>
        <v>0</v>
      </c>
      <c r="BG266" s="225">
        <f>IF(N266="zákl. přenesená",J266,0)</f>
        <v>0</v>
      </c>
      <c r="BH266" s="225">
        <f>IF(N266="sníž. přenesená",J266,0)</f>
        <v>0</v>
      </c>
      <c r="BI266" s="225">
        <f>IF(N266="nulová",J266,0)</f>
        <v>0</v>
      </c>
      <c r="BJ266" s="17" t="s">
        <v>81</v>
      </c>
      <c r="BK266" s="225">
        <f>ROUND(I266*H266,2)</f>
        <v>0</v>
      </c>
      <c r="BL266" s="17" t="s">
        <v>130</v>
      </c>
      <c r="BM266" s="224" t="s">
        <v>417</v>
      </c>
    </row>
    <row r="267" s="13" customFormat="1">
      <c r="A267" s="13"/>
      <c r="B267" s="226"/>
      <c r="C267" s="227"/>
      <c r="D267" s="228" t="s">
        <v>132</v>
      </c>
      <c r="E267" s="229" t="s">
        <v>1</v>
      </c>
      <c r="F267" s="230" t="s">
        <v>418</v>
      </c>
      <c r="G267" s="227"/>
      <c r="H267" s="231">
        <v>29.899999999999999</v>
      </c>
      <c r="I267" s="232"/>
      <c r="J267" s="227"/>
      <c r="K267" s="227"/>
      <c r="L267" s="233"/>
      <c r="M267" s="234"/>
      <c r="N267" s="235"/>
      <c r="O267" s="235"/>
      <c r="P267" s="235"/>
      <c r="Q267" s="235"/>
      <c r="R267" s="235"/>
      <c r="S267" s="235"/>
      <c r="T267" s="236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7" t="s">
        <v>132</v>
      </c>
      <c r="AU267" s="237" t="s">
        <v>83</v>
      </c>
      <c r="AV267" s="13" t="s">
        <v>83</v>
      </c>
      <c r="AW267" s="13" t="s">
        <v>32</v>
      </c>
      <c r="AX267" s="13" t="s">
        <v>81</v>
      </c>
      <c r="AY267" s="237" t="s">
        <v>124</v>
      </c>
    </row>
    <row r="268" s="2" customFormat="1" ht="24.15" customHeight="1">
      <c r="A268" s="38"/>
      <c r="B268" s="39"/>
      <c r="C268" s="212" t="s">
        <v>419</v>
      </c>
      <c r="D268" s="212" t="s">
        <v>126</v>
      </c>
      <c r="E268" s="213" t="s">
        <v>420</v>
      </c>
      <c r="F268" s="214" t="s">
        <v>421</v>
      </c>
      <c r="G268" s="215" t="s">
        <v>161</v>
      </c>
      <c r="H268" s="216">
        <v>509.72800000000001</v>
      </c>
      <c r="I268" s="217"/>
      <c r="J268" s="218">
        <f>ROUND(I268*H268,2)</f>
        <v>0</v>
      </c>
      <c r="K268" s="219"/>
      <c r="L268" s="44"/>
      <c r="M268" s="220" t="s">
        <v>1</v>
      </c>
      <c r="N268" s="221" t="s">
        <v>41</v>
      </c>
      <c r="O268" s="91"/>
      <c r="P268" s="222">
        <f>O268*H268</f>
        <v>0</v>
      </c>
      <c r="Q268" s="222">
        <v>3.0000000000000001E-05</v>
      </c>
      <c r="R268" s="222">
        <f>Q268*H268</f>
        <v>0.015291840000000001</v>
      </c>
      <c r="S268" s="222">
        <v>0</v>
      </c>
      <c r="T268" s="223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4" t="s">
        <v>130</v>
      </c>
      <c r="AT268" s="224" t="s">
        <v>126</v>
      </c>
      <c r="AU268" s="224" t="s">
        <v>83</v>
      </c>
      <c r="AY268" s="17" t="s">
        <v>124</v>
      </c>
      <c r="BE268" s="225">
        <f>IF(N268="základní",J268,0)</f>
        <v>0</v>
      </c>
      <c r="BF268" s="225">
        <f>IF(N268="snížená",J268,0)</f>
        <v>0</v>
      </c>
      <c r="BG268" s="225">
        <f>IF(N268="zákl. přenesená",J268,0)</f>
        <v>0</v>
      </c>
      <c r="BH268" s="225">
        <f>IF(N268="sníž. přenesená",J268,0)</f>
        <v>0</v>
      </c>
      <c r="BI268" s="225">
        <f>IF(N268="nulová",J268,0)</f>
        <v>0</v>
      </c>
      <c r="BJ268" s="17" t="s">
        <v>81</v>
      </c>
      <c r="BK268" s="225">
        <f>ROUND(I268*H268,2)</f>
        <v>0</v>
      </c>
      <c r="BL268" s="17" t="s">
        <v>130</v>
      </c>
      <c r="BM268" s="224" t="s">
        <v>422</v>
      </c>
    </row>
    <row r="269" s="13" customFormat="1">
      <c r="A269" s="13"/>
      <c r="B269" s="226"/>
      <c r="C269" s="227"/>
      <c r="D269" s="228" t="s">
        <v>132</v>
      </c>
      <c r="E269" s="229" t="s">
        <v>1</v>
      </c>
      <c r="F269" s="230" t="s">
        <v>408</v>
      </c>
      <c r="G269" s="227"/>
      <c r="H269" s="231">
        <v>148</v>
      </c>
      <c r="I269" s="232"/>
      <c r="J269" s="227"/>
      <c r="K269" s="227"/>
      <c r="L269" s="233"/>
      <c r="M269" s="234"/>
      <c r="N269" s="235"/>
      <c r="O269" s="235"/>
      <c r="P269" s="235"/>
      <c r="Q269" s="235"/>
      <c r="R269" s="235"/>
      <c r="S269" s="235"/>
      <c r="T269" s="236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7" t="s">
        <v>132</v>
      </c>
      <c r="AU269" s="237" t="s">
        <v>83</v>
      </c>
      <c r="AV269" s="13" t="s">
        <v>83</v>
      </c>
      <c r="AW269" s="13" t="s">
        <v>32</v>
      </c>
      <c r="AX269" s="13" t="s">
        <v>76</v>
      </c>
      <c r="AY269" s="237" t="s">
        <v>124</v>
      </c>
    </row>
    <row r="270" s="13" customFormat="1">
      <c r="A270" s="13"/>
      <c r="B270" s="226"/>
      <c r="C270" s="227"/>
      <c r="D270" s="228" t="s">
        <v>132</v>
      </c>
      <c r="E270" s="229" t="s">
        <v>1</v>
      </c>
      <c r="F270" s="230" t="s">
        <v>409</v>
      </c>
      <c r="G270" s="227"/>
      <c r="H270" s="231">
        <v>361.72800000000001</v>
      </c>
      <c r="I270" s="232"/>
      <c r="J270" s="227"/>
      <c r="K270" s="227"/>
      <c r="L270" s="233"/>
      <c r="M270" s="234"/>
      <c r="N270" s="235"/>
      <c r="O270" s="235"/>
      <c r="P270" s="235"/>
      <c r="Q270" s="235"/>
      <c r="R270" s="235"/>
      <c r="S270" s="235"/>
      <c r="T270" s="236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7" t="s">
        <v>132</v>
      </c>
      <c r="AU270" s="237" t="s">
        <v>83</v>
      </c>
      <c r="AV270" s="13" t="s">
        <v>83</v>
      </c>
      <c r="AW270" s="13" t="s">
        <v>32</v>
      </c>
      <c r="AX270" s="13" t="s">
        <v>76</v>
      </c>
      <c r="AY270" s="237" t="s">
        <v>124</v>
      </c>
    </row>
    <row r="271" s="14" customFormat="1">
      <c r="A271" s="14"/>
      <c r="B271" s="238"/>
      <c r="C271" s="239"/>
      <c r="D271" s="228" t="s">
        <v>132</v>
      </c>
      <c r="E271" s="240" t="s">
        <v>1</v>
      </c>
      <c r="F271" s="241" t="s">
        <v>134</v>
      </c>
      <c r="G271" s="239"/>
      <c r="H271" s="242">
        <v>509.72800000000001</v>
      </c>
      <c r="I271" s="243"/>
      <c r="J271" s="239"/>
      <c r="K271" s="239"/>
      <c r="L271" s="244"/>
      <c r="M271" s="245"/>
      <c r="N271" s="246"/>
      <c r="O271" s="246"/>
      <c r="P271" s="246"/>
      <c r="Q271" s="246"/>
      <c r="R271" s="246"/>
      <c r="S271" s="246"/>
      <c r="T271" s="247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8" t="s">
        <v>132</v>
      </c>
      <c r="AU271" s="248" t="s">
        <v>83</v>
      </c>
      <c r="AV271" s="14" t="s">
        <v>130</v>
      </c>
      <c r="AW271" s="14" t="s">
        <v>32</v>
      </c>
      <c r="AX271" s="14" t="s">
        <v>81</v>
      </c>
      <c r="AY271" s="248" t="s">
        <v>124</v>
      </c>
    </row>
    <row r="272" s="2" customFormat="1" ht="24.15" customHeight="1">
      <c r="A272" s="38"/>
      <c r="B272" s="39"/>
      <c r="C272" s="212" t="s">
        <v>423</v>
      </c>
      <c r="D272" s="212" t="s">
        <v>126</v>
      </c>
      <c r="E272" s="213" t="s">
        <v>424</v>
      </c>
      <c r="F272" s="214" t="s">
        <v>425</v>
      </c>
      <c r="G272" s="215" t="s">
        <v>161</v>
      </c>
      <c r="H272" s="216">
        <v>160</v>
      </c>
      <c r="I272" s="217"/>
      <c r="J272" s="218">
        <f>ROUND(I272*H272,2)</f>
        <v>0</v>
      </c>
      <c r="K272" s="219"/>
      <c r="L272" s="44"/>
      <c r="M272" s="220" t="s">
        <v>1</v>
      </c>
      <c r="N272" s="221" t="s">
        <v>41</v>
      </c>
      <c r="O272" s="91"/>
      <c r="P272" s="222">
        <f>O272*H272</f>
        <v>0</v>
      </c>
      <c r="Q272" s="222">
        <v>0.29221000000000003</v>
      </c>
      <c r="R272" s="222">
        <f>Q272*H272</f>
        <v>46.753600000000006</v>
      </c>
      <c r="S272" s="222">
        <v>0</v>
      </c>
      <c r="T272" s="223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4" t="s">
        <v>130</v>
      </c>
      <c r="AT272" s="224" t="s">
        <v>126</v>
      </c>
      <c r="AU272" s="224" t="s">
        <v>83</v>
      </c>
      <c r="AY272" s="17" t="s">
        <v>124</v>
      </c>
      <c r="BE272" s="225">
        <f>IF(N272="základní",J272,0)</f>
        <v>0</v>
      </c>
      <c r="BF272" s="225">
        <f>IF(N272="snížená",J272,0)</f>
        <v>0</v>
      </c>
      <c r="BG272" s="225">
        <f>IF(N272="zákl. přenesená",J272,0)</f>
        <v>0</v>
      </c>
      <c r="BH272" s="225">
        <f>IF(N272="sníž. přenesená",J272,0)</f>
        <v>0</v>
      </c>
      <c r="BI272" s="225">
        <f>IF(N272="nulová",J272,0)</f>
        <v>0</v>
      </c>
      <c r="BJ272" s="17" t="s">
        <v>81</v>
      </c>
      <c r="BK272" s="225">
        <f>ROUND(I272*H272,2)</f>
        <v>0</v>
      </c>
      <c r="BL272" s="17" t="s">
        <v>130</v>
      </c>
      <c r="BM272" s="224" t="s">
        <v>426</v>
      </c>
    </row>
    <row r="273" s="13" customFormat="1">
      <c r="A273" s="13"/>
      <c r="B273" s="226"/>
      <c r="C273" s="227"/>
      <c r="D273" s="228" t="s">
        <v>132</v>
      </c>
      <c r="E273" s="229" t="s">
        <v>1</v>
      </c>
      <c r="F273" s="230" t="s">
        <v>323</v>
      </c>
      <c r="G273" s="227"/>
      <c r="H273" s="231">
        <v>160</v>
      </c>
      <c r="I273" s="232"/>
      <c r="J273" s="227"/>
      <c r="K273" s="227"/>
      <c r="L273" s="233"/>
      <c r="M273" s="234"/>
      <c r="N273" s="235"/>
      <c r="O273" s="235"/>
      <c r="P273" s="235"/>
      <c r="Q273" s="235"/>
      <c r="R273" s="235"/>
      <c r="S273" s="235"/>
      <c r="T273" s="236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7" t="s">
        <v>132</v>
      </c>
      <c r="AU273" s="237" t="s">
        <v>83</v>
      </c>
      <c r="AV273" s="13" t="s">
        <v>83</v>
      </c>
      <c r="AW273" s="13" t="s">
        <v>32</v>
      </c>
      <c r="AX273" s="13" t="s">
        <v>81</v>
      </c>
      <c r="AY273" s="237" t="s">
        <v>124</v>
      </c>
    </row>
    <row r="274" s="2" customFormat="1" ht="24.15" customHeight="1">
      <c r="A274" s="38"/>
      <c r="B274" s="39"/>
      <c r="C274" s="249" t="s">
        <v>427</v>
      </c>
      <c r="D274" s="249" t="s">
        <v>236</v>
      </c>
      <c r="E274" s="250" t="s">
        <v>428</v>
      </c>
      <c r="F274" s="251" t="s">
        <v>429</v>
      </c>
      <c r="G274" s="252" t="s">
        <v>161</v>
      </c>
      <c r="H274" s="253">
        <v>160</v>
      </c>
      <c r="I274" s="254"/>
      <c r="J274" s="255">
        <f>ROUND(I274*H274,2)</f>
        <v>0</v>
      </c>
      <c r="K274" s="256"/>
      <c r="L274" s="257"/>
      <c r="M274" s="258" t="s">
        <v>1</v>
      </c>
      <c r="N274" s="259" t="s">
        <v>41</v>
      </c>
      <c r="O274" s="91"/>
      <c r="P274" s="222">
        <f>O274*H274</f>
        <v>0</v>
      </c>
      <c r="Q274" s="222">
        <v>0.016</v>
      </c>
      <c r="R274" s="222">
        <f>Q274*H274</f>
        <v>2.5600000000000001</v>
      </c>
      <c r="S274" s="222">
        <v>0</v>
      </c>
      <c r="T274" s="223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4" t="s">
        <v>158</v>
      </c>
      <c r="AT274" s="224" t="s">
        <v>236</v>
      </c>
      <c r="AU274" s="224" t="s">
        <v>83</v>
      </c>
      <c r="AY274" s="17" t="s">
        <v>124</v>
      </c>
      <c r="BE274" s="225">
        <f>IF(N274="základní",J274,0)</f>
        <v>0</v>
      </c>
      <c r="BF274" s="225">
        <f>IF(N274="snížená",J274,0)</f>
        <v>0</v>
      </c>
      <c r="BG274" s="225">
        <f>IF(N274="zákl. přenesená",J274,0)</f>
        <v>0</v>
      </c>
      <c r="BH274" s="225">
        <f>IF(N274="sníž. přenesená",J274,0)</f>
        <v>0</v>
      </c>
      <c r="BI274" s="225">
        <f>IF(N274="nulová",J274,0)</f>
        <v>0</v>
      </c>
      <c r="BJ274" s="17" t="s">
        <v>81</v>
      </c>
      <c r="BK274" s="225">
        <f>ROUND(I274*H274,2)</f>
        <v>0</v>
      </c>
      <c r="BL274" s="17" t="s">
        <v>130</v>
      </c>
      <c r="BM274" s="224" t="s">
        <v>430</v>
      </c>
    </row>
    <row r="275" s="2" customFormat="1" ht="33" customHeight="1">
      <c r="A275" s="38"/>
      <c r="B275" s="39"/>
      <c r="C275" s="212" t="s">
        <v>431</v>
      </c>
      <c r="D275" s="212" t="s">
        <v>126</v>
      </c>
      <c r="E275" s="213" t="s">
        <v>432</v>
      </c>
      <c r="F275" s="214" t="s">
        <v>433</v>
      </c>
      <c r="G275" s="215" t="s">
        <v>129</v>
      </c>
      <c r="H275" s="216">
        <v>720</v>
      </c>
      <c r="I275" s="217"/>
      <c r="J275" s="218">
        <f>ROUND(I275*H275,2)</f>
        <v>0</v>
      </c>
      <c r="K275" s="219"/>
      <c r="L275" s="44"/>
      <c r="M275" s="220" t="s">
        <v>1</v>
      </c>
      <c r="N275" s="221" t="s">
        <v>41</v>
      </c>
      <c r="O275" s="91"/>
      <c r="P275" s="222">
        <f>O275*H275</f>
        <v>0</v>
      </c>
      <c r="Q275" s="222">
        <v>0</v>
      </c>
      <c r="R275" s="222">
        <f>Q275*H275</f>
        <v>0</v>
      </c>
      <c r="S275" s="222">
        <v>0</v>
      </c>
      <c r="T275" s="223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4" t="s">
        <v>130</v>
      </c>
      <c r="AT275" s="224" t="s">
        <v>126</v>
      </c>
      <c r="AU275" s="224" t="s">
        <v>83</v>
      </c>
      <c r="AY275" s="17" t="s">
        <v>124</v>
      </c>
      <c r="BE275" s="225">
        <f>IF(N275="základní",J275,0)</f>
        <v>0</v>
      </c>
      <c r="BF275" s="225">
        <f>IF(N275="snížená",J275,0)</f>
        <v>0</v>
      </c>
      <c r="BG275" s="225">
        <f>IF(N275="zákl. přenesená",J275,0)</f>
        <v>0</v>
      </c>
      <c r="BH275" s="225">
        <f>IF(N275="sníž. přenesená",J275,0)</f>
        <v>0</v>
      </c>
      <c r="BI275" s="225">
        <f>IF(N275="nulová",J275,0)</f>
        <v>0</v>
      </c>
      <c r="BJ275" s="17" t="s">
        <v>81</v>
      </c>
      <c r="BK275" s="225">
        <f>ROUND(I275*H275,2)</f>
        <v>0</v>
      </c>
      <c r="BL275" s="17" t="s">
        <v>130</v>
      </c>
      <c r="BM275" s="224" t="s">
        <v>434</v>
      </c>
    </row>
    <row r="276" s="13" customFormat="1">
      <c r="A276" s="13"/>
      <c r="B276" s="226"/>
      <c r="C276" s="227"/>
      <c r="D276" s="228" t="s">
        <v>132</v>
      </c>
      <c r="E276" s="229" t="s">
        <v>1</v>
      </c>
      <c r="F276" s="230" t="s">
        <v>435</v>
      </c>
      <c r="G276" s="227"/>
      <c r="H276" s="231">
        <v>720</v>
      </c>
      <c r="I276" s="232"/>
      <c r="J276" s="227"/>
      <c r="K276" s="227"/>
      <c r="L276" s="233"/>
      <c r="M276" s="234"/>
      <c r="N276" s="235"/>
      <c r="O276" s="235"/>
      <c r="P276" s="235"/>
      <c r="Q276" s="235"/>
      <c r="R276" s="235"/>
      <c r="S276" s="235"/>
      <c r="T276" s="236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7" t="s">
        <v>132</v>
      </c>
      <c r="AU276" s="237" t="s">
        <v>83</v>
      </c>
      <c r="AV276" s="13" t="s">
        <v>83</v>
      </c>
      <c r="AW276" s="13" t="s">
        <v>32</v>
      </c>
      <c r="AX276" s="13" t="s">
        <v>81</v>
      </c>
      <c r="AY276" s="237" t="s">
        <v>124</v>
      </c>
    </row>
    <row r="277" s="2" customFormat="1" ht="37.8" customHeight="1">
      <c r="A277" s="38"/>
      <c r="B277" s="39"/>
      <c r="C277" s="212" t="s">
        <v>436</v>
      </c>
      <c r="D277" s="212" t="s">
        <v>126</v>
      </c>
      <c r="E277" s="213" t="s">
        <v>437</v>
      </c>
      <c r="F277" s="214" t="s">
        <v>438</v>
      </c>
      <c r="G277" s="215" t="s">
        <v>129</v>
      </c>
      <c r="H277" s="216">
        <v>43200</v>
      </c>
      <c r="I277" s="217"/>
      <c r="J277" s="218">
        <f>ROUND(I277*H277,2)</f>
        <v>0</v>
      </c>
      <c r="K277" s="219"/>
      <c r="L277" s="44"/>
      <c r="M277" s="220" t="s">
        <v>1</v>
      </c>
      <c r="N277" s="221" t="s">
        <v>41</v>
      </c>
      <c r="O277" s="91"/>
      <c r="P277" s="222">
        <f>O277*H277</f>
        <v>0</v>
      </c>
      <c r="Q277" s="222">
        <v>0</v>
      </c>
      <c r="R277" s="222">
        <f>Q277*H277</f>
        <v>0</v>
      </c>
      <c r="S277" s="222">
        <v>0</v>
      </c>
      <c r="T277" s="223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24" t="s">
        <v>130</v>
      </c>
      <c r="AT277" s="224" t="s">
        <v>126</v>
      </c>
      <c r="AU277" s="224" t="s">
        <v>83</v>
      </c>
      <c r="AY277" s="17" t="s">
        <v>124</v>
      </c>
      <c r="BE277" s="225">
        <f>IF(N277="základní",J277,0)</f>
        <v>0</v>
      </c>
      <c r="BF277" s="225">
        <f>IF(N277="snížená",J277,0)</f>
        <v>0</v>
      </c>
      <c r="BG277" s="225">
        <f>IF(N277="zákl. přenesená",J277,0)</f>
        <v>0</v>
      </c>
      <c r="BH277" s="225">
        <f>IF(N277="sníž. přenesená",J277,0)</f>
        <v>0</v>
      </c>
      <c r="BI277" s="225">
        <f>IF(N277="nulová",J277,0)</f>
        <v>0</v>
      </c>
      <c r="BJ277" s="17" t="s">
        <v>81</v>
      </c>
      <c r="BK277" s="225">
        <f>ROUND(I277*H277,2)</f>
        <v>0</v>
      </c>
      <c r="BL277" s="17" t="s">
        <v>130</v>
      </c>
      <c r="BM277" s="224" t="s">
        <v>439</v>
      </c>
    </row>
    <row r="278" s="13" customFormat="1">
      <c r="A278" s="13"/>
      <c r="B278" s="226"/>
      <c r="C278" s="227"/>
      <c r="D278" s="228" t="s">
        <v>132</v>
      </c>
      <c r="E278" s="229" t="s">
        <v>1</v>
      </c>
      <c r="F278" s="230" t="s">
        <v>440</v>
      </c>
      <c r="G278" s="227"/>
      <c r="H278" s="231">
        <v>43200</v>
      </c>
      <c r="I278" s="232"/>
      <c r="J278" s="227"/>
      <c r="K278" s="227"/>
      <c r="L278" s="233"/>
      <c r="M278" s="234"/>
      <c r="N278" s="235"/>
      <c r="O278" s="235"/>
      <c r="P278" s="235"/>
      <c r="Q278" s="235"/>
      <c r="R278" s="235"/>
      <c r="S278" s="235"/>
      <c r="T278" s="236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7" t="s">
        <v>132</v>
      </c>
      <c r="AU278" s="237" t="s">
        <v>83</v>
      </c>
      <c r="AV278" s="13" t="s">
        <v>83</v>
      </c>
      <c r="AW278" s="13" t="s">
        <v>32</v>
      </c>
      <c r="AX278" s="13" t="s">
        <v>81</v>
      </c>
      <c r="AY278" s="237" t="s">
        <v>124</v>
      </c>
    </row>
    <row r="279" s="2" customFormat="1" ht="33" customHeight="1">
      <c r="A279" s="38"/>
      <c r="B279" s="39"/>
      <c r="C279" s="212" t="s">
        <v>441</v>
      </c>
      <c r="D279" s="212" t="s">
        <v>126</v>
      </c>
      <c r="E279" s="213" t="s">
        <v>442</v>
      </c>
      <c r="F279" s="214" t="s">
        <v>443</v>
      </c>
      <c r="G279" s="215" t="s">
        <v>129</v>
      </c>
      <c r="H279" s="216">
        <v>720</v>
      </c>
      <c r="I279" s="217"/>
      <c r="J279" s="218">
        <f>ROUND(I279*H279,2)</f>
        <v>0</v>
      </c>
      <c r="K279" s="219"/>
      <c r="L279" s="44"/>
      <c r="M279" s="220" t="s">
        <v>1</v>
      </c>
      <c r="N279" s="221" t="s">
        <v>41</v>
      </c>
      <c r="O279" s="91"/>
      <c r="P279" s="222">
        <f>O279*H279</f>
        <v>0</v>
      </c>
      <c r="Q279" s="222">
        <v>0</v>
      </c>
      <c r="R279" s="222">
        <f>Q279*H279</f>
        <v>0</v>
      </c>
      <c r="S279" s="222">
        <v>0</v>
      </c>
      <c r="T279" s="223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4" t="s">
        <v>130</v>
      </c>
      <c r="AT279" s="224" t="s">
        <v>126</v>
      </c>
      <c r="AU279" s="224" t="s">
        <v>83</v>
      </c>
      <c r="AY279" s="17" t="s">
        <v>124</v>
      </c>
      <c r="BE279" s="225">
        <f>IF(N279="základní",J279,0)</f>
        <v>0</v>
      </c>
      <c r="BF279" s="225">
        <f>IF(N279="snížená",J279,0)</f>
        <v>0</v>
      </c>
      <c r="BG279" s="225">
        <f>IF(N279="zákl. přenesená",J279,0)</f>
        <v>0</v>
      </c>
      <c r="BH279" s="225">
        <f>IF(N279="sníž. přenesená",J279,0)</f>
        <v>0</v>
      </c>
      <c r="BI279" s="225">
        <f>IF(N279="nulová",J279,0)</f>
        <v>0</v>
      </c>
      <c r="BJ279" s="17" t="s">
        <v>81</v>
      </c>
      <c r="BK279" s="225">
        <f>ROUND(I279*H279,2)</f>
        <v>0</v>
      </c>
      <c r="BL279" s="17" t="s">
        <v>130</v>
      </c>
      <c r="BM279" s="224" t="s">
        <v>444</v>
      </c>
    </row>
    <row r="280" s="2" customFormat="1" ht="21.75" customHeight="1">
      <c r="A280" s="38"/>
      <c r="B280" s="39"/>
      <c r="C280" s="212" t="s">
        <v>445</v>
      </c>
      <c r="D280" s="212" t="s">
        <v>126</v>
      </c>
      <c r="E280" s="213" t="s">
        <v>446</v>
      </c>
      <c r="F280" s="214" t="s">
        <v>447</v>
      </c>
      <c r="G280" s="215" t="s">
        <v>129</v>
      </c>
      <c r="H280" s="216">
        <v>94.400000000000006</v>
      </c>
      <c r="I280" s="217"/>
      <c r="J280" s="218">
        <f>ROUND(I280*H280,2)</f>
        <v>0</v>
      </c>
      <c r="K280" s="219"/>
      <c r="L280" s="44"/>
      <c r="M280" s="220" t="s">
        <v>1</v>
      </c>
      <c r="N280" s="221" t="s">
        <v>41</v>
      </c>
      <c r="O280" s="91"/>
      <c r="P280" s="222">
        <f>O280*H280</f>
        <v>0</v>
      </c>
      <c r="Q280" s="222">
        <v>0</v>
      </c>
      <c r="R280" s="222">
        <f>Q280*H280</f>
        <v>0</v>
      </c>
      <c r="S280" s="222">
        <v>0</v>
      </c>
      <c r="T280" s="223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24" t="s">
        <v>130</v>
      </c>
      <c r="AT280" s="224" t="s">
        <v>126</v>
      </c>
      <c r="AU280" s="224" t="s">
        <v>83</v>
      </c>
      <c r="AY280" s="17" t="s">
        <v>124</v>
      </c>
      <c r="BE280" s="225">
        <f>IF(N280="základní",J280,0)</f>
        <v>0</v>
      </c>
      <c r="BF280" s="225">
        <f>IF(N280="snížená",J280,0)</f>
        <v>0</v>
      </c>
      <c r="BG280" s="225">
        <f>IF(N280="zákl. přenesená",J280,0)</f>
        <v>0</v>
      </c>
      <c r="BH280" s="225">
        <f>IF(N280="sníž. přenesená",J280,0)</f>
        <v>0</v>
      </c>
      <c r="BI280" s="225">
        <f>IF(N280="nulová",J280,0)</f>
        <v>0</v>
      </c>
      <c r="BJ280" s="17" t="s">
        <v>81</v>
      </c>
      <c r="BK280" s="225">
        <f>ROUND(I280*H280,2)</f>
        <v>0</v>
      </c>
      <c r="BL280" s="17" t="s">
        <v>130</v>
      </c>
      <c r="BM280" s="224" t="s">
        <v>448</v>
      </c>
    </row>
    <row r="281" s="13" customFormat="1">
      <c r="A281" s="13"/>
      <c r="B281" s="226"/>
      <c r="C281" s="227"/>
      <c r="D281" s="228" t="s">
        <v>132</v>
      </c>
      <c r="E281" s="229" t="s">
        <v>1</v>
      </c>
      <c r="F281" s="230" t="s">
        <v>449</v>
      </c>
      <c r="G281" s="227"/>
      <c r="H281" s="231">
        <v>94.400000000000006</v>
      </c>
      <c r="I281" s="232"/>
      <c r="J281" s="227"/>
      <c r="K281" s="227"/>
      <c r="L281" s="233"/>
      <c r="M281" s="234"/>
      <c r="N281" s="235"/>
      <c r="O281" s="235"/>
      <c r="P281" s="235"/>
      <c r="Q281" s="235"/>
      <c r="R281" s="235"/>
      <c r="S281" s="235"/>
      <c r="T281" s="236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7" t="s">
        <v>132</v>
      </c>
      <c r="AU281" s="237" t="s">
        <v>83</v>
      </c>
      <c r="AV281" s="13" t="s">
        <v>83</v>
      </c>
      <c r="AW281" s="13" t="s">
        <v>32</v>
      </c>
      <c r="AX281" s="13" t="s">
        <v>81</v>
      </c>
      <c r="AY281" s="237" t="s">
        <v>124</v>
      </c>
    </row>
    <row r="282" s="2" customFormat="1" ht="33" customHeight="1">
      <c r="A282" s="38"/>
      <c r="B282" s="39"/>
      <c r="C282" s="212" t="s">
        <v>450</v>
      </c>
      <c r="D282" s="212" t="s">
        <v>126</v>
      </c>
      <c r="E282" s="213" t="s">
        <v>451</v>
      </c>
      <c r="F282" s="214" t="s">
        <v>452</v>
      </c>
      <c r="G282" s="215" t="s">
        <v>129</v>
      </c>
      <c r="H282" s="216">
        <v>41</v>
      </c>
      <c r="I282" s="217"/>
      <c r="J282" s="218">
        <f>ROUND(I282*H282,2)</f>
        <v>0</v>
      </c>
      <c r="K282" s="219"/>
      <c r="L282" s="44"/>
      <c r="M282" s="220" t="s">
        <v>1</v>
      </c>
      <c r="N282" s="221" t="s">
        <v>41</v>
      </c>
      <c r="O282" s="91"/>
      <c r="P282" s="222">
        <f>O282*H282</f>
        <v>0</v>
      </c>
      <c r="Q282" s="222">
        <v>0.00012999999999999999</v>
      </c>
      <c r="R282" s="222">
        <f>Q282*H282</f>
        <v>0.0053299999999999997</v>
      </c>
      <c r="S282" s="222">
        <v>0</v>
      </c>
      <c r="T282" s="223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24" t="s">
        <v>130</v>
      </c>
      <c r="AT282" s="224" t="s">
        <v>126</v>
      </c>
      <c r="AU282" s="224" t="s">
        <v>83</v>
      </c>
      <c r="AY282" s="17" t="s">
        <v>124</v>
      </c>
      <c r="BE282" s="225">
        <f>IF(N282="základní",J282,0)</f>
        <v>0</v>
      </c>
      <c r="BF282" s="225">
        <f>IF(N282="snížená",J282,0)</f>
        <v>0</v>
      </c>
      <c r="BG282" s="225">
        <f>IF(N282="zákl. přenesená",J282,0)</f>
        <v>0</v>
      </c>
      <c r="BH282" s="225">
        <f>IF(N282="sníž. přenesená",J282,0)</f>
        <v>0</v>
      </c>
      <c r="BI282" s="225">
        <f>IF(N282="nulová",J282,0)</f>
        <v>0</v>
      </c>
      <c r="BJ282" s="17" t="s">
        <v>81</v>
      </c>
      <c r="BK282" s="225">
        <f>ROUND(I282*H282,2)</f>
        <v>0</v>
      </c>
      <c r="BL282" s="17" t="s">
        <v>130</v>
      </c>
      <c r="BM282" s="224" t="s">
        <v>453</v>
      </c>
    </row>
    <row r="283" s="13" customFormat="1">
      <c r="A283" s="13"/>
      <c r="B283" s="226"/>
      <c r="C283" s="227"/>
      <c r="D283" s="228" t="s">
        <v>132</v>
      </c>
      <c r="E283" s="229" t="s">
        <v>1</v>
      </c>
      <c r="F283" s="230" t="s">
        <v>454</v>
      </c>
      <c r="G283" s="227"/>
      <c r="H283" s="231">
        <v>41</v>
      </c>
      <c r="I283" s="232"/>
      <c r="J283" s="227"/>
      <c r="K283" s="227"/>
      <c r="L283" s="233"/>
      <c r="M283" s="234"/>
      <c r="N283" s="235"/>
      <c r="O283" s="235"/>
      <c r="P283" s="235"/>
      <c r="Q283" s="235"/>
      <c r="R283" s="235"/>
      <c r="S283" s="235"/>
      <c r="T283" s="236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7" t="s">
        <v>132</v>
      </c>
      <c r="AU283" s="237" t="s">
        <v>83</v>
      </c>
      <c r="AV283" s="13" t="s">
        <v>83</v>
      </c>
      <c r="AW283" s="13" t="s">
        <v>32</v>
      </c>
      <c r="AX283" s="13" t="s">
        <v>81</v>
      </c>
      <c r="AY283" s="237" t="s">
        <v>124</v>
      </c>
    </row>
    <row r="284" s="2" customFormat="1" ht="21.75" customHeight="1">
      <c r="A284" s="38"/>
      <c r="B284" s="39"/>
      <c r="C284" s="212" t="s">
        <v>455</v>
      </c>
      <c r="D284" s="212" t="s">
        <v>126</v>
      </c>
      <c r="E284" s="213" t="s">
        <v>456</v>
      </c>
      <c r="F284" s="214" t="s">
        <v>457</v>
      </c>
      <c r="G284" s="215" t="s">
        <v>129</v>
      </c>
      <c r="H284" s="216">
        <v>1581</v>
      </c>
      <c r="I284" s="217"/>
      <c r="J284" s="218">
        <f>ROUND(I284*H284,2)</f>
        <v>0</v>
      </c>
      <c r="K284" s="219"/>
      <c r="L284" s="44"/>
      <c r="M284" s="220" t="s">
        <v>1</v>
      </c>
      <c r="N284" s="221" t="s">
        <v>41</v>
      </c>
      <c r="O284" s="91"/>
      <c r="P284" s="222">
        <f>O284*H284</f>
        <v>0</v>
      </c>
      <c r="Q284" s="222">
        <v>0</v>
      </c>
      <c r="R284" s="222">
        <f>Q284*H284</f>
        <v>0</v>
      </c>
      <c r="S284" s="222">
        <v>0</v>
      </c>
      <c r="T284" s="223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4" t="s">
        <v>130</v>
      </c>
      <c r="AT284" s="224" t="s">
        <v>126</v>
      </c>
      <c r="AU284" s="224" t="s">
        <v>83</v>
      </c>
      <c r="AY284" s="17" t="s">
        <v>124</v>
      </c>
      <c r="BE284" s="225">
        <f>IF(N284="základní",J284,0)</f>
        <v>0</v>
      </c>
      <c r="BF284" s="225">
        <f>IF(N284="snížená",J284,0)</f>
        <v>0</v>
      </c>
      <c r="BG284" s="225">
        <f>IF(N284="zákl. přenesená",J284,0)</f>
        <v>0</v>
      </c>
      <c r="BH284" s="225">
        <f>IF(N284="sníž. přenesená",J284,0)</f>
        <v>0</v>
      </c>
      <c r="BI284" s="225">
        <f>IF(N284="nulová",J284,0)</f>
        <v>0</v>
      </c>
      <c r="BJ284" s="17" t="s">
        <v>81</v>
      </c>
      <c r="BK284" s="225">
        <f>ROUND(I284*H284,2)</f>
        <v>0</v>
      </c>
      <c r="BL284" s="17" t="s">
        <v>130</v>
      </c>
      <c r="BM284" s="224" t="s">
        <v>458</v>
      </c>
    </row>
    <row r="285" s="13" customFormat="1">
      <c r="A285" s="13"/>
      <c r="B285" s="226"/>
      <c r="C285" s="227"/>
      <c r="D285" s="228" t="s">
        <v>132</v>
      </c>
      <c r="E285" s="229" t="s">
        <v>1</v>
      </c>
      <c r="F285" s="230" t="s">
        <v>459</v>
      </c>
      <c r="G285" s="227"/>
      <c r="H285" s="231">
        <v>1581</v>
      </c>
      <c r="I285" s="232"/>
      <c r="J285" s="227"/>
      <c r="K285" s="227"/>
      <c r="L285" s="233"/>
      <c r="M285" s="234"/>
      <c r="N285" s="235"/>
      <c r="O285" s="235"/>
      <c r="P285" s="235"/>
      <c r="Q285" s="235"/>
      <c r="R285" s="235"/>
      <c r="S285" s="235"/>
      <c r="T285" s="236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7" t="s">
        <v>132</v>
      </c>
      <c r="AU285" s="237" t="s">
        <v>83</v>
      </c>
      <c r="AV285" s="13" t="s">
        <v>83</v>
      </c>
      <c r="AW285" s="13" t="s">
        <v>32</v>
      </c>
      <c r="AX285" s="13" t="s">
        <v>81</v>
      </c>
      <c r="AY285" s="237" t="s">
        <v>124</v>
      </c>
    </row>
    <row r="286" s="2" customFormat="1" ht="16.5" customHeight="1">
      <c r="A286" s="38"/>
      <c r="B286" s="39"/>
      <c r="C286" s="212" t="s">
        <v>460</v>
      </c>
      <c r="D286" s="212" t="s">
        <v>126</v>
      </c>
      <c r="E286" s="213" t="s">
        <v>461</v>
      </c>
      <c r="F286" s="214" t="s">
        <v>462</v>
      </c>
      <c r="G286" s="215" t="s">
        <v>171</v>
      </c>
      <c r="H286" s="216">
        <v>13.32</v>
      </c>
      <c r="I286" s="217"/>
      <c r="J286" s="218">
        <f>ROUND(I286*H286,2)</f>
        <v>0</v>
      </c>
      <c r="K286" s="219"/>
      <c r="L286" s="44"/>
      <c r="M286" s="220" t="s">
        <v>1</v>
      </c>
      <c r="N286" s="221" t="s">
        <v>41</v>
      </c>
      <c r="O286" s="91"/>
      <c r="P286" s="222">
        <f>O286*H286</f>
        <v>0</v>
      </c>
      <c r="Q286" s="222">
        <v>0</v>
      </c>
      <c r="R286" s="222">
        <f>Q286*H286</f>
        <v>0</v>
      </c>
      <c r="S286" s="222">
        <v>2</v>
      </c>
      <c r="T286" s="223">
        <f>S286*H286</f>
        <v>26.640000000000001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24" t="s">
        <v>130</v>
      </c>
      <c r="AT286" s="224" t="s">
        <v>126</v>
      </c>
      <c r="AU286" s="224" t="s">
        <v>83</v>
      </c>
      <c r="AY286" s="17" t="s">
        <v>124</v>
      </c>
      <c r="BE286" s="225">
        <f>IF(N286="základní",J286,0)</f>
        <v>0</v>
      </c>
      <c r="BF286" s="225">
        <f>IF(N286="snížená",J286,0)</f>
        <v>0</v>
      </c>
      <c r="BG286" s="225">
        <f>IF(N286="zákl. přenesená",J286,0)</f>
        <v>0</v>
      </c>
      <c r="BH286" s="225">
        <f>IF(N286="sníž. přenesená",J286,0)</f>
        <v>0</v>
      </c>
      <c r="BI286" s="225">
        <f>IF(N286="nulová",J286,0)</f>
        <v>0</v>
      </c>
      <c r="BJ286" s="17" t="s">
        <v>81</v>
      </c>
      <c r="BK286" s="225">
        <f>ROUND(I286*H286,2)</f>
        <v>0</v>
      </c>
      <c r="BL286" s="17" t="s">
        <v>130</v>
      </c>
      <c r="BM286" s="224" t="s">
        <v>463</v>
      </c>
    </row>
    <row r="287" s="13" customFormat="1">
      <c r="A287" s="13"/>
      <c r="B287" s="226"/>
      <c r="C287" s="227"/>
      <c r="D287" s="228" t="s">
        <v>132</v>
      </c>
      <c r="E287" s="229" t="s">
        <v>1</v>
      </c>
      <c r="F287" s="230" t="s">
        <v>464</v>
      </c>
      <c r="G287" s="227"/>
      <c r="H287" s="231">
        <v>12.32</v>
      </c>
      <c r="I287" s="232"/>
      <c r="J287" s="227"/>
      <c r="K287" s="227"/>
      <c r="L287" s="233"/>
      <c r="M287" s="234"/>
      <c r="N287" s="235"/>
      <c r="O287" s="235"/>
      <c r="P287" s="235"/>
      <c r="Q287" s="235"/>
      <c r="R287" s="235"/>
      <c r="S287" s="235"/>
      <c r="T287" s="236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7" t="s">
        <v>132</v>
      </c>
      <c r="AU287" s="237" t="s">
        <v>83</v>
      </c>
      <c r="AV287" s="13" t="s">
        <v>83</v>
      </c>
      <c r="AW287" s="13" t="s">
        <v>32</v>
      </c>
      <c r="AX287" s="13" t="s">
        <v>76</v>
      </c>
      <c r="AY287" s="237" t="s">
        <v>124</v>
      </c>
    </row>
    <row r="288" s="13" customFormat="1">
      <c r="A288" s="13"/>
      <c r="B288" s="226"/>
      <c r="C288" s="227"/>
      <c r="D288" s="228" t="s">
        <v>132</v>
      </c>
      <c r="E288" s="229" t="s">
        <v>1</v>
      </c>
      <c r="F288" s="230" t="s">
        <v>465</v>
      </c>
      <c r="G288" s="227"/>
      <c r="H288" s="231">
        <v>1</v>
      </c>
      <c r="I288" s="232"/>
      <c r="J288" s="227"/>
      <c r="K288" s="227"/>
      <c r="L288" s="233"/>
      <c r="M288" s="234"/>
      <c r="N288" s="235"/>
      <c r="O288" s="235"/>
      <c r="P288" s="235"/>
      <c r="Q288" s="235"/>
      <c r="R288" s="235"/>
      <c r="S288" s="235"/>
      <c r="T288" s="236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7" t="s">
        <v>132</v>
      </c>
      <c r="AU288" s="237" t="s">
        <v>83</v>
      </c>
      <c r="AV288" s="13" t="s">
        <v>83</v>
      </c>
      <c r="AW288" s="13" t="s">
        <v>32</v>
      </c>
      <c r="AX288" s="13" t="s">
        <v>76</v>
      </c>
      <c r="AY288" s="237" t="s">
        <v>124</v>
      </c>
    </row>
    <row r="289" s="14" customFormat="1">
      <c r="A289" s="14"/>
      <c r="B289" s="238"/>
      <c r="C289" s="239"/>
      <c r="D289" s="228" t="s">
        <v>132</v>
      </c>
      <c r="E289" s="240" t="s">
        <v>1</v>
      </c>
      <c r="F289" s="241" t="s">
        <v>134</v>
      </c>
      <c r="G289" s="239"/>
      <c r="H289" s="242">
        <v>13.32</v>
      </c>
      <c r="I289" s="243"/>
      <c r="J289" s="239"/>
      <c r="K289" s="239"/>
      <c r="L289" s="244"/>
      <c r="M289" s="245"/>
      <c r="N289" s="246"/>
      <c r="O289" s="246"/>
      <c r="P289" s="246"/>
      <c r="Q289" s="246"/>
      <c r="R289" s="246"/>
      <c r="S289" s="246"/>
      <c r="T289" s="247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8" t="s">
        <v>132</v>
      </c>
      <c r="AU289" s="248" t="s">
        <v>83</v>
      </c>
      <c r="AV289" s="14" t="s">
        <v>130</v>
      </c>
      <c r="AW289" s="14" t="s">
        <v>32</v>
      </c>
      <c r="AX289" s="14" t="s">
        <v>81</v>
      </c>
      <c r="AY289" s="248" t="s">
        <v>124</v>
      </c>
    </row>
    <row r="290" s="2" customFormat="1" ht="24.15" customHeight="1">
      <c r="A290" s="38"/>
      <c r="B290" s="39"/>
      <c r="C290" s="212" t="s">
        <v>466</v>
      </c>
      <c r="D290" s="212" t="s">
        <v>126</v>
      </c>
      <c r="E290" s="213" t="s">
        <v>467</v>
      </c>
      <c r="F290" s="214" t="s">
        <v>468</v>
      </c>
      <c r="G290" s="215" t="s">
        <v>161</v>
      </c>
      <c r="H290" s="216">
        <v>160</v>
      </c>
      <c r="I290" s="217"/>
      <c r="J290" s="218">
        <f>ROUND(I290*H290,2)</f>
        <v>0</v>
      </c>
      <c r="K290" s="219"/>
      <c r="L290" s="44"/>
      <c r="M290" s="220" t="s">
        <v>1</v>
      </c>
      <c r="N290" s="221" t="s">
        <v>41</v>
      </c>
      <c r="O290" s="91"/>
      <c r="P290" s="222">
        <f>O290*H290</f>
        <v>0</v>
      </c>
      <c r="Q290" s="222">
        <v>0</v>
      </c>
      <c r="R290" s="222">
        <f>Q290*H290</f>
        <v>0</v>
      </c>
      <c r="S290" s="222">
        <v>0.90000000000000002</v>
      </c>
      <c r="T290" s="223">
        <f>S290*H290</f>
        <v>144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24" t="s">
        <v>130</v>
      </c>
      <c r="AT290" s="224" t="s">
        <v>126</v>
      </c>
      <c r="AU290" s="224" t="s">
        <v>83</v>
      </c>
      <c r="AY290" s="17" t="s">
        <v>124</v>
      </c>
      <c r="BE290" s="225">
        <f>IF(N290="základní",J290,0)</f>
        <v>0</v>
      </c>
      <c r="BF290" s="225">
        <f>IF(N290="snížená",J290,0)</f>
        <v>0</v>
      </c>
      <c r="BG290" s="225">
        <f>IF(N290="zákl. přenesená",J290,0)</f>
        <v>0</v>
      </c>
      <c r="BH290" s="225">
        <f>IF(N290="sníž. přenesená",J290,0)</f>
        <v>0</v>
      </c>
      <c r="BI290" s="225">
        <f>IF(N290="nulová",J290,0)</f>
        <v>0</v>
      </c>
      <c r="BJ290" s="17" t="s">
        <v>81</v>
      </c>
      <c r="BK290" s="225">
        <f>ROUND(I290*H290,2)</f>
        <v>0</v>
      </c>
      <c r="BL290" s="17" t="s">
        <v>130</v>
      </c>
      <c r="BM290" s="224" t="s">
        <v>469</v>
      </c>
    </row>
    <row r="291" s="2" customFormat="1" ht="24.15" customHeight="1">
      <c r="A291" s="38"/>
      <c r="B291" s="39"/>
      <c r="C291" s="212" t="s">
        <v>470</v>
      </c>
      <c r="D291" s="212" t="s">
        <v>126</v>
      </c>
      <c r="E291" s="213" t="s">
        <v>471</v>
      </c>
      <c r="F291" s="214" t="s">
        <v>472</v>
      </c>
      <c r="G291" s="215" t="s">
        <v>473</v>
      </c>
      <c r="H291" s="216">
        <v>28</v>
      </c>
      <c r="I291" s="217"/>
      <c r="J291" s="218">
        <f>ROUND(I291*H291,2)</f>
        <v>0</v>
      </c>
      <c r="K291" s="219"/>
      <c r="L291" s="44"/>
      <c r="M291" s="220" t="s">
        <v>1</v>
      </c>
      <c r="N291" s="221" t="s">
        <v>41</v>
      </c>
      <c r="O291" s="91"/>
      <c r="P291" s="222">
        <f>O291*H291</f>
        <v>0</v>
      </c>
      <c r="Q291" s="222">
        <v>0</v>
      </c>
      <c r="R291" s="222">
        <f>Q291*H291</f>
        <v>0</v>
      </c>
      <c r="S291" s="222">
        <v>0.0080000000000000002</v>
      </c>
      <c r="T291" s="223">
        <f>S291*H291</f>
        <v>0.22400000000000001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4" t="s">
        <v>130</v>
      </c>
      <c r="AT291" s="224" t="s">
        <v>126</v>
      </c>
      <c r="AU291" s="224" t="s">
        <v>83</v>
      </c>
      <c r="AY291" s="17" t="s">
        <v>124</v>
      </c>
      <c r="BE291" s="225">
        <f>IF(N291="základní",J291,0)</f>
        <v>0</v>
      </c>
      <c r="BF291" s="225">
        <f>IF(N291="snížená",J291,0)</f>
        <v>0</v>
      </c>
      <c r="BG291" s="225">
        <f>IF(N291="zákl. přenesená",J291,0)</f>
        <v>0</v>
      </c>
      <c r="BH291" s="225">
        <f>IF(N291="sníž. přenesená",J291,0)</f>
        <v>0</v>
      </c>
      <c r="BI291" s="225">
        <f>IF(N291="nulová",J291,0)</f>
        <v>0</v>
      </c>
      <c r="BJ291" s="17" t="s">
        <v>81</v>
      </c>
      <c r="BK291" s="225">
        <f>ROUND(I291*H291,2)</f>
        <v>0</v>
      </c>
      <c r="BL291" s="17" t="s">
        <v>130</v>
      </c>
      <c r="BM291" s="224" t="s">
        <v>474</v>
      </c>
    </row>
    <row r="292" s="13" customFormat="1">
      <c r="A292" s="13"/>
      <c r="B292" s="226"/>
      <c r="C292" s="227"/>
      <c r="D292" s="228" t="s">
        <v>132</v>
      </c>
      <c r="E292" s="229" t="s">
        <v>1</v>
      </c>
      <c r="F292" s="230" t="s">
        <v>475</v>
      </c>
      <c r="G292" s="227"/>
      <c r="H292" s="231">
        <v>28</v>
      </c>
      <c r="I292" s="232"/>
      <c r="J292" s="227"/>
      <c r="K292" s="227"/>
      <c r="L292" s="233"/>
      <c r="M292" s="234"/>
      <c r="N292" s="235"/>
      <c r="O292" s="235"/>
      <c r="P292" s="235"/>
      <c r="Q292" s="235"/>
      <c r="R292" s="235"/>
      <c r="S292" s="235"/>
      <c r="T292" s="236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7" t="s">
        <v>132</v>
      </c>
      <c r="AU292" s="237" t="s">
        <v>83</v>
      </c>
      <c r="AV292" s="13" t="s">
        <v>83</v>
      </c>
      <c r="AW292" s="13" t="s">
        <v>32</v>
      </c>
      <c r="AX292" s="13" t="s">
        <v>81</v>
      </c>
      <c r="AY292" s="237" t="s">
        <v>124</v>
      </c>
    </row>
    <row r="293" s="2" customFormat="1" ht="24.15" customHeight="1">
      <c r="A293" s="38"/>
      <c r="B293" s="39"/>
      <c r="C293" s="212" t="s">
        <v>476</v>
      </c>
      <c r="D293" s="212" t="s">
        <v>126</v>
      </c>
      <c r="E293" s="213" t="s">
        <v>477</v>
      </c>
      <c r="F293" s="214" t="s">
        <v>478</v>
      </c>
      <c r="G293" s="215" t="s">
        <v>473</v>
      </c>
      <c r="H293" s="216">
        <v>22</v>
      </c>
      <c r="I293" s="217"/>
      <c r="J293" s="218">
        <f>ROUND(I293*H293,2)</f>
        <v>0</v>
      </c>
      <c r="K293" s="219"/>
      <c r="L293" s="44"/>
      <c r="M293" s="220" t="s">
        <v>1</v>
      </c>
      <c r="N293" s="221" t="s">
        <v>41</v>
      </c>
      <c r="O293" s="91"/>
      <c r="P293" s="222">
        <f>O293*H293</f>
        <v>0</v>
      </c>
      <c r="Q293" s="222">
        <v>0</v>
      </c>
      <c r="R293" s="222">
        <f>Q293*H293</f>
        <v>0</v>
      </c>
      <c r="S293" s="222">
        <v>0.0080000000000000002</v>
      </c>
      <c r="T293" s="223">
        <f>S293*H293</f>
        <v>0.17599999999999999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4" t="s">
        <v>130</v>
      </c>
      <c r="AT293" s="224" t="s">
        <v>126</v>
      </c>
      <c r="AU293" s="224" t="s">
        <v>83</v>
      </c>
      <c r="AY293" s="17" t="s">
        <v>124</v>
      </c>
      <c r="BE293" s="225">
        <f>IF(N293="základní",J293,0)</f>
        <v>0</v>
      </c>
      <c r="BF293" s="225">
        <f>IF(N293="snížená",J293,0)</f>
        <v>0</v>
      </c>
      <c r="BG293" s="225">
        <f>IF(N293="zákl. přenesená",J293,0)</f>
        <v>0</v>
      </c>
      <c r="BH293" s="225">
        <f>IF(N293="sníž. přenesená",J293,0)</f>
        <v>0</v>
      </c>
      <c r="BI293" s="225">
        <f>IF(N293="nulová",J293,0)</f>
        <v>0</v>
      </c>
      <c r="BJ293" s="17" t="s">
        <v>81</v>
      </c>
      <c r="BK293" s="225">
        <f>ROUND(I293*H293,2)</f>
        <v>0</v>
      </c>
      <c r="BL293" s="17" t="s">
        <v>130</v>
      </c>
      <c r="BM293" s="224" t="s">
        <v>479</v>
      </c>
    </row>
    <row r="294" s="2" customFormat="1" ht="24.15" customHeight="1">
      <c r="A294" s="38"/>
      <c r="B294" s="39"/>
      <c r="C294" s="212" t="s">
        <v>480</v>
      </c>
      <c r="D294" s="212" t="s">
        <v>126</v>
      </c>
      <c r="E294" s="213" t="s">
        <v>481</v>
      </c>
      <c r="F294" s="214" t="s">
        <v>482</v>
      </c>
      <c r="G294" s="215" t="s">
        <v>473</v>
      </c>
      <c r="H294" s="216">
        <v>27</v>
      </c>
      <c r="I294" s="217"/>
      <c r="J294" s="218">
        <f>ROUND(I294*H294,2)</f>
        <v>0</v>
      </c>
      <c r="K294" s="219"/>
      <c r="L294" s="44"/>
      <c r="M294" s="220" t="s">
        <v>1</v>
      </c>
      <c r="N294" s="221" t="s">
        <v>41</v>
      </c>
      <c r="O294" s="91"/>
      <c r="P294" s="222">
        <f>O294*H294</f>
        <v>0</v>
      </c>
      <c r="Q294" s="222">
        <v>0</v>
      </c>
      <c r="R294" s="222">
        <f>Q294*H294</f>
        <v>0</v>
      </c>
      <c r="S294" s="222">
        <v>0.0080000000000000002</v>
      </c>
      <c r="T294" s="223">
        <f>S294*H294</f>
        <v>0.216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24" t="s">
        <v>130</v>
      </c>
      <c r="AT294" s="224" t="s">
        <v>126</v>
      </c>
      <c r="AU294" s="224" t="s">
        <v>83</v>
      </c>
      <c r="AY294" s="17" t="s">
        <v>124</v>
      </c>
      <c r="BE294" s="225">
        <f>IF(N294="základní",J294,0)</f>
        <v>0</v>
      </c>
      <c r="BF294" s="225">
        <f>IF(N294="snížená",J294,0)</f>
        <v>0</v>
      </c>
      <c r="BG294" s="225">
        <f>IF(N294="zákl. přenesená",J294,0)</f>
        <v>0</v>
      </c>
      <c r="BH294" s="225">
        <f>IF(N294="sníž. přenesená",J294,0)</f>
        <v>0</v>
      </c>
      <c r="BI294" s="225">
        <f>IF(N294="nulová",J294,0)</f>
        <v>0</v>
      </c>
      <c r="BJ294" s="17" t="s">
        <v>81</v>
      </c>
      <c r="BK294" s="225">
        <f>ROUND(I294*H294,2)</f>
        <v>0</v>
      </c>
      <c r="BL294" s="17" t="s">
        <v>130</v>
      </c>
      <c r="BM294" s="224" t="s">
        <v>483</v>
      </c>
    </row>
    <row r="295" s="2" customFormat="1" ht="24.15" customHeight="1">
      <c r="A295" s="38"/>
      <c r="B295" s="39"/>
      <c r="C295" s="212" t="s">
        <v>484</v>
      </c>
      <c r="D295" s="212" t="s">
        <v>126</v>
      </c>
      <c r="E295" s="213" t="s">
        <v>485</v>
      </c>
      <c r="F295" s="214" t="s">
        <v>486</v>
      </c>
      <c r="G295" s="215" t="s">
        <v>161</v>
      </c>
      <c r="H295" s="216">
        <v>167.80000000000001</v>
      </c>
      <c r="I295" s="217"/>
      <c r="J295" s="218">
        <f>ROUND(I295*H295,2)</f>
        <v>0</v>
      </c>
      <c r="K295" s="219"/>
      <c r="L295" s="44"/>
      <c r="M295" s="220" t="s">
        <v>1</v>
      </c>
      <c r="N295" s="221" t="s">
        <v>41</v>
      </c>
      <c r="O295" s="91"/>
      <c r="P295" s="222">
        <f>O295*H295</f>
        <v>0</v>
      </c>
      <c r="Q295" s="222">
        <v>0</v>
      </c>
      <c r="R295" s="222">
        <f>Q295*H295</f>
        <v>0</v>
      </c>
      <c r="S295" s="222">
        <v>0.0092499999999999995</v>
      </c>
      <c r="T295" s="223">
        <f>S295*H295</f>
        <v>1.5521499999999999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4" t="s">
        <v>130</v>
      </c>
      <c r="AT295" s="224" t="s">
        <v>126</v>
      </c>
      <c r="AU295" s="224" t="s">
        <v>83</v>
      </c>
      <c r="AY295" s="17" t="s">
        <v>124</v>
      </c>
      <c r="BE295" s="225">
        <f>IF(N295="základní",J295,0)</f>
        <v>0</v>
      </c>
      <c r="BF295" s="225">
        <f>IF(N295="snížená",J295,0)</f>
        <v>0</v>
      </c>
      <c r="BG295" s="225">
        <f>IF(N295="zákl. přenesená",J295,0)</f>
        <v>0</v>
      </c>
      <c r="BH295" s="225">
        <f>IF(N295="sníž. přenesená",J295,0)</f>
        <v>0</v>
      </c>
      <c r="BI295" s="225">
        <f>IF(N295="nulová",J295,0)</f>
        <v>0</v>
      </c>
      <c r="BJ295" s="17" t="s">
        <v>81</v>
      </c>
      <c r="BK295" s="225">
        <f>ROUND(I295*H295,2)</f>
        <v>0</v>
      </c>
      <c r="BL295" s="17" t="s">
        <v>130</v>
      </c>
      <c r="BM295" s="224" t="s">
        <v>487</v>
      </c>
    </row>
    <row r="296" s="13" customFormat="1">
      <c r="A296" s="13"/>
      <c r="B296" s="226"/>
      <c r="C296" s="227"/>
      <c r="D296" s="228" t="s">
        <v>132</v>
      </c>
      <c r="E296" s="229" t="s">
        <v>1</v>
      </c>
      <c r="F296" s="230" t="s">
        <v>488</v>
      </c>
      <c r="G296" s="227"/>
      <c r="H296" s="231">
        <v>107.3</v>
      </c>
      <c r="I296" s="232"/>
      <c r="J296" s="227"/>
      <c r="K296" s="227"/>
      <c r="L296" s="233"/>
      <c r="M296" s="234"/>
      <c r="N296" s="235"/>
      <c r="O296" s="235"/>
      <c r="P296" s="235"/>
      <c r="Q296" s="235"/>
      <c r="R296" s="235"/>
      <c r="S296" s="235"/>
      <c r="T296" s="236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7" t="s">
        <v>132</v>
      </c>
      <c r="AU296" s="237" t="s">
        <v>83</v>
      </c>
      <c r="AV296" s="13" t="s">
        <v>83</v>
      </c>
      <c r="AW296" s="13" t="s">
        <v>32</v>
      </c>
      <c r="AX296" s="13" t="s">
        <v>76</v>
      </c>
      <c r="AY296" s="237" t="s">
        <v>124</v>
      </c>
    </row>
    <row r="297" s="13" customFormat="1">
      <c r="A297" s="13"/>
      <c r="B297" s="226"/>
      <c r="C297" s="227"/>
      <c r="D297" s="228" t="s">
        <v>132</v>
      </c>
      <c r="E297" s="229" t="s">
        <v>1</v>
      </c>
      <c r="F297" s="230" t="s">
        <v>489</v>
      </c>
      <c r="G297" s="227"/>
      <c r="H297" s="231">
        <v>34.5</v>
      </c>
      <c r="I297" s="232"/>
      <c r="J297" s="227"/>
      <c r="K297" s="227"/>
      <c r="L297" s="233"/>
      <c r="M297" s="234"/>
      <c r="N297" s="235"/>
      <c r="O297" s="235"/>
      <c r="P297" s="235"/>
      <c r="Q297" s="235"/>
      <c r="R297" s="235"/>
      <c r="S297" s="235"/>
      <c r="T297" s="236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7" t="s">
        <v>132</v>
      </c>
      <c r="AU297" s="237" t="s">
        <v>83</v>
      </c>
      <c r="AV297" s="13" t="s">
        <v>83</v>
      </c>
      <c r="AW297" s="13" t="s">
        <v>32</v>
      </c>
      <c r="AX297" s="13" t="s">
        <v>76</v>
      </c>
      <c r="AY297" s="237" t="s">
        <v>124</v>
      </c>
    </row>
    <row r="298" s="13" customFormat="1">
      <c r="A298" s="13"/>
      <c r="B298" s="226"/>
      <c r="C298" s="227"/>
      <c r="D298" s="228" t="s">
        <v>132</v>
      </c>
      <c r="E298" s="229" t="s">
        <v>1</v>
      </c>
      <c r="F298" s="230" t="s">
        <v>490</v>
      </c>
      <c r="G298" s="227"/>
      <c r="H298" s="231">
        <v>26</v>
      </c>
      <c r="I298" s="232"/>
      <c r="J298" s="227"/>
      <c r="K298" s="227"/>
      <c r="L298" s="233"/>
      <c r="M298" s="234"/>
      <c r="N298" s="235"/>
      <c r="O298" s="235"/>
      <c r="P298" s="235"/>
      <c r="Q298" s="235"/>
      <c r="R298" s="235"/>
      <c r="S298" s="235"/>
      <c r="T298" s="236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7" t="s">
        <v>132</v>
      </c>
      <c r="AU298" s="237" t="s">
        <v>83</v>
      </c>
      <c r="AV298" s="13" t="s">
        <v>83</v>
      </c>
      <c r="AW298" s="13" t="s">
        <v>32</v>
      </c>
      <c r="AX298" s="13" t="s">
        <v>76</v>
      </c>
      <c r="AY298" s="237" t="s">
        <v>124</v>
      </c>
    </row>
    <row r="299" s="14" customFormat="1">
      <c r="A299" s="14"/>
      <c r="B299" s="238"/>
      <c r="C299" s="239"/>
      <c r="D299" s="228" t="s">
        <v>132</v>
      </c>
      <c r="E299" s="240" t="s">
        <v>1</v>
      </c>
      <c r="F299" s="241" t="s">
        <v>134</v>
      </c>
      <c r="G299" s="239"/>
      <c r="H299" s="242">
        <v>167.80000000000001</v>
      </c>
      <c r="I299" s="243"/>
      <c r="J299" s="239"/>
      <c r="K299" s="239"/>
      <c r="L299" s="244"/>
      <c r="M299" s="245"/>
      <c r="N299" s="246"/>
      <c r="O299" s="246"/>
      <c r="P299" s="246"/>
      <c r="Q299" s="246"/>
      <c r="R299" s="246"/>
      <c r="S299" s="246"/>
      <c r="T299" s="247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8" t="s">
        <v>132</v>
      </c>
      <c r="AU299" s="248" t="s">
        <v>83</v>
      </c>
      <c r="AV299" s="14" t="s">
        <v>130</v>
      </c>
      <c r="AW299" s="14" t="s">
        <v>32</v>
      </c>
      <c r="AX299" s="14" t="s">
        <v>81</v>
      </c>
      <c r="AY299" s="248" t="s">
        <v>124</v>
      </c>
    </row>
    <row r="300" s="2" customFormat="1" ht="24.15" customHeight="1">
      <c r="A300" s="38"/>
      <c r="B300" s="39"/>
      <c r="C300" s="212" t="s">
        <v>491</v>
      </c>
      <c r="D300" s="212" t="s">
        <v>126</v>
      </c>
      <c r="E300" s="213" t="s">
        <v>492</v>
      </c>
      <c r="F300" s="214" t="s">
        <v>493</v>
      </c>
      <c r="G300" s="215" t="s">
        <v>161</v>
      </c>
      <c r="H300" s="216">
        <v>356</v>
      </c>
      <c r="I300" s="217"/>
      <c r="J300" s="218">
        <f>ROUND(I300*H300,2)</f>
        <v>0</v>
      </c>
      <c r="K300" s="219"/>
      <c r="L300" s="44"/>
      <c r="M300" s="220" t="s">
        <v>1</v>
      </c>
      <c r="N300" s="221" t="s">
        <v>41</v>
      </c>
      <c r="O300" s="91"/>
      <c r="P300" s="222">
        <f>O300*H300</f>
        <v>0</v>
      </c>
      <c r="Q300" s="222">
        <v>4.0000000000000003E-05</v>
      </c>
      <c r="R300" s="222">
        <f>Q300*H300</f>
        <v>0.014240000000000001</v>
      </c>
      <c r="S300" s="222">
        <v>0.001</v>
      </c>
      <c r="T300" s="223">
        <f>S300*H300</f>
        <v>0.35599999999999998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4" t="s">
        <v>130</v>
      </c>
      <c r="AT300" s="224" t="s">
        <v>126</v>
      </c>
      <c r="AU300" s="224" t="s">
        <v>83</v>
      </c>
      <c r="AY300" s="17" t="s">
        <v>124</v>
      </c>
      <c r="BE300" s="225">
        <f>IF(N300="základní",J300,0)</f>
        <v>0</v>
      </c>
      <c r="BF300" s="225">
        <f>IF(N300="snížená",J300,0)</f>
        <v>0</v>
      </c>
      <c r="BG300" s="225">
        <f>IF(N300="zákl. přenesená",J300,0)</f>
        <v>0</v>
      </c>
      <c r="BH300" s="225">
        <f>IF(N300="sníž. přenesená",J300,0)</f>
        <v>0</v>
      </c>
      <c r="BI300" s="225">
        <f>IF(N300="nulová",J300,0)</f>
        <v>0</v>
      </c>
      <c r="BJ300" s="17" t="s">
        <v>81</v>
      </c>
      <c r="BK300" s="225">
        <f>ROUND(I300*H300,2)</f>
        <v>0</v>
      </c>
      <c r="BL300" s="17" t="s">
        <v>130</v>
      </c>
      <c r="BM300" s="224" t="s">
        <v>494</v>
      </c>
    </row>
    <row r="301" s="13" customFormat="1">
      <c r="A301" s="13"/>
      <c r="B301" s="226"/>
      <c r="C301" s="227"/>
      <c r="D301" s="228" t="s">
        <v>132</v>
      </c>
      <c r="E301" s="229" t="s">
        <v>1</v>
      </c>
      <c r="F301" s="230" t="s">
        <v>495</v>
      </c>
      <c r="G301" s="227"/>
      <c r="H301" s="231">
        <v>160</v>
      </c>
      <c r="I301" s="232"/>
      <c r="J301" s="227"/>
      <c r="K301" s="227"/>
      <c r="L301" s="233"/>
      <c r="M301" s="234"/>
      <c r="N301" s="235"/>
      <c r="O301" s="235"/>
      <c r="P301" s="235"/>
      <c r="Q301" s="235"/>
      <c r="R301" s="235"/>
      <c r="S301" s="235"/>
      <c r="T301" s="236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7" t="s">
        <v>132</v>
      </c>
      <c r="AU301" s="237" t="s">
        <v>83</v>
      </c>
      <c r="AV301" s="13" t="s">
        <v>83</v>
      </c>
      <c r="AW301" s="13" t="s">
        <v>32</v>
      </c>
      <c r="AX301" s="13" t="s">
        <v>76</v>
      </c>
      <c r="AY301" s="237" t="s">
        <v>124</v>
      </c>
    </row>
    <row r="302" s="13" customFormat="1">
      <c r="A302" s="13"/>
      <c r="B302" s="226"/>
      <c r="C302" s="227"/>
      <c r="D302" s="228" t="s">
        <v>132</v>
      </c>
      <c r="E302" s="229" t="s">
        <v>1</v>
      </c>
      <c r="F302" s="230" t="s">
        <v>496</v>
      </c>
      <c r="G302" s="227"/>
      <c r="H302" s="231">
        <v>196</v>
      </c>
      <c r="I302" s="232"/>
      <c r="J302" s="227"/>
      <c r="K302" s="227"/>
      <c r="L302" s="233"/>
      <c r="M302" s="234"/>
      <c r="N302" s="235"/>
      <c r="O302" s="235"/>
      <c r="P302" s="235"/>
      <c r="Q302" s="235"/>
      <c r="R302" s="235"/>
      <c r="S302" s="235"/>
      <c r="T302" s="236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7" t="s">
        <v>132</v>
      </c>
      <c r="AU302" s="237" t="s">
        <v>83</v>
      </c>
      <c r="AV302" s="13" t="s">
        <v>83</v>
      </c>
      <c r="AW302" s="13" t="s">
        <v>32</v>
      </c>
      <c r="AX302" s="13" t="s">
        <v>76</v>
      </c>
      <c r="AY302" s="237" t="s">
        <v>124</v>
      </c>
    </row>
    <row r="303" s="14" customFormat="1">
      <c r="A303" s="14"/>
      <c r="B303" s="238"/>
      <c r="C303" s="239"/>
      <c r="D303" s="228" t="s">
        <v>132</v>
      </c>
      <c r="E303" s="240" t="s">
        <v>1</v>
      </c>
      <c r="F303" s="241" t="s">
        <v>134</v>
      </c>
      <c r="G303" s="239"/>
      <c r="H303" s="242">
        <v>356</v>
      </c>
      <c r="I303" s="243"/>
      <c r="J303" s="239"/>
      <c r="K303" s="239"/>
      <c r="L303" s="244"/>
      <c r="M303" s="245"/>
      <c r="N303" s="246"/>
      <c r="O303" s="246"/>
      <c r="P303" s="246"/>
      <c r="Q303" s="246"/>
      <c r="R303" s="246"/>
      <c r="S303" s="246"/>
      <c r="T303" s="247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8" t="s">
        <v>132</v>
      </c>
      <c r="AU303" s="248" t="s">
        <v>83</v>
      </c>
      <c r="AV303" s="14" t="s">
        <v>130</v>
      </c>
      <c r="AW303" s="14" t="s">
        <v>32</v>
      </c>
      <c r="AX303" s="14" t="s">
        <v>81</v>
      </c>
      <c r="AY303" s="248" t="s">
        <v>124</v>
      </c>
    </row>
    <row r="304" s="2" customFormat="1" ht="24.15" customHeight="1">
      <c r="A304" s="38"/>
      <c r="B304" s="39"/>
      <c r="C304" s="212" t="s">
        <v>497</v>
      </c>
      <c r="D304" s="212" t="s">
        <v>126</v>
      </c>
      <c r="E304" s="213" t="s">
        <v>498</v>
      </c>
      <c r="F304" s="214" t="s">
        <v>499</v>
      </c>
      <c r="G304" s="215" t="s">
        <v>129</v>
      </c>
      <c r="H304" s="216">
        <v>720</v>
      </c>
      <c r="I304" s="217"/>
      <c r="J304" s="218">
        <f>ROUND(I304*H304,2)</f>
        <v>0</v>
      </c>
      <c r="K304" s="219"/>
      <c r="L304" s="44"/>
      <c r="M304" s="220" t="s">
        <v>1</v>
      </c>
      <c r="N304" s="221" t="s">
        <v>41</v>
      </c>
      <c r="O304" s="91"/>
      <c r="P304" s="222">
        <f>O304*H304</f>
        <v>0</v>
      </c>
      <c r="Q304" s="222">
        <v>0</v>
      </c>
      <c r="R304" s="222">
        <f>Q304*H304</f>
        <v>0</v>
      </c>
      <c r="S304" s="222">
        <v>0</v>
      </c>
      <c r="T304" s="223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24" t="s">
        <v>130</v>
      </c>
      <c r="AT304" s="224" t="s">
        <v>126</v>
      </c>
      <c r="AU304" s="224" t="s">
        <v>83</v>
      </c>
      <c r="AY304" s="17" t="s">
        <v>124</v>
      </c>
      <c r="BE304" s="225">
        <f>IF(N304="základní",J304,0)</f>
        <v>0</v>
      </c>
      <c r="BF304" s="225">
        <f>IF(N304="snížená",J304,0)</f>
        <v>0</v>
      </c>
      <c r="BG304" s="225">
        <f>IF(N304="zákl. přenesená",J304,0)</f>
        <v>0</v>
      </c>
      <c r="BH304" s="225">
        <f>IF(N304="sníž. přenesená",J304,0)</f>
        <v>0</v>
      </c>
      <c r="BI304" s="225">
        <f>IF(N304="nulová",J304,0)</f>
        <v>0</v>
      </c>
      <c r="BJ304" s="17" t="s">
        <v>81</v>
      </c>
      <c r="BK304" s="225">
        <f>ROUND(I304*H304,2)</f>
        <v>0</v>
      </c>
      <c r="BL304" s="17" t="s">
        <v>130</v>
      </c>
      <c r="BM304" s="224" t="s">
        <v>500</v>
      </c>
    </row>
    <row r="305" s="12" customFormat="1" ht="22.8" customHeight="1">
      <c r="A305" s="12"/>
      <c r="B305" s="196"/>
      <c r="C305" s="197"/>
      <c r="D305" s="198" t="s">
        <v>75</v>
      </c>
      <c r="E305" s="210" t="s">
        <v>501</v>
      </c>
      <c r="F305" s="210" t="s">
        <v>502</v>
      </c>
      <c r="G305" s="197"/>
      <c r="H305" s="197"/>
      <c r="I305" s="200"/>
      <c r="J305" s="211">
        <f>BK305</f>
        <v>0</v>
      </c>
      <c r="K305" s="197"/>
      <c r="L305" s="202"/>
      <c r="M305" s="203"/>
      <c r="N305" s="204"/>
      <c r="O305" s="204"/>
      <c r="P305" s="205">
        <f>SUM(P306:P321)</f>
        <v>0</v>
      </c>
      <c r="Q305" s="204"/>
      <c r="R305" s="205">
        <f>SUM(R306:R321)</f>
        <v>0</v>
      </c>
      <c r="S305" s="204"/>
      <c r="T305" s="206">
        <f>SUM(T306:T321)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207" t="s">
        <v>81</v>
      </c>
      <c r="AT305" s="208" t="s">
        <v>75</v>
      </c>
      <c r="AU305" s="208" t="s">
        <v>81</v>
      </c>
      <c r="AY305" s="207" t="s">
        <v>124</v>
      </c>
      <c r="BK305" s="209">
        <f>SUM(BK306:BK321)</f>
        <v>0</v>
      </c>
    </row>
    <row r="306" s="2" customFormat="1" ht="24.15" customHeight="1">
      <c r="A306" s="38"/>
      <c r="B306" s="39"/>
      <c r="C306" s="212" t="s">
        <v>503</v>
      </c>
      <c r="D306" s="212" t="s">
        <v>126</v>
      </c>
      <c r="E306" s="213" t="s">
        <v>504</v>
      </c>
      <c r="F306" s="214" t="s">
        <v>505</v>
      </c>
      <c r="G306" s="215" t="s">
        <v>218</v>
      </c>
      <c r="H306" s="216">
        <v>514.63599999999997</v>
      </c>
      <c r="I306" s="217"/>
      <c r="J306" s="218">
        <f>ROUND(I306*H306,2)</f>
        <v>0</v>
      </c>
      <c r="K306" s="219"/>
      <c r="L306" s="44"/>
      <c r="M306" s="220" t="s">
        <v>1</v>
      </c>
      <c r="N306" s="221" t="s">
        <v>41</v>
      </c>
      <c r="O306" s="91"/>
      <c r="P306" s="222">
        <f>O306*H306</f>
        <v>0</v>
      </c>
      <c r="Q306" s="222">
        <v>0</v>
      </c>
      <c r="R306" s="222">
        <f>Q306*H306</f>
        <v>0</v>
      </c>
      <c r="S306" s="222">
        <v>0</v>
      </c>
      <c r="T306" s="223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24" t="s">
        <v>130</v>
      </c>
      <c r="AT306" s="224" t="s">
        <v>126</v>
      </c>
      <c r="AU306" s="224" t="s">
        <v>83</v>
      </c>
      <c r="AY306" s="17" t="s">
        <v>124</v>
      </c>
      <c r="BE306" s="225">
        <f>IF(N306="základní",J306,0)</f>
        <v>0</v>
      </c>
      <c r="BF306" s="225">
        <f>IF(N306="snížená",J306,0)</f>
        <v>0</v>
      </c>
      <c r="BG306" s="225">
        <f>IF(N306="zákl. přenesená",J306,0)</f>
        <v>0</v>
      </c>
      <c r="BH306" s="225">
        <f>IF(N306="sníž. přenesená",J306,0)</f>
        <v>0</v>
      </c>
      <c r="BI306" s="225">
        <f>IF(N306="nulová",J306,0)</f>
        <v>0</v>
      </c>
      <c r="BJ306" s="17" t="s">
        <v>81</v>
      </c>
      <c r="BK306" s="225">
        <f>ROUND(I306*H306,2)</f>
        <v>0</v>
      </c>
      <c r="BL306" s="17" t="s">
        <v>130</v>
      </c>
      <c r="BM306" s="224" t="s">
        <v>506</v>
      </c>
    </row>
    <row r="307" s="2" customFormat="1" ht="33" customHeight="1">
      <c r="A307" s="38"/>
      <c r="B307" s="39"/>
      <c r="C307" s="212" t="s">
        <v>507</v>
      </c>
      <c r="D307" s="212" t="s">
        <v>126</v>
      </c>
      <c r="E307" s="213" t="s">
        <v>508</v>
      </c>
      <c r="F307" s="214" t="s">
        <v>509</v>
      </c>
      <c r="G307" s="215" t="s">
        <v>218</v>
      </c>
      <c r="H307" s="216">
        <v>309.58699999999999</v>
      </c>
      <c r="I307" s="217"/>
      <c r="J307" s="218">
        <f>ROUND(I307*H307,2)</f>
        <v>0</v>
      </c>
      <c r="K307" s="219"/>
      <c r="L307" s="44"/>
      <c r="M307" s="220" t="s">
        <v>1</v>
      </c>
      <c r="N307" s="221" t="s">
        <v>41</v>
      </c>
      <c r="O307" s="91"/>
      <c r="P307" s="222">
        <f>O307*H307</f>
        <v>0</v>
      </c>
      <c r="Q307" s="222">
        <v>0</v>
      </c>
      <c r="R307" s="222">
        <f>Q307*H307</f>
        <v>0</v>
      </c>
      <c r="S307" s="222">
        <v>0</v>
      </c>
      <c r="T307" s="223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4" t="s">
        <v>130</v>
      </c>
      <c r="AT307" s="224" t="s">
        <v>126</v>
      </c>
      <c r="AU307" s="224" t="s">
        <v>83</v>
      </c>
      <c r="AY307" s="17" t="s">
        <v>124</v>
      </c>
      <c r="BE307" s="225">
        <f>IF(N307="základní",J307,0)</f>
        <v>0</v>
      </c>
      <c r="BF307" s="225">
        <f>IF(N307="snížená",J307,0)</f>
        <v>0</v>
      </c>
      <c r="BG307" s="225">
        <f>IF(N307="zákl. přenesená",J307,0)</f>
        <v>0</v>
      </c>
      <c r="BH307" s="225">
        <f>IF(N307="sníž. přenesená",J307,0)</f>
        <v>0</v>
      </c>
      <c r="BI307" s="225">
        <f>IF(N307="nulová",J307,0)</f>
        <v>0</v>
      </c>
      <c r="BJ307" s="17" t="s">
        <v>81</v>
      </c>
      <c r="BK307" s="225">
        <f>ROUND(I307*H307,2)</f>
        <v>0</v>
      </c>
      <c r="BL307" s="17" t="s">
        <v>130</v>
      </c>
      <c r="BM307" s="224" t="s">
        <v>510</v>
      </c>
    </row>
    <row r="308" s="13" customFormat="1">
      <c r="A308" s="13"/>
      <c r="B308" s="226"/>
      <c r="C308" s="227"/>
      <c r="D308" s="228" t="s">
        <v>132</v>
      </c>
      <c r="E308" s="229" t="s">
        <v>1</v>
      </c>
      <c r="F308" s="230" t="s">
        <v>511</v>
      </c>
      <c r="G308" s="227"/>
      <c r="H308" s="231">
        <v>309.58699999999999</v>
      </c>
      <c r="I308" s="232"/>
      <c r="J308" s="227"/>
      <c r="K308" s="227"/>
      <c r="L308" s="233"/>
      <c r="M308" s="234"/>
      <c r="N308" s="235"/>
      <c r="O308" s="235"/>
      <c r="P308" s="235"/>
      <c r="Q308" s="235"/>
      <c r="R308" s="235"/>
      <c r="S308" s="235"/>
      <c r="T308" s="236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7" t="s">
        <v>132</v>
      </c>
      <c r="AU308" s="237" t="s">
        <v>83</v>
      </c>
      <c r="AV308" s="13" t="s">
        <v>83</v>
      </c>
      <c r="AW308" s="13" t="s">
        <v>32</v>
      </c>
      <c r="AX308" s="13" t="s">
        <v>81</v>
      </c>
      <c r="AY308" s="237" t="s">
        <v>124</v>
      </c>
    </row>
    <row r="309" s="2" customFormat="1" ht="33" customHeight="1">
      <c r="A309" s="38"/>
      <c r="B309" s="39"/>
      <c r="C309" s="212" t="s">
        <v>512</v>
      </c>
      <c r="D309" s="212" t="s">
        <v>126</v>
      </c>
      <c r="E309" s="213" t="s">
        <v>513</v>
      </c>
      <c r="F309" s="214" t="s">
        <v>514</v>
      </c>
      <c r="G309" s="215" t="s">
        <v>218</v>
      </c>
      <c r="H309" s="216">
        <v>50.118000000000002</v>
      </c>
      <c r="I309" s="217"/>
      <c r="J309" s="218">
        <f>ROUND(I309*H309,2)</f>
        <v>0</v>
      </c>
      <c r="K309" s="219"/>
      <c r="L309" s="44"/>
      <c r="M309" s="220" t="s">
        <v>1</v>
      </c>
      <c r="N309" s="221" t="s">
        <v>41</v>
      </c>
      <c r="O309" s="91"/>
      <c r="P309" s="222">
        <f>O309*H309</f>
        <v>0</v>
      </c>
      <c r="Q309" s="222">
        <v>0</v>
      </c>
      <c r="R309" s="222">
        <f>Q309*H309</f>
        <v>0</v>
      </c>
      <c r="S309" s="222">
        <v>0</v>
      </c>
      <c r="T309" s="223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24" t="s">
        <v>130</v>
      </c>
      <c r="AT309" s="224" t="s">
        <v>126</v>
      </c>
      <c r="AU309" s="224" t="s">
        <v>83</v>
      </c>
      <c r="AY309" s="17" t="s">
        <v>124</v>
      </c>
      <c r="BE309" s="225">
        <f>IF(N309="základní",J309,0)</f>
        <v>0</v>
      </c>
      <c r="BF309" s="225">
        <f>IF(N309="snížená",J309,0)</f>
        <v>0</v>
      </c>
      <c r="BG309" s="225">
        <f>IF(N309="zákl. přenesená",J309,0)</f>
        <v>0</v>
      </c>
      <c r="BH309" s="225">
        <f>IF(N309="sníž. přenesená",J309,0)</f>
        <v>0</v>
      </c>
      <c r="BI309" s="225">
        <f>IF(N309="nulová",J309,0)</f>
        <v>0</v>
      </c>
      <c r="BJ309" s="17" t="s">
        <v>81</v>
      </c>
      <c r="BK309" s="225">
        <f>ROUND(I309*H309,2)</f>
        <v>0</v>
      </c>
      <c r="BL309" s="17" t="s">
        <v>130</v>
      </c>
      <c r="BM309" s="224" t="s">
        <v>515</v>
      </c>
    </row>
    <row r="310" s="13" customFormat="1">
      <c r="A310" s="13"/>
      <c r="B310" s="226"/>
      <c r="C310" s="227"/>
      <c r="D310" s="228" t="s">
        <v>132</v>
      </c>
      <c r="E310" s="229" t="s">
        <v>1</v>
      </c>
      <c r="F310" s="230" t="s">
        <v>516</v>
      </c>
      <c r="G310" s="227"/>
      <c r="H310" s="231">
        <v>50.118000000000002</v>
      </c>
      <c r="I310" s="232"/>
      <c r="J310" s="227"/>
      <c r="K310" s="227"/>
      <c r="L310" s="233"/>
      <c r="M310" s="234"/>
      <c r="N310" s="235"/>
      <c r="O310" s="235"/>
      <c r="P310" s="235"/>
      <c r="Q310" s="235"/>
      <c r="R310" s="235"/>
      <c r="S310" s="235"/>
      <c r="T310" s="236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7" t="s">
        <v>132</v>
      </c>
      <c r="AU310" s="237" t="s">
        <v>83</v>
      </c>
      <c r="AV310" s="13" t="s">
        <v>83</v>
      </c>
      <c r="AW310" s="13" t="s">
        <v>32</v>
      </c>
      <c r="AX310" s="13" t="s">
        <v>81</v>
      </c>
      <c r="AY310" s="237" t="s">
        <v>124</v>
      </c>
    </row>
    <row r="311" s="2" customFormat="1" ht="24.15" customHeight="1">
      <c r="A311" s="38"/>
      <c r="B311" s="39"/>
      <c r="C311" s="212" t="s">
        <v>517</v>
      </c>
      <c r="D311" s="212" t="s">
        <v>126</v>
      </c>
      <c r="E311" s="213" t="s">
        <v>518</v>
      </c>
      <c r="F311" s="214" t="s">
        <v>217</v>
      </c>
      <c r="G311" s="215" t="s">
        <v>218</v>
      </c>
      <c r="H311" s="216">
        <v>101.67400000000001</v>
      </c>
      <c r="I311" s="217"/>
      <c r="J311" s="218">
        <f>ROUND(I311*H311,2)</f>
        <v>0</v>
      </c>
      <c r="K311" s="219"/>
      <c r="L311" s="44"/>
      <c r="M311" s="220" t="s">
        <v>1</v>
      </c>
      <c r="N311" s="221" t="s">
        <v>41</v>
      </c>
      <c r="O311" s="91"/>
      <c r="P311" s="222">
        <f>O311*H311</f>
        <v>0</v>
      </c>
      <c r="Q311" s="222">
        <v>0</v>
      </c>
      <c r="R311" s="222">
        <f>Q311*H311</f>
        <v>0</v>
      </c>
      <c r="S311" s="222">
        <v>0</v>
      </c>
      <c r="T311" s="223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24" t="s">
        <v>130</v>
      </c>
      <c r="AT311" s="224" t="s">
        <v>126</v>
      </c>
      <c r="AU311" s="224" t="s">
        <v>83</v>
      </c>
      <c r="AY311" s="17" t="s">
        <v>124</v>
      </c>
      <c r="BE311" s="225">
        <f>IF(N311="základní",J311,0)</f>
        <v>0</v>
      </c>
      <c r="BF311" s="225">
        <f>IF(N311="snížená",J311,0)</f>
        <v>0</v>
      </c>
      <c r="BG311" s="225">
        <f>IF(N311="zákl. přenesená",J311,0)</f>
        <v>0</v>
      </c>
      <c r="BH311" s="225">
        <f>IF(N311="sníž. přenesená",J311,0)</f>
        <v>0</v>
      </c>
      <c r="BI311" s="225">
        <f>IF(N311="nulová",J311,0)</f>
        <v>0</v>
      </c>
      <c r="BJ311" s="17" t="s">
        <v>81</v>
      </c>
      <c r="BK311" s="225">
        <f>ROUND(I311*H311,2)</f>
        <v>0</v>
      </c>
      <c r="BL311" s="17" t="s">
        <v>130</v>
      </c>
      <c r="BM311" s="224" t="s">
        <v>519</v>
      </c>
    </row>
    <row r="312" s="13" customFormat="1">
      <c r="A312" s="13"/>
      <c r="B312" s="226"/>
      <c r="C312" s="227"/>
      <c r="D312" s="228" t="s">
        <v>132</v>
      </c>
      <c r="E312" s="229" t="s">
        <v>1</v>
      </c>
      <c r="F312" s="230" t="s">
        <v>520</v>
      </c>
      <c r="G312" s="227"/>
      <c r="H312" s="231">
        <v>101.67400000000001</v>
      </c>
      <c r="I312" s="232"/>
      <c r="J312" s="227"/>
      <c r="K312" s="227"/>
      <c r="L312" s="233"/>
      <c r="M312" s="234"/>
      <c r="N312" s="235"/>
      <c r="O312" s="235"/>
      <c r="P312" s="235"/>
      <c r="Q312" s="235"/>
      <c r="R312" s="235"/>
      <c r="S312" s="235"/>
      <c r="T312" s="236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7" t="s">
        <v>132</v>
      </c>
      <c r="AU312" s="237" t="s">
        <v>83</v>
      </c>
      <c r="AV312" s="13" t="s">
        <v>83</v>
      </c>
      <c r="AW312" s="13" t="s">
        <v>32</v>
      </c>
      <c r="AX312" s="13" t="s">
        <v>81</v>
      </c>
      <c r="AY312" s="237" t="s">
        <v>124</v>
      </c>
    </row>
    <row r="313" s="2" customFormat="1" ht="33" customHeight="1">
      <c r="A313" s="38"/>
      <c r="B313" s="39"/>
      <c r="C313" s="212" t="s">
        <v>521</v>
      </c>
      <c r="D313" s="212" t="s">
        <v>126</v>
      </c>
      <c r="E313" s="213" t="s">
        <v>522</v>
      </c>
      <c r="F313" s="214" t="s">
        <v>523</v>
      </c>
      <c r="G313" s="215" t="s">
        <v>218</v>
      </c>
      <c r="H313" s="216">
        <v>0.27500000000000002</v>
      </c>
      <c r="I313" s="217"/>
      <c r="J313" s="218">
        <f>ROUND(I313*H313,2)</f>
        <v>0</v>
      </c>
      <c r="K313" s="219"/>
      <c r="L313" s="44"/>
      <c r="M313" s="220" t="s">
        <v>1</v>
      </c>
      <c r="N313" s="221" t="s">
        <v>41</v>
      </c>
      <c r="O313" s="91"/>
      <c r="P313" s="222">
        <f>O313*H313</f>
        <v>0</v>
      </c>
      <c r="Q313" s="222">
        <v>0</v>
      </c>
      <c r="R313" s="222">
        <f>Q313*H313</f>
        <v>0</v>
      </c>
      <c r="S313" s="222">
        <v>0</v>
      </c>
      <c r="T313" s="223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24" t="s">
        <v>130</v>
      </c>
      <c r="AT313" s="224" t="s">
        <v>126</v>
      </c>
      <c r="AU313" s="224" t="s">
        <v>83</v>
      </c>
      <c r="AY313" s="17" t="s">
        <v>124</v>
      </c>
      <c r="BE313" s="225">
        <f>IF(N313="základní",J313,0)</f>
        <v>0</v>
      </c>
      <c r="BF313" s="225">
        <f>IF(N313="snížená",J313,0)</f>
        <v>0</v>
      </c>
      <c r="BG313" s="225">
        <f>IF(N313="zákl. přenesená",J313,0)</f>
        <v>0</v>
      </c>
      <c r="BH313" s="225">
        <f>IF(N313="sníž. přenesená",J313,0)</f>
        <v>0</v>
      </c>
      <c r="BI313" s="225">
        <f>IF(N313="nulová",J313,0)</f>
        <v>0</v>
      </c>
      <c r="BJ313" s="17" t="s">
        <v>81</v>
      </c>
      <c r="BK313" s="225">
        <f>ROUND(I313*H313,2)</f>
        <v>0</v>
      </c>
      <c r="BL313" s="17" t="s">
        <v>130</v>
      </c>
      <c r="BM313" s="224" t="s">
        <v>524</v>
      </c>
    </row>
    <row r="314" s="13" customFormat="1">
      <c r="A314" s="13"/>
      <c r="B314" s="226"/>
      <c r="C314" s="227"/>
      <c r="D314" s="228" t="s">
        <v>132</v>
      </c>
      <c r="E314" s="229" t="s">
        <v>1</v>
      </c>
      <c r="F314" s="230" t="s">
        <v>525</v>
      </c>
      <c r="G314" s="227"/>
      <c r="H314" s="231">
        <v>0.27500000000000002</v>
      </c>
      <c r="I314" s="232"/>
      <c r="J314" s="227"/>
      <c r="K314" s="227"/>
      <c r="L314" s="233"/>
      <c r="M314" s="234"/>
      <c r="N314" s="235"/>
      <c r="O314" s="235"/>
      <c r="P314" s="235"/>
      <c r="Q314" s="235"/>
      <c r="R314" s="235"/>
      <c r="S314" s="235"/>
      <c r="T314" s="236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7" t="s">
        <v>132</v>
      </c>
      <c r="AU314" s="237" t="s">
        <v>83</v>
      </c>
      <c r="AV314" s="13" t="s">
        <v>83</v>
      </c>
      <c r="AW314" s="13" t="s">
        <v>32</v>
      </c>
      <c r="AX314" s="13" t="s">
        <v>81</v>
      </c>
      <c r="AY314" s="237" t="s">
        <v>124</v>
      </c>
    </row>
    <row r="315" s="2" customFormat="1" ht="37.8" customHeight="1">
      <c r="A315" s="38"/>
      <c r="B315" s="39"/>
      <c r="C315" s="212" t="s">
        <v>526</v>
      </c>
      <c r="D315" s="212" t="s">
        <v>126</v>
      </c>
      <c r="E315" s="213" t="s">
        <v>527</v>
      </c>
      <c r="F315" s="214" t="s">
        <v>528</v>
      </c>
      <c r="G315" s="215" t="s">
        <v>218</v>
      </c>
      <c r="H315" s="216">
        <v>50.340000000000003</v>
      </c>
      <c r="I315" s="217"/>
      <c r="J315" s="218">
        <f>ROUND(I315*H315,2)</f>
        <v>0</v>
      </c>
      <c r="K315" s="219"/>
      <c r="L315" s="44"/>
      <c r="M315" s="220" t="s">
        <v>1</v>
      </c>
      <c r="N315" s="221" t="s">
        <v>41</v>
      </c>
      <c r="O315" s="91"/>
      <c r="P315" s="222">
        <f>O315*H315</f>
        <v>0</v>
      </c>
      <c r="Q315" s="222">
        <v>0</v>
      </c>
      <c r="R315" s="222">
        <f>Q315*H315</f>
        <v>0</v>
      </c>
      <c r="S315" s="222">
        <v>0</v>
      </c>
      <c r="T315" s="223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24" t="s">
        <v>130</v>
      </c>
      <c r="AT315" s="224" t="s">
        <v>126</v>
      </c>
      <c r="AU315" s="224" t="s">
        <v>83</v>
      </c>
      <c r="AY315" s="17" t="s">
        <v>124</v>
      </c>
      <c r="BE315" s="225">
        <f>IF(N315="základní",J315,0)</f>
        <v>0</v>
      </c>
      <c r="BF315" s="225">
        <f>IF(N315="snížená",J315,0)</f>
        <v>0</v>
      </c>
      <c r="BG315" s="225">
        <f>IF(N315="zákl. přenesená",J315,0)</f>
        <v>0</v>
      </c>
      <c r="BH315" s="225">
        <f>IF(N315="sníž. přenesená",J315,0)</f>
        <v>0</v>
      </c>
      <c r="BI315" s="225">
        <f>IF(N315="nulová",J315,0)</f>
        <v>0</v>
      </c>
      <c r="BJ315" s="17" t="s">
        <v>81</v>
      </c>
      <c r="BK315" s="225">
        <f>ROUND(I315*H315,2)</f>
        <v>0</v>
      </c>
      <c r="BL315" s="17" t="s">
        <v>130</v>
      </c>
      <c r="BM315" s="224" t="s">
        <v>529</v>
      </c>
    </row>
    <row r="316" s="13" customFormat="1">
      <c r="A316" s="13"/>
      <c r="B316" s="226"/>
      <c r="C316" s="227"/>
      <c r="D316" s="228" t="s">
        <v>132</v>
      </c>
      <c r="E316" s="229" t="s">
        <v>1</v>
      </c>
      <c r="F316" s="230" t="s">
        <v>530</v>
      </c>
      <c r="G316" s="227"/>
      <c r="H316" s="231">
        <v>50.340000000000003</v>
      </c>
      <c r="I316" s="232"/>
      <c r="J316" s="227"/>
      <c r="K316" s="227"/>
      <c r="L316" s="233"/>
      <c r="M316" s="234"/>
      <c r="N316" s="235"/>
      <c r="O316" s="235"/>
      <c r="P316" s="235"/>
      <c r="Q316" s="235"/>
      <c r="R316" s="235"/>
      <c r="S316" s="235"/>
      <c r="T316" s="236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7" t="s">
        <v>132</v>
      </c>
      <c r="AU316" s="237" t="s">
        <v>83</v>
      </c>
      <c r="AV316" s="13" t="s">
        <v>83</v>
      </c>
      <c r="AW316" s="13" t="s">
        <v>32</v>
      </c>
      <c r="AX316" s="13" t="s">
        <v>81</v>
      </c>
      <c r="AY316" s="237" t="s">
        <v>124</v>
      </c>
    </row>
    <row r="317" s="2" customFormat="1" ht="24.15" customHeight="1">
      <c r="A317" s="38"/>
      <c r="B317" s="39"/>
      <c r="C317" s="212" t="s">
        <v>531</v>
      </c>
      <c r="D317" s="212" t="s">
        <v>126</v>
      </c>
      <c r="E317" s="213" t="s">
        <v>532</v>
      </c>
      <c r="F317" s="214" t="s">
        <v>533</v>
      </c>
      <c r="G317" s="215" t="s">
        <v>218</v>
      </c>
      <c r="H317" s="216">
        <v>2.5409999999999999</v>
      </c>
      <c r="I317" s="217"/>
      <c r="J317" s="218">
        <f>ROUND(I317*H317,2)</f>
        <v>0</v>
      </c>
      <c r="K317" s="219"/>
      <c r="L317" s="44"/>
      <c r="M317" s="220" t="s">
        <v>1</v>
      </c>
      <c r="N317" s="221" t="s">
        <v>41</v>
      </c>
      <c r="O317" s="91"/>
      <c r="P317" s="222">
        <f>O317*H317</f>
        <v>0</v>
      </c>
      <c r="Q317" s="222">
        <v>0</v>
      </c>
      <c r="R317" s="222">
        <f>Q317*H317</f>
        <v>0</v>
      </c>
      <c r="S317" s="222">
        <v>0</v>
      </c>
      <c r="T317" s="223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24" t="s">
        <v>130</v>
      </c>
      <c r="AT317" s="224" t="s">
        <v>126</v>
      </c>
      <c r="AU317" s="224" t="s">
        <v>83</v>
      </c>
      <c r="AY317" s="17" t="s">
        <v>124</v>
      </c>
      <c r="BE317" s="225">
        <f>IF(N317="základní",J317,0)</f>
        <v>0</v>
      </c>
      <c r="BF317" s="225">
        <f>IF(N317="snížená",J317,0)</f>
        <v>0</v>
      </c>
      <c r="BG317" s="225">
        <f>IF(N317="zákl. přenesená",J317,0)</f>
        <v>0</v>
      </c>
      <c r="BH317" s="225">
        <f>IF(N317="sníž. přenesená",J317,0)</f>
        <v>0</v>
      </c>
      <c r="BI317" s="225">
        <f>IF(N317="nulová",J317,0)</f>
        <v>0</v>
      </c>
      <c r="BJ317" s="17" t="s">
        <v>81</v>
      </c>
      <c r="BK317" s="225">
        <f>ROUND(I317*H317,2)</f>
        <v>0</v>
      </c>
      <c r="BL317" s="17" t="s">
        <v>130</v>
      </c>
      <c r="BM317" s="224" t="s">
        <v>534</v>
      </c>
    </row>
    <row r="318" s="13" customFormat="1">
      <c r="A318" s="13"/>
      <c r="B318" s="226"/>
      <c r="C318" s="227"/>
      <c r="D318" s="228" t="s">
        <v>132</v>
      </c>
      <c r="E318" s="229" t="s">
        <v>1</v>
      </c>
      <c r="F318" s="230" t="s">
        <v>535</v>
      </c>
      <c r="G318" s="227"/>
      <c r="H318" s="231">
        <v>2.5409999999999999</v>
      </c>
      <c r="I318" s="232"/>
      <c r="J318" s="227"/>
      <c r="K318" s="227"/>
      <c r="L318" s="233"/>
      <c r="M318" s="234"/>
      <c r="N318" s="235"/>
      <c r="O318" s="235"/>
      <c r="P318" s="235"/>
      <c r="Q318" s="235"/>
      <c r="R318" s="235"/>
      <c r="S318" s="235"/>
      <c r="T318" s="236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7" t="s">
        <v>132</v>
      </c>
      <c r="AU318" s="237" t="s">
        <v>83</v>
      </c>
      <c r="AV318" s="13" t="s">
        <v>83</v>
      </c>
      <c r="AW318" s="13" t="s">
        <v>32</v>
      </c>
      <c r="AX318" s="13" t="s">
        <v>81</v>
      </c>
      <c r="AY318" s="237" t="s">
        <v>124</v>
      </c>
    </row>
    <row r="319" s="2" customFormat="1" ht="16.5" customHeight="1">
      <c r="A319" s="38"/>
      <c r="B319" s="39"/>
      <c r="C319" s="212" t="s">
        <v>536</v>
      </c>
      <c r="D319" s="212" t="s">
        <v>126</v>
      </c>
      <c r="E319" s="213" t="s">
        <v>537</v>
      </c>
      <c r="F319" s="214" t="s">
        <v>538</v>
      </c>
      <c r="G319" s="215" t="s">
        <v>218</v>
      </c>
      <c r="H319" s="216">
        <v>514.63599999999997</v>
      </c>
      <c r="I319" s="217"/>
      <c r="J319" s="218">
        <f>ROUND(I319*H319,2)</f>
        <v>0</v>
      </c>
      <c r="K319" s="219"/>
      <c r="L319" s="44"/>
      <c r="M319" s="220" t="s">
        <v>1</v>
      </c>
      <c r="N319" s="221" t="s">
        <v>41</v>
      </c>
      <c r="O319" s="91"/>
      <c r="P319" s="222">
        <f>O319*H319</f>
        <v>0</v>
      </c>
      <c r="Q319" s="222">
        <v>0</v>
      </c>
      <c r="R319" s="222">
        <f>Q319*H319</f>
        <v>0</v>
      </c>
      <c r="S319" s="222">
        <v>0</v>
      </c>
      <c r="T319" s="223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24" t="s">
        <v>130</v>
      </c>
      <c r="AT319" s="224" t="s">
        <v>126</v>
      </c>
      <c r="AU319" s="224" t="s">
        <v>83</v>
      </c>
      <c r="AY319" s="17" t="s">
        <v>124</v>
      </c>
      <c r="BE319" s="225">
        <f>IF(N319="základní",J319,0)</f>
        <v>0</v>
      </c>
      <c r="BF319" s="225">
        <f>IF(N319="snížená",J319,0)</f>
        <v>0</v>
      </c>
      <c r="BG319" s="225">
        <f>IF(N319="zákl. přenesená",J319,0)</f>
        <v>0</v>
      </c>
      <c r="BH319" s="225">
        <f>IF(N319="sníž. přenesená",J319,0)</f>
        <v>0</v>
      </c>
      <c r="BI319" s="225">
        <f>IF(N319="nulová",J319,0)</f>
        <v>0</v>
      </c>
      <c r="BJ319" s="17" t="s">
        <v>81</v>
      </c>
      <c r="BK319" s="225">
        <f>ROUND(I319*H319,2)</f>
        <v>0</v>
      </c>
      <c r="BL319" s="17" t="s">
        <v>130</v>
      </c>
      <c r="BM319" s="224" t="s">
        <v>539</v>
      </c>
    </row>
    <row r="320" s="2" customFormat="1" ht="16.5" customHeight="1">
      <c r="A320" s="38"/>
      <c r="B320" s="39"/>
      <c r="C320" s="212" t="s">
        <v>540</v>
      </c>
      <c r="D320" s="212" t="s">
        <v>126</v>
      </c>
      <c r="E320" s="213" t="s">
        <v>541</v>
      </c>
      <c r="F320" s="214" t="s">
        <v>542</v>
      </c>
      <c r="G320" s="215" t="s">
        <v>218</v>
      </c>
      <c r="H320" s="216">
        <v>9778.0840000000007</v>
      </c>
      <c r="I320" s="217"/>
      <c r="J320" s="218">
        <f>ROUND(I320*H320,2)</f>
        <v>0</v>
      </c>
      <c r="K320" s="219"/>
      <c r="L320" s="44"/>
      <c r="M320" s="220" t="s">
        <v>1</v>
      </c>
      <c r="N320" s="221" t="s">
        <v>41</v>
      </c>
      <c r="O320" s="91"/>
      <c r="P320" s="222">
        <f>O320*H320</f>
        <v>0</v>
      </c>
      <c r="Q320" s="222">
        <v>0</v>
      </c>
      <c r="R320" s="222">
        <f>Q320*H320</f>
        <v>0</v>
      </c>
      <c r="S320" s="222">
        <v>0</v>
      </c>
      <c r="T320" s="223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24" t="s">
        <v>130</v>
      </c>
      <c r="AT320" s="224" t="s">
        <v>126</v>
      </c>
      <c r="AU320" s="224" t="s">
        <v>83</v>
      </c>
      <c r="AY320" s="17" t="s">
        <v>124</v>
      </c>
      <c r="BE320" s="225">
        <f>IF(N320="základní",J320,0)</f>
        <v>0</v>
      </c>
      <c r="BF320" s="225">
        <f>IF(N320="snížená",J320,0)</f>
        <v>0</v>
      </c>
      <c r="BG320" s="225">
        <f>IF(N320="zákl. přenesená",J320,0)</f>
        <v>0</v>
      </c>
      <c r="BH320" s="225">
        <f>IF(N320="sníž. přenesená",J320,0)</f>
        <v>0</v>
      </c>
      <c r="BI320" s="225">
        <f>IF(N320="nulová",J320,0)</f>
        <v>0</v>
      </c>
      <c r="BJ320" s="17" t="s">
        <v>81</v>
      </c>
      <c r="BK320" s="225">
        <f>ROUND(I320*H320,2)</f>
        <v>0</v>
      </c>
      <c r="BL320" s="17" t="s">
        <v>130</v>
      </c>
      <c r="BM320" s="224" t="s">
        <v>543</v>
      </c>
    </row>
    <row r="321" s="13" customFormat="1">
      <c r="A321" s="13"/>
      <c r="B321" s="226"/>
      <c r="C321" s="227"/>
      <c r="D321" s="228" t="s">
        <v>132</v>
      </c>
      <c r="E321" s="229" t="s">
        <v>1</v>
      </c>
      <c r="F321" s="230" t="s">
        <v>544</v>
      </c>
      <c r="G321" s="227"/>
      <c r="H321" s="231">
        <v>9778.0840000000007</v>
      </c>
      <c r="I321" s="232"/>
      <c r="J321" s="227"/>
      <c r="K321" s="227"/>
      <c r="L321" s="233"/>
      <c r="M321" s="234"/>
      <c r="N321" s="235"/>
      <c r="O321" s="235"/>
      <c r="P321" s="235"/>
      <c r="Q321" s="235"/>
      <c r="R321" s="235"/>
      <c r="S321" s="235"/>
      <c r="T321" s="236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7" t="s">
        <v>132</v>
      </c>
      <c r="AU321" s="237" t="s">
        <v>83</v>
      </c>
      <c r="AV321" s="13" t="s">
        <v>83</v>
      </c>
      <c r="AW321" s="13" t="s">
        <v>32</v>
      </c>
      <c r="AX321" s="13" t="s">
        <v>81</v>
      </c>
      <c r="AY321" s="237" t="s">
        <v>124</v>
      </c>
    </row>
    <row r="322" s="12" customFormat="1" ht="22.8" customHeight="1">
      <c r="A322" s="12"/>
      <c r="B322" s="196"/>
      <c r="C322" s="197"/>
      <c r="D322" s="198" t="s">
        <v>75</v>
      </c>
      <c r="E322" s="210" t="s">
        <v>545</v>
      </c>
      <c r="F322" s="210" t="s">
        <v>546</v>
      </c>
      <c r="G322" s="197"/>
      <c r="H322" s="197"/>
      <c r="I322" s="200"/>
      <c r="J322" s="211">
        <f>BK322</f>
        <v>0</v>
      </c>
      <c r="K322" s="197"/>
      <c r="L322" s="202"/>
      <c r="M322" s="203"/>
      <c r="N322" s="204"/>
      <c r="O322" s="204"/>
      <c r="P322" s="205">
        <f>P323</f>
        <v>0</v>
      </c>
      <c r="Q322" s="204"/>
      <c r="R322" s="205">
        <f>R323</f>
        <v>0</v>
      </c>
      <c r="S322" s="204"/>
      <c r="T322" s="206">
        <f>T323</f>
        <v>0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07" t="s">
        <v>81</v>
      </c>
      <c r="AT322" s="208" t="s">
        <v>75</v>
      </c>
      <c r="AU322" s="208" t="s">
        <v>81</v>
      </c>
      <c r="AY322" s="207" t="s">
        <v>124</v>
      </c>
      <c r="BK322" s="209">
        <f>BK323</f>
        <v>0</v>
      </c>
    </row>
    <row r="323" s="2" customFormat="1" ht="16.5" customHeight="1">
      <c r="A323" s="38"/>
      <c r="B323" s="39"/>
      <c r="C323" s="212" t="s">
        <v>547</v>
      </c>
      <c r="D323" s="212" t="s">
        <v>126</v>
      </c>
      <c r="E323" s="213" t="s">
        <v>548</v>
      </c>
      <c r="F323" s="214" t="s">
        <v>549</v>
      </c>
      <c r="G323" s="215" t="s">
        <v>218</v>
      </c>
      <c r="H323" s="216">
        <v>674.14999999999998</v>
      </c>
      <c r="I323" s="217"/>
      <c r="J323" s="218">
        <f>ROUND(I323*H323,2)</f>
        <v>0</v>
      </c>
      <c r="K323" s="219"/>
      <c r="L323" s="44"/>
      <c r="M323" s="220" t="s">
        <v>1</v>
      </c>
      <c r="N323" s="221" t="s">
        <v>41</v>
      </c>
      <c r="O323" s="91"/>
      <c r="P323" s="222">
        <f>O323*H323</f>
        <v>0</v>
      </c>
      <c r="Q323" s="222">
        <v>0</v>
      </c>
      <c r="R323" s="222">
        <f>Q323*H323</f>
        <v>0</v>
      </c>
      <c r="S323" s="222">
        <v>0</v>
      </c>
      <c r="T323" s="223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4" t="s">
        <v>130</v>
      </c>
      <c r="AT323" s="224" t="s">
        <v>126</v>
      </c>
      <c r="AU323" s="224" t="s">
        <v>83</v>
      </c>
      <c r="AY323" s="17" t="s">
        <v>124</v>
      </c>
      <c r="BE323" s="225">
        <f>IF(N323="základní",J323,0)</f>
        <v>0</v>
      </c>
      <c r="BF323" s="225">
        <f>IF(N323="snížená",J323,0)</f>
        <v>0</v>
      </c>
      <c r="BG323" s="225">
        <f>IF(N323="zákl. přenesená",J323,0)</f>
        <v>0</v>
      </c>
      <c r="BH323" s="225">
        <f>IF(N323="sníž. přenesená",J323,0)</f>
        <v>0</v>
      </c>
      <c r="BI323" s="225">
        <f>IF(N323="nulová",J323,0)</f>
        <v>0</v>
      </c>
      <c r="BJ323" s="17" t="s">
        <v>81</v>
      </c>
      <c r="BK323" s="225">
        <f>ROUND(I323*H323,2)</f>
        <v>0</v>
      </c>
      <c r="BL323" s="17" t="s">
        <v>130</v>
      </c>
      <c r="BM323" s="224" t="s">
        <v>550</v>
      </c>
    </row>
    <row r="324" s="12" customFormat="1" ht="25.92" customHeight="1">
      <c r="A324" s="12"/>
      <c r="B324" s="196"/>
      <c r="C324" s="197"/>
      <c r="D324" s="198" t="s">
        <v>75</v>
      </c>
      <c r="E324" s="199" t="s">
        <v>551</v>
      </c>
      <c r="F324" s="199" t="s">
        <v>552</v>
      </c>
      <c r="G324" s="197"/>
      <c r="H324" s="197"/>
      <c r="I324" s="200"/>
      <c r="J324" s="201">
        <f>BK324</f>
        <v>0</v>
      </c>
      <c r="K324" s="197"/>
      <c r="L324" s="202"/>
      <c r="M324" s="203"/>
      <c r="N324" s="204"/>
      <c r="O324" s="204"/>
      <c r="P324" s="205">
        <f>P325+P328+P361+P369</f>
        <v>0</v>
      </c>
      <c r="Q324" s="204"/>
      <c r="R324" s="205">
        <f>R325+R328+R361+R369</f>
        <v>0</v>
      </c>
      <c r="S324" s="204"/>
      <c r="T324" s="206">
        <f>T325+T328+T361+T369</f>
        <v>0.74748000000000014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07" t="s">
        <v>83</v>
      </c>
      <c r="AT324" s="208" t="s">
        <v>75</v>
      </c>
      <c r="AU324" s="208" t="s">
        <v>76</v>
      </c>
      <c r="AY324" s="207" t="s">
        <v>124</v>
      </c>
      <c r="BK324" s="209">
        <f>BK325+BK328+BK361+BK369</f>
        <v>0</v>
      </c>
    </row>
    <row r="325" s="12" customFormat="1" ht="22.8" customHeight="1">
      <c r="A325" s="12"/>
      <c r="B325" s="196"/>
      <c r="C325" s="197"/>
      <c r="D325" s="198" t="s">
        <v>75</v>
      </c>
      <c r="E325" s="210" t="s">
        <v>553</v>
      </c>
      <c r="F325" s="210" t="s">
        <v>554</v>
      </c>
      <c r="G325" s="197"/>
      <c r="H325" s="197"/>
      <c r="I325" s="200"/>
      <c r="J325" s="211">
        <f>BK325</f>
        <v>0</v>
      </c>
      <c r="K325" s="197"/>
      <c r="L325" s="202"/>
      <c r="M325" s="203"/>
      <c r="N325" s="204"/>
      <c r="O325" s="204"/>
      <c r="P325" s="205">
        <f>SUM(P326:P327)</f>
        <v>0</v>
      </c>
      <c r="Q325" s="204"/>
      <c r="R325" s="205">
        <f>SUM(R326:R327)</f>
        <v>0</v>
      </c>
      <c r="S325" s="204"/>
      <c r="T325" s="206">
        <f>SUM(T326:T327)</f>
        <v>0.27468000000000004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07" t="s">
        <v>83</v>
      </c>
      <c r="AT325" s="208" t="s">
        <v>75</v>
      </c>
      <c r="AU325" s="208" t="s">
        <v>81</v>
      </c>
      <c r="AY325" s="207" t="s">
        <v>124</v>
      </c>
      <c r="BK325" s="209">
        <f>SUM(BK326:BK327)</f>
        <v>0</v>
      </c>
    </row>
    <row r="326" s="2" customFormat="1" ht="16.5" customHeight="1">
      <c r="A326" s="38"/>
      <c r="B326" s="39"/>
      <c r="C326" s="212" t="s">
        <v>555</v>
      </c>
      <c r="D326" s="212" t="s">
        <v>126</v>
      </c>
      <c r="E326" s="213" t="s">
        <v>556</v>
      </c>
      <c r="F326" s="214" t="s">
        <v>557</v>
      </c>
      <c r="G326" s="215" t="s">
        <v>129</v>
      </c>
      <c r="H326" s="216">
        <v>91.560000000000002</v>
      </c>
      <c r="I326" s="217"/>
      <c r="J326" s="218">
        <f>ROUND(I326*H326,2)</f>
        <v>0</v>
      </c>
      <c r="K326" s="219"/>
      <c r="L326" s="44"/>
      <c r="M326" s="220" t="s">
        <v>1</v>
      </c>
      <c r="N326" s="221" t="s">
        <v>41</v>
      </c>
      <c r="O326" s="91"/>
      <c r="P326" s="222">
        <f>O326*H326</f>
        <v>0</v>
      </c>
      <c r="Q326" s="222">
        <v>0</v>
      </c>
      <c r="R326" s="222">
        <f>Q326*H326</f>
        <v>0</v>
      </c>
      <c r="S326" s="222">
        <v>0.0030000000000000001</v>
      </c>
      <c r="T326" s="223">
        <f>S326*H326</f>
        <v>0.27468000000000004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24" t="s">
        <v>201</v>
      </c>
      <c r="AT326" s="224" t="s">
        <v>126</v>
      </c>
      <c r="AU326" s="224" t="s">
        <v>83</v>
      </c>
      <c r="AY326" s="17" t="s">
        <v>124</v>
      </c>
      <c r="BE326" s="225">
        <f>IF(N326="základní",J326,0)</f>
        <v>0</v>
      </c>
      <c r="BF326" s="225">
        <f>IF(N326="snížená",J326,0)</f>
        <v>0</v>
      </c>
      <c r="BG326" s="225">
        <f>IF(N326="zákl. přenesená",J326,0)</f>
        <v>0</v>
      </c>
      <c r="BH326" s="225">
        <f>IF(N326="sníž. přenesená",J326,0)</f>
        <v>0</v>
      </c>
      <c r="BI326" s="225">
        <f>IF(N326="nulová",J326,0)</f>
        <v>0</v>
      </c>
      <c r="BJ326" s="17" t="s">
        <v>81</v>
      </c>
      <c r="BK326" s="225">
        <f>ROUND(I326*H326,2)</f>
        <v>0</v>
      </c>
      <c r="BL326" s="17" t="s">
        <v>201</v>
      </c>
      <c r="BM326" s="224" t="s">
        <v>558</v>
      </c>
    </row>
    <row r="327" s="13" customFormat="1">
      <c r="A327" s="13"/>
      <c r="B327" s="226"/>
      <c r="C327" s="227"/>
      <c r="D327" s="228" t="s">
        <v>132</v>
      </c>
      <c r="E327" s="229" t="s">
        <v>1</v>
      </c>
      <c r="F327" s="230" t="s">
        <v>559</v>
      </c>
      <c r="G327" s="227"/>
      <c r="H327" s="231">
        <v>91.560000000000002</v>
      </c>
      <c r="I327" s="232"/>
      <c r="J327" s="227"/>
      <c r="K327" s="227"/>
      <c r="L327" s="233"/>
      <c r="M327" s="234"/>
      <c r="N327" s="235"/>
      <c r="O327" s="235"/>
      <c r="P327" s="235"/>
      <c r="Q327" s="235"/>
      <c r="R327" s="235"/>
      <c r="S327" s="235"/>
      <c r="T327" s="236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7" t="s">
        <v>132</v>
      </c>
      <c r="AU327" s="237" t="s">
        <v>83</v>
      </c>
      <c r="AV327" s="13" t="s">
        <v>83</v>
      </c>
      <c r="AW327" s="13" t="s">
        <v>32</v>
      </c>
      <c r="AX327" s="13" t="s">
        <v>81</v>
      </c>
      <c r="AY327" s="237" t="s">
        <v>124</v>
      </c>
    </row>
    <row r="328" s="12" customFormat="1" ht="22.8" customHeight="1">
      <c r="A328" s="12"/>
      <c r="B328" s="196"/>
      <c r="C328" s="197"/>
      <c r="D328" s="198" t="s">
        <v>75</v>
      </c>
      <c r="E328" s="210" t="s">
        <v>560</v>
      </c>
      <c r="F328" s="210" t="s">
        <v>561</v>
      </c>
      <c r="G328" s="197"/>
      <c r="H328" s="197"/>
      <c r="I328" s="200"/>
      <c r="J328" s="211">
        <f>BK328</f>
        <v>0</v>
      </c>
      <c r="K328" s="197"/>
      <c r="L328" s="202"/>
      <c r="M328" s="203"/>
      <c r="N328" s="204"/>
      <c r="O328" s="204"/>
      <c r="P328" s="205">
        <f>SUM(P329:P360)</f>
        <v>0</v>
      </c>
      <c r="Q328" s="204"/>
      <c r="R328" s="205">
        <f>SUM(R329:R360)</f>
        <v>0</v>
      </c>
      <c r="S328" s="204"/>
      <c r="T328" s="206">
        <f>SUM(T329:T360)</f>
        <v>0.27280000000000004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207" t="s">
        <v>83</v>
      </c>
      <c r="AT328" s="208" t="s">
        <v>75</v>
      </c>
      <c r="AU328" s="208" t="s">
        <v>81</v>
      </c>
      <c r="AY328" s="207" t="s">
        <v>124</v>
      </c>
      <c r="BK328" s="209">
        <f>SUM(BK329:BK360)</f>
        <v>0</v>
      </c>
    </row>
    <row r="329" s="2" customFormat="1" ht="24.15" customHeight="1">
      <c r="A329" s="38"/>
      <c r="B329" s="39"/>
      <c r="C329" s="212" t="s">
        <v>562</v>
      </c>
      <c r="D329" s="212" t="s">
        <v>126</v>
      </c>
      <c r="E329" s="213" t="s">
        <v>563</v>
      </c>
      <c r="F329" s="214" t="s">
        <v>564</v>
      </c>
      <c r="G329" s="215" t="s">
        <v>317</v>
      </c>
      <c r="H329" s="216">
        <v>12</v>
      </c>
      <c r="I329" s="217"/>
      <c r="J329" s="218">
        <f>ROUND(I329*H329,2)</f>
        <v>0</v>
      </c>
      <c r="K329" s="219"/>
      <c r="L329" s="44"/>
      <c r="M329" s="220" t="s">
        <v>1</v>
      </c>
      <c r="N329" s="221" t="s">
        <v>41</v>
      </c>
      <c r="O329" s="91"/>
      <c r="P329" s="222">
        <f>O329*H329</f>
        <v>0</v>
      </c>
      <c r="Q329" s="222">
        <v>0</v>
      </c>
      <c r="R329" s="222">
        <f>Q329*H329</f>
        <v>0</v>
      </c>
      <c r="S329" s="222">
        <v>0</v>
      </c>
      <c r="T329" s="223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24" t="s">
        <v>201</v>
      </c>
      <c r="AT329" s="224" t="s">
        <v>126</v>
      </c>
      <c r="AU329" s="224" t="s">
        <v>83</v>
      </c>
      <c r="AY329" s="17" t="s">
        <v>124</v>
      </c>
      <c r="BE329" s="225">
        <f>IF(N329="základní",J329,0)</f>
        <v>0</v>
      </c>
      <c r="BF329" s="225">
        <f>IF(N329="snížená",J329,0)</f>
        <v>0</v>
      </c>
      <c r="BG329" s="225">
        <f>IF(N329="zákl. přenesená",J329,0)</f>
        <v>0</v>
      </c>
      <c r="BH329" s="225">
        <f>IF(N329="sníž. přenesená",J329,0)</f>
        <v>0</v>
      </c>
      <c r="BI329" s="225">
        <f>IF(N329="nulová",J329,0)</f>
        <v>0</v>
      </c>
      <c r="BJ329" s="17" t="s">
        <v>81</v>
      </c>
      <c r="BK329" s="225">
        <f>ROUND(I329*H329,2)</f>
        <v>0</v>
      </c>
      <c r="BL329" s="17" t="s">
        <v>201</v>
      </c>
      <c r="BM329" s="224" t="s">
        <v>565</v>
      </c>
    </row>
    <row r="330" s="13" customFormat="1">
      <c r="A330" s="13"/>
      <c r="B330" s="226"/>
      <c r="C330" s="227"/>
      <c r="D330" s="228" t="s">
        <v>132</v>
      </c>
      <c r="E330" s="229" t="s">
        <v>1</v>
      </c>
      <c r="F330" s="230" t="s">
        <v>566</v>
      </c>
      <c r="G330" s="227"/>
      <c r="H330" s="231">
        <v>12</v>
      </c>
      <c r="I330" s="232"/>
      <c r="J330" s="227"/>
      <c r="K330" s="227"/>
      <c r="L330" s="233"/>
      <c r="M330" s="234"/>
      <c r="N330" s="235"/>
      <c r="O330" s="235"/>
      <c r="P330" s="235"/>
      <c r="Q330" s="235"/>
      <c r="R330" s="235"/>
      <c r="S330" s="235"/>
      <c r="T330" s="236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7" t="s">
        <v>132</v>
      </c>
      <c r="AU330" s="237" t="s">
        <v>83</v>
      </c>
      <c r="AV330" s="13" t="s">
        <v>83</v>
      </c>
      <c r="AW330" s="13" t="s">
        <v>32</v>
      </c>
      <c r="AX330" s="13" t="s">
        <v>81</v>
      </c>
      <c r="AY330" s="237" t="s">
        <v>124</v>
      </c>
    </row>
    <row r="331" s="2" customFormat="1" ht="24.15" customHeight="1">
      <c r="A331" s="38"/>
      <c r="B331" s="39"/>
      <c r="C331" s="212" t="s">
        <v>567</v>
      </c>
      <c r="D331" s="212" t="s">
        <v>126</v>
      </c>
      <c r="E331" s="213" t="s">
        <v>568</v>
      </c>
      <c r="F331" s="214" t="s">
        <v>569</v>
      </c>
      <c r="G331" s="215" t="s">
        <v>317</v>
      </c>
      <c r="H331" s="216">
        <v>4</v>
      </c>
      <c r="I331" s="217"/>
      <c r="J331" s="218">
        <f>ROUND(I331*H331,2)</f>
        <v>0</v>
      </c>
      <c r="K331" s="219"/>
      <c r="L331" s="44"/>
      <c r="M331" s="220" t="s">
        <v>1</v>
      </c>
      <c r="N331" s="221" t="s">
        <v>41</v>
      </c>
      <c r="O331" s="91"/>
      <c r="P331" s="222">
        <f>O331*H331</f>
        <v>0</v>
      </c>
      <c r="Q331" s="222">
        <v>0</v>
      </c>
      <c r="R331" s="222">
        <f>Q331*H331</f>
        <v>0</v>
      </c>
      <c r="S331" s="222">
        <v>0</v>
      </c>
      <c r="T331" s="223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24" t="s">
        <v>201</v>
      </c>
      <c r="AT331" s="224" t="s">
        <v>126</v>
      </c>
      <c r="AU331" s="224" t="s">
        <v>83</v>
      </c>
      <c r="AY331" s="17" t="s">
        <v>124</v>
      </c>
      <c r="BE331" s="225">
        <f>IF(N331="základní",J331,0)</f>
        <v>0</v>
      </c>
      <c r="BF331" s="225">
        <f>IF(N331="snížená",J331,0)</f>
        <v>0</v>
      </c>
      <c r="BG331" s="225">
        <f>IF(N331="zákl. přenesená",J331,0)</f>
        <v>0</v>
      </c>
      <c r="BH331" s="225">
        <f>IF(N331="sníž. přenesená",J331,0)</f>
        <v>0</v>
      </c>
      <c r="BI331" s="225">
        <f>IF(N331="nulová",J331,0)</f>
        <v>0</v>
      </c>
      <c r="BJ331" s="17" t="s">
        <v>81</v>
      </c>
      <c r="BK331" s="225">
        <f>ROUND(I331*H331,2)</f>
        <v>0</v>
      </c>
      <c r="BL331" s="17" t="s">
        <v>201</v>
      </c>
      <c r="BM331" s="224" t="s">
        <v>570</v>
      </c>
    </row>
    <row r="332" s="13" customFormat="1">
      <c r="A332" s="13"/>
      <c r="B332" s="226"/>
      <c r="C332" s="227"/>
      <c r="D332" s="228" t="s">
        <v>132</v>
      </c>
      <c r="E332" s="229" t="s">
        <v>1</v>
      </c>
      <c r="F332" s="230" t="s">
        <v>571</v>
      </c>
      <c r="G332" s="227"/>
      <c r="H332" s="231">
        <v>4</v>
      </c>
      <c r="I332" s="232"/>
      <c r="J332" s="227"/>
      <c r="K332" s="227"/>
      <c r="L332" s="233"/>
      <c r="M332" s="234"/>
      <c r="N332" s="235"/>
      <c r="O332" s="235"/>
      <c r="P332" s="235"/>
      <c r="Q332" s="235"/>
      <c r="R332" s="235"/>
      <c r="S332" s="235"/>
      <c r="T332" s="236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7" t="s">
        <v>132</v>
      </c>
      <c r="AU332" s="237" t="s">
        <v>83</v>
      </c>
      <c r="AV332" s="13" t="s">
        <v>83</v>
      </c>
      <c r="AW332" s="13" t="s">
        <v>32</v>
      </c>
      <c r="AX332" s="13" t="s">
        <v>81</v>
      </c>
      <c r="AY332" s="237" t="s">
        <v>124</v>
      </c>
    </row>
    <row r="333" s="2" customFormat="1" ht="24.15" customHeight="1">
      <c r="A333" s="38"/>
      <c r="B333" s="39"/>
      <c r="C333" s="212" t="s">
        <v>572</v>
      </c>
      <c r="D333" s="212" t="s">
        <v>126</v>
      </c>
      <c r="E333" s="213" t="s">
        <v>573</v>
      </c>
      <c r="F333" s="214" t="s">
        <v>574</v>
      </c>
      <c r="G333" s="215" t="s">
        <v>317</v>
      </c>
      <c r="H333" s="216">
        <v>46</v>
      </c>
      <c r="I333" s="217"/>
      <c r="J333" s="218">
        <f>ROUND(I333*H333,2)</f>
        <v>0</v>
      </c>
      <c r="K333" s="219"/>
      <c r="L333" s="44"/>
      <c r="M333" s="220" t="s">
        <v>1</v>
      </c>
      <c r="N333" s="221" t="s">
        <v>41</v>
      </c>
      <c r="O333" s="91"/>
      <c r="P333" s="222">
        <f>O333*H333</f>
        <v>0</v>
      </c>
      <c r="Q333" s="222">
        <v>0</v>
      </c>
      <c r="R333" s="222">
        <f>Q333*H333</f>
        <v>0</v>
      </c>
      <c r="S333" s="222">
        <v>0</v>
      </c>
      <c r="T333" s="223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24" t="s">
        <v>201</v>
      </c>
      <c r="AT333" s="224" t="s">
        <v>126</v>
      </c>
      <c r="AU333" s="224" t="s">
        <v>83</v>
      </c>
      <c r="AY333" s="17" t="s">
        <v>124</v>
      </c>
      <c r="BE333" s="225">
        <f>IF(N333="základní",J333,0)</f>
        <v>0</v>
      </c>
      <c r="BF333" s="225">
        <f>IF(N333="snížená",J333,0)</f>
        <v>0</v>
      </c>
      <c r="BG333" s="225">
        <f>IF(N333="zákl. přenesená",J333,0)</f>
        <v>0</v>
      </c>
      <c r="BH333" s="225">
        <f>IF(N333="sníž. přenesená",J333,0)</f>
        <v>0</v>
      </c>
      <c r="BI333" s="225">
        <f>IF(N333="nulová",J333,0)</f>
        <v>0</v>
      </c>
      <c r="BJ333" s="17" t="s">
        <v>81</v>
      </c>
      <c r="BK333" s="225">
        <f>ROUND(I333*H333,2)</f>
        <v>0</v>
      </c>
      <c r="BL333" s="17" t="s">
        <v>201</v>
      </c>
      <c r="BM333" s="224" t="s">
        <v>575</v>
      </c>
    </row>
    <row r="334" s="13" customFormat="1">
      <c r="A334" s="13"/>
      <c r="B334" s="226"/>
      <c r="C334" s="227"/>
      <c r="D334" s="228" t="s">
        <v>132</v>
      </c>
      <c r="E334" s="229" t="s">
        <v>1</v>
      </c>
      <c r="F334" s="230" t="s">
        <v>576</v>
      </c>
      <c r="G334" s="227"/>
      <c r="H334" s="231">
        <v>4</v>
      </c>
      <c r="I334" s="232"/>
      <c r="J334" s="227"/>
      <c r="K334" s="227"/>
      <c r="L334" s="233"/>
      <c r="M334" s="234"/>
      <c r="N334" s="235"/>
      <c r="O334" s="235"/>
      <c r="P334" s="235"/>
      <c r="Q334" s="235"/>
      <c r="R334" s="235"/>
      <c r="S334" s="235"/>
      <c r="T334" s="236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7" t="s">
        <v>132</v>
      </c>
      <c r="AU334" s="237" t="s">
        <v>83</v>
      </c>
      <c r="AV334" s="13" t="s">
        <v>83</v>
      </c>
      <c r="AW334" s="13" t="s">
        <v>32</v>
      </c>
      <c r="AX334" s="13" t="s">
        <v>76</v>
      </c>
      <c r="AY334" s="237" t="s">
        <v>124</v>
      </c>
    </row>
    <row r="335" s="13" customFormat="1">
      <c r="A335" s="13"/>
      <c r="B335" s="226"/>
      <c r="C335" s="227"/>
      <c r="D335" s="228" t="s">
        <v>132</v>
      </c>
      <c r="E335" s="229" t="s">
        <v>1</v>
      </c>
      <c r="F335" s="230" t="s">
        <v>577</v>
      </c>
      <c r="G335" s="227"/>
      <c r="H335" s="231">
        <v>16</v>
      </c>
      <c r="I335" s="232"/>
      <c r="J335" s="227"/>
      <c r="K335" s="227"/>
      <c r="L335" s="233"/>
      <c r="M335" s="234"/>
      <c r="N335" s="235"/>
      <c r="O335" s="235"/>
      <c r="P335" s="235"/>
      <c r="Q335" s="235"/>
      <c r="R335" s="235"/>
      <c r="S335" s="235"/>
      <c r="T335" s="236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7" t="s">
        <v>132</v>
      </c>
      <c r="AU335" s="237" t="s">
        <v>83</v>
      </c>
      <c r="AV335" s="13" t="s">
        <v>83</v>
      </c>
      <c r="AW335" s="13" t="s">
        <v>32</v>
      </c>
      <c r="AX335" s="13" t="s">
        <v>76</v>
      </c>
      <c r="AY335" s="237" t="s">
        <v>124</v>
      </c>
    </row>
    <row r="336" s="13" customFormat="1">
      <c r="A336" s="13"/>
      <c r="B336" s="226"/>
      <c r="C336" s="227"/>
      <c r="D336" s="228" t="s">
        <v>132</v>
      </c>
      <c r="E336" s="229" t="s">
        <v>1</v>
      </c>
      <c r="F336" s="230" t="s">
        <v>578</v>
      </c>
      <c r="G336" s="227"/>
      <c r="H336" s="231">
        <v>13</v>
      </c>
      <c r="I336" s="232"/>
      <c r="J336" s="227"/>
      <c r="K336" s="227"/>
      <c r="L336" s="233"/>
      <c r="M336" s="234"/>
      <c r="N336" s="235"/>
      <c r="O336" s="235"/>
      <c r="P336" s="235"/>
      <c r="Q336" s="235"/>
      <c r="R336" s="235"/>
      <c r="S336" s="235"/>
      <c r="T336" s="236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7" t="s">
        <v>132</v>
      </c>
      <c r="AU336" s="237" t="s">
        <v>83</v>
      </c>
      <c r="AV336" s="13" t="s">
        <v>83</v>
      </c>
      <c r="AW336" s="13" t="s">
        <v>32</v>
      </c>
      <c r="AX336" s="13" t="s">
        <v>76</v>
      </c>
      <c r="AY336" s="237" t="s">
        <v>124</v>
      </c>
    </row>
    <row r="337" s="13" customFormat="1">
      <c r="A337" s="13"/>
      <c r="B337" s="226"/>
      <c r="C337" s="227"/>
      <c r="D337" s="228" t="s">
        <v>132</v>
      </c>
      <c r="E337" s="229" t="s">
        <v>1</v>
      </c>
      <c r="F337" s="230" t="s">
        <v>579</v>
      </c>
      <c r="G337" s="227"/>
      <c r="H337" s="231">
        <v>13</v>
      </c>
      <c r="I337" s="232"/>
      <c r="J337" s="227"/>
      <c r="K337" s="227"/>
      <c r="L337" s="233"/>
      <c r="M337" s="234"/>
      <c r="N337" s="235"/>
      <c r="O337" s="235"/>
      <c r="P337" s="235"/>
      <c r="Q337" s="235"/>
      <c r="R337" s="235"/>
      <c r="S337" s="235"/>
      <c r="T337" s="236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7" t="s">
        <v>132</v>
      </c>
      <c r="AU337" s="237" t="s">
        <v>83</v>
      </c>
      <c r="AV337" s="13" t="s">
        <v>83</v>
      </c>
      <c r="AW337" s="13" t="s">
        <v>32</v>
      </c>
      <c r="AX337" s="13" t="s">
        <v>76</v>
      </c>
      <c r="AY337" s="237" t="s">
        <v>124</v>
      </c>
    </row>
    <row r="338" s="14" customFormat="1">
      <c r="A338" s="14"/>
      <c r="B338" s="238"/>
      <c r="C338" s="239"/>
      <c r="D338" s="228" t="s">
        <v>132</v>
      </c>
      <c r="E338" s="240" t="s">
        <v>1</v>
      </c>
      <c r="F338" s="241" t="s">
        <v>134</v>
      </c>
      <c r="G338" s="239"/>
      <c r="H338" s="242">
        <v>46</v>
      </c>
      <c r="I338" s="243"/>
      <c r="J338" s="239"/>
      <c r="K338" s="239"/>
      <c r="L338" s="244"/>
      <c r="M338" s="245"/>
      <c r="N338" s="246"/>
      <c r="O338" s="246"/>
      <c r="P338" s="246"/>
      <c r="Q338" s="246"/>
      <c r="R338" s="246"/>
      <c r="S338" s="246"/>
      <c r="T338" s="247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8" t="s">
        <v>132</v>
      </c>
      <c r="AU338" s="248" t="s">
        <v>83</v>
      </c>
      <c r="AV338" s="14" t="s">
        <v>130</v>
      </c>
      <c r="AW338" s="14" t="s">
        <v>32</v>
      </c>
      <c r="AX338" s="14" t="s">
        <v>81</v>
      </c>
      <c r="AY338" s="248" t="s">
        <v>124</v>
      </c>
    </row>
    <row r="339" s="2" customFormat="1" ht="24.15" customHeight="1">
      <c r="A339" s="38"/>
      <c r="B339" s="39"/>
      <c r="C339" s="212" t="s">
        <v>580</v>
      </c>
      <c r="D339" s="212" t="s">
        <v>126</v>
      </c>
      <c r="E339" s="213" t="s">
        <v>581</v>
      </c>
      <c r="F339" s="214" t="s">
        <v>582</v>
      </c>
      <c r="G339" s="215" t="s">
        <v>161</v>
      </c>
      <c r="H339" s="216">
        <v>418.868</v>
      </c>
      <c r="I339" s="217"/>
      <c r="J339" s="218">
        <f>ROUND(I339*H339,2)</f>
        <v>0</v>
      </c>
      <c r="K339" s="219"/>
      <c r="L339" s="44"/>
      <c r="M339" s="220" t="s">
        <v>1</v>
      </c>
      <c r="N339" s="221" t="s">
        <v>41</v>
      </c>
      <c r="O339" s="91"/>
      <c r="P339" s="222">
        <f>O339*H339</f>
        <v>0</v>
      </c>
      <c r="Q339" s="222">
        <v>0</v>
      </c>
      <c r="R339" s="222">
        <f>Q339*H339</f>
        <v>0</v>
      </c>
      <c r="S339" s="222">
        <v>0</v>
      </c>
      <c r="T339" s="223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24" t="s">
        <v>201</v>
      </c>
      <c r="AT339" s="224" t="s">
        <v>126</v>
      </c>
      <c r="AU339" s="224" t="s">
        <v>83</v>
      </c>
      <c r="AY339" s="17" t="s">
        <v>124</v>
      </c>
      <c r="BE339" s="225">
        <f>IF(N339="základní",J339,0)</f>
        <v>0</v>
      </c>
      <c r="BF339" s="225">
        <f>IF(N339="snížená",J339,0)</f>
        <v>0</v>
      </c>
      <c r="BG339" s="225">
        <f>IF(N339="zákl. přenesená",J339,0)</f>
        <v>0</v>
      </c>
      <c r="BH339" s="225">
        <f>IF(N339="sníž. přenesená",J339,0)</f>
        <v>0</v>
      </c>
      <c r="BI339" s="225">
        <f>IF(N339="nulová",J339,0)</f>
        <v>0</v>
      </c>
      <c r="BJ339" s="17" t="s">
        <v>81</v>
      </c>
      <c r="BK339" s="225">
        <f>ROUND(I339*H339,2)</f>
        <v>0</v>
      </c>
      <c r="BL339" s="17" t="s">
        <v>201</v>
      </c>
      <c r="BM339" s="224" t="s">
        <v>583</v>
      </c>
    </row>
    <row r="340" s="13" customFormat="1">
      <c r="A340" s="13"/>
      <c r="B340" s="226"/>
      <c r="C340" s="227"/>
      <c r="D340" s="228" t="s">
        <v>132</v>
      </c>
      <c r="E340" s="229" t="s">
        <v>1</v>
      </c>
      <c r="F340" s="230" t="s">
        <v>584</v>
      </c>
      <c r="G340" s="227"/>
      <c r="H340" s="231">
        <v>96.560000000000002</v>
      </c>
      <c r="I340" s="232"/>
      <c r="J340" s="227"/>
      <c r="K340" s="227"/>
      <c r="L340" s="233"/>
      <c r="M340" s="234"/>
      <c r="N340" s="235"/>
      <c r="O340" s="235"/>
      <c r="P340" s="235"/>
      <c r="Q340" s="235"/>
      <c r="R340" s="235"/>
      <c r="S340" s="235"/>
      <c r="T340" s="236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7" t="s">
        <v>132</v>
      </c>
      <c r="AU340" s="237" t="s">
        <v>83</v>
      </c>
      <c r="AV340" s="13" t="s">
        <v>83</v>
      </c>
      <c r="AW340" s="13" t="s">
        <v>32</v>
      </c>
      <c r="AX340" s="13" t="s">
        <v>76</v>
      </c>
      <c r="AY340" s="237" t="s">
        <v>124</v>
      </c>
    </row>
    <row r="341" s="13" customFormat="1">
      <c r="A341" s="13"/>
      <c r="B341" s="226"/>
      <c r="C341" s="227"/>
      <c r="D341" s="228" t="s">
        <v>132</v>
      </c>
      <c r="E341" s="229" t="s">
        <v>1</v>
      </c>
      <c r="F341" s="230" t="s">
        <v>585</v>
      </c>
      <c r="G341" s="227"/>
      <c r="H341" s="231">
        <v>124.358</v>
      </c>
      <c r="I341" s="232"/>
      <c r="J341" s="227"/>
      <c r="K341" s="227"/>
      <c r="L341" s="233"/>
      <c r="M341" s="234"/>
      <c r="N341" s="235"/>
      <c r="O341" s="235"/>
      <c r="P341" s="235"/>
      <c r="Q341" s="235"/>
      <c r="R341" s="235"/>
      <c r="S341" s="235"/>
      <c r="T341" s="236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7" t="s">
        <v>132</v>
      </c>
      <c r="AU341" s="237" t="s">
        <v>83</v>
      </c>
      <c r="AV341" s="13" t="s">
        <v>83</v>
      </c>
      <c r="AW341" s="13" t="s">
        <v>32</v>
      </c>
      <c r="AX341" s="13" t="s">
        <v>76</v>
      </c>
      <c r="AY341" s="237" t="s">
        <v>124</v>
      </c>
    </row>
    <row r="342" s="13" customFormat="1">
      <c r="A342" s="13"/>
      <c r="B342" s="226"/>
      <c r="C342" s="227"/>
      <c r="D342" s="228" t="s">
        <v>132</v>
      </c>
      <c r="E342" s="229" t="s">
        <v>1</v>
      </c>
      <c r="F342" s="230" t="s">
        <v>586</v>
      </c>
      <c r="G342" s="227"/>
      <c r="H342" s="231">
        <v>97.75</v>
      </c>
      <c r="I342" s="232"/>
      <c r="J342" s="227"/>
      <c r="K342" s="227"/>
      <c r="L342" s="233"/>
      <c r="M342" s="234"/>
      <c r="N342" s="235"/>
      <c r="O342" s="235"/>
      <c r="P342" s="235"/>
      <c r="Q342" s="235"/>
      <c r="R342" s="235"/>
      <c r="S342" s="235"/>
      <c r="T342" s="236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7" t="s">
        <v>132</v>
      </c>
      <c r="AU342" s="237" t="s">
        <v>83</v>
      </c>
      <c r="AV342" s="13" t="s">
        <v>83</v>
      </c>
      <c r="AW342" s="13" t="s">
        <v>32</v>
      </c>
      <c r="AX342" s="13" t="s">
        <v>76</v>
      </c>
      <c r="AY342" s="237" t="s">
        <v>124</v>
      </c>
    </row>
    <row r="343" s="13" customFormat="1">
      <c r="A343" s="13"/>
      <c r="B343" s="226"/>
      <c r="C343" s="227"/>
      <c r="D343" s="228" t="s">
        <v>132</v>
      </c>
      <c r="E343" s="229" t="s">
        <v>1</v>
      </c>
      <c r="F343" s="230" t="s">
        <v>587</v>
      </c>
      <c r="G343" s="227"/>
      <c r="H343" s="231">
        <v>100.2</v>
      </c>
      <c r="I343" s="232"/>
      <c r="J343" s="227"/>
      <c r="K343" s="227"/>
      <c r="L343" s="233"/>
      <c r="M343" s="234"/>
      <c r="N343" s="235"/>
      <c r="O343" s="235"/>
      <c r="P343" s="235"/>
      <c r="Q343" s="235"/>
      <c r="R343" s="235"/>
      <c r="S343" s="235"/>
      <c r="T343" s="236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7" t="s">
        <v>132</v>
      </c>
      <c r="AU343" s="237" t="s">
        <v>83</v>
      </c>
      <c r="AV343" s="13" t="s">
        <v>83</v>
      </c>
      <c r="AW343" s="13" t="s">
        <v>32</v>
      </c>
      <c r="AX343" s="13" t="s">
        <v>76</v>
      </c>
      <c r="AY343" s="237" t="s">
        <v>124</v>
      </c>
    </row>
    <row r="344" s="14" customFormat="1">
      <c r="A344" s="14"/>
      <c r="B344" s="238"/>
      <c r="C344" s="239"/>
      <c r="D344" s="228" t="s">
        <v>132</v>
      </c>
      <c r="E344" s="240" t="s">
        <v>1</v>
      </c>
      <c r="F344" s="241" t="s">
        <v>134</v>
      </c>
      <c r="G344" s="239"/>
      <c r="H344" s="242">
        <v>418.868</v>
      </c>
      <c r="I344" s="243"/>
      <c r="J344" s="239"/>
      <c r="K344" s="239"/>
      <c r="L344" s="244"/>
      <c r="M344" s="245"/>
      <c r="N344" s="246"/>
      <c r="O344" s="246"/>
      <c r="P344" s="246"/>
      <c r="Q344" s="246"/>
      <c r="R344" s="246"/>
      <c r="S344" s="246"/>
      <c r="T344" s="247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8" t="s">
        <v>132</v>
      </c>
      <c r="AU344" s="248" t="s">
        <v>83</v>
      </c>
      <c r="AV344" s="14" t="s">
        <v>130</v>
      </c>
      <c r="AW344" s="14" t="s">
        <v>32</v>
      </c>
      <c r="AX344" s="14" t="s">
        <v>81</v>
      </c>
      <c r="AY344" s="248" t="s">
        <v>124</v>
      </c>
    </row>
    <row r="345" s="2" customFormat="1" ht="49.05" customHeight="1">
      <c r="A345" s="38"/>
      <c r="B345" s="39"/>
      <c r="C345" s="212" t="s">
        <v>588</v>
      </c>
      <c r="D345" s="212" t="s">
        <v>126</v>
      </c>
      <c r="E345" s="213" t="s">
        <v>589</v>
      </c>
      <c r="F345" s="214" t="s">
        <v>590</v>
      </c>
      <c r="G345" s="215" t="s">
        <v>129</v>
      </c>
      <c r="H345" s="216">
        <v>394.71300000000002</v>
      </c>
      <c r="I345" s="217"/>
      <c r="J345" s="218">
        <f>ROUND(I345*H345,2)</f>
        <v>0</v>
      </c>
      <c r="K345" s="219"/>
      <c r="L345" s="44"/>
      <c r="M345" s="220" t="s">
        <v>1</v>
      </c>
      <c r="N345" s="221" t="s">
        <v>41</v>
      </c>
      <c r="O345" s="91"/>
      <c r="P345" s="222">
        <f>O345*H345</f>
        <v>0</v>
      </c>
      <c r="Q345" s="222">
        <v>0</v>
      </c>
      <c r="R345" s="222">
        <f>Q345*H345</f>
        <v>0</v>
      </c>
      <c r="S345" s="222">
        <v>0</v>
      </c>
      <c r="T345" s="223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24" t="s">
        <v>201</v>
      </c>
      <c r="AT345" s="224" t="s">
        <v>126</v>
      </c>
      <c r="AU345" s="224" t="s">
        <v>83</v>
      </c>
      <c r="AY345" s="17" t="s">
        <v>124</v>
      </c>
      <c r="BE345" s="225">
        <f>IF(N345="základní",J345,0)</f>
        <v>0</v>
      </c>
      <c r="BF345" s="225">
        <f>IF(N345="snížená",J345,0)</f>
        <v>0</v>
      </c>
      <c r="BG345" s="225">
        <f>IF(N345="zákl. přenesená",J345,0)</f>
        <v>0</v>
      </c>
      <c r="BH345" s="225">
        <f>IF(N345="sníž. přenesená",J345,0)</f>
        <v>0</v>
      </c>
      <c r="BI345" s="225">
        <f>IF(N345="nulová",J345,0)</f>
        <v>0</v>
      </c>
      <c r="BJ345" s="17" t="s">
        <v>81</v>
      </c>
      <c r="BK345" s="225">
        <f>ROUND(I345*H345,2)</f>
        <v>0</v>
      </c>
      <c r="BL345" s="17" t="s">
        <v>201</v>
      </c>
      <c r="BM345" s="224" t="s">
        <v>591</v>
      </c>
    </row>
    <row r="346" s="13" customFormat="1">
      <c r="A346" s="13"/>
      <c r="B346" s="226"/>
      <c r="C346" s="227"/>
      <c r="D346" s="228" t="s">
        <v>132</v>
      </c>
      <c r="E346" s="229" t="s">
        <v>1</v>
      </c>
      <c r="F346" s="230" t="s">
        <v>592</v>
      </c>
      <c r="G346" s="227"/>
      <c r="H346" s="231">
        <v>15.18</v>
      </c>
      <c r="I346" s="232"/>
      <c r="J346" s="227"/>
      <c r="K346" s="227"/>
      <c r="L346" s="233"/>
      <c r="M346" s="234"/>
      <c r="N346" s="235"/>
      <c r="O346" s="235"/>
      <c r="P346" s="235"/>
      <c r="Q346" s="235"/>
      <c r="R346" s="235"/>
      <c r="S346" s="235"/>
      <c r="T346" s="236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7" t="s">
        <v>132</v>
      </c>
      <c r="AU346" s="237" t="s">
        <v>83</v>
      </c>
      <c r="AV346" s="13" t="s">
        <v>83</v>
      </c>
      <c r="AW346" s="13" t="s">
        <v>32</v>
      </c>
      <c r="AX346" s="13" t="s">
        <v>76</v>
      </c>
      <c r="AY346" s="237" t="s">
        <v>124</v>
      </c>
    </row>
    <row r="347" s="13" customFormat="1">
      <c r="A347" s="13"/>
      <c r="B347" s="226"/>
      <c r="C347" s="227"/>
      <c r="D347" s="228" t="s">
        <v>132</v>
      </c>
      <c r="E347" s="229" t="s">
        <v>1</v>
      </c>
      <c r="F347" s="230" t="s">
        <v>593</v>
      </c>
      <c r="G347" s="227"/>
      <c r="H347" s="231">
        <v>138.69</v>
      </c>
      <c r="I347" s="232"/>
      <c r="J347" s="227"/>
      <c r="K347" s="227"/>
      <c r="L347" s="233"/>
      <c r="M347" s="234"/>
      <c r="N347" s="235"/>
      <c r="O347" s="235"/>
      <c r="P347" s="235"/>
      <c r="Q347" s="235"/>
      <c r="R347" s="235"/>
      <c r="S347" s="235"/>
      <c r="T347" s="236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7" t="s">
        <v>132</v>
      </c>
      <c r="AU347" s="237" t="s">
        <v>83</v>
      </c>
      <c r="AV347" s="13" t="s">
        <v>83</v>
      </c>
      <c r="AW347" s="13" t="s">
        <v>32</v>
      </c>
      <c r="AX347" s="13" t="s">
        <v>76</v>
      </c>
      <c r="AY347" s="237" t="s">
        <v>124</v>
      </c>
    </row>
    <row r="348" s="13" customFormat="1">
      <c r="A348" s="13"/>
      <c r="B348" s="226"/>
      <c r="C348" s="227"/>
      <c r="D348" s="228" t="s">
        <v>132</v>
      </c>
      <c r="E348" s="229" t="s">
        <v>1</v>
      </c>
      <c r="F348" s="230" t="s">
        <v>594</v>
      </c>
      <c r="G348" s="227"/>
      <c r="H348" s="231">
        <v>102.48</v>
      </c>
      <c r="I348" s="232"/>
      <c r="J348" s="227"/>
      <c r="K348" s="227"/>
      <c r="L348" s="233"/>
      <c r="M348" s="234"/>
      <c r="N348" s="235"/>
      <c r="O348" s="235"/>
      <c r="P348" s="235"/>
      <c r="Q348" s="235"/>
      <c r="R348" s="235"/>
      <c r="S348" s="235"/>
      <c r="T348" s="236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7" t="s">
        <v>132</v>
      </c>
      <c r="AU348" s="237" t="s">
        <v>83</v>
      </c>
      <c r="AV348" s="13" t="s">
        <v>83</v>
      </c>
      <c r="AW348" s="13" t="s">
        <v>32</v>
      </c>
      <c r="AX348" s="13" t="s">
        <v>76</v>
      </c>
      <c r="AY348" s="237" t="s">
        <v>124</v>
      </c>
    </row>
    <row r="349" s="13" customFormat="1">
      <c r="A349" s="13"/>
      <c r="B349" s="226"/>
      <c r="C349" s="227"/>
      <c r="D349" s="228" t="s">
        <v>132</v>
      </c>
      <c r="E349" s="229" t="s">
        <v>1</v>
      </c>
      <c r="F349" s="230" t="s">
        <v>595</v>
      </c>
      <c r="G349" s="227"/>
      <c r="H349" s="231">
        <v>102.48</v>
      </c>
      <c r="I349" s="232"/>
      <c r="J349" s="227"/>
      <c r="K349" s="227"/>
      <c r="L349" s="233"/>
      <c r="M349" s="234"/>
      <c r="N349" s="235"/>
      <c r="O349" s="235"/>
      <c r="P349" s="235"/>
      <c r="Q349" s="235"/>
      <c r="R349" s="235"/>
      <c r="S349" s="235"/>
      <c r="T349" s="236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7" t="s">
        <v>132</v>
      </c>
      <c r="AU349" s="237" t="s">
        <v>83</v>
      </c>
      <c r="AV349" s="13" t="s">
        <v>83</v>
      </c>
      <c r="AW349" s="13" t="s">
        <v>32</v>
      </c>
      <c r="AX349" s="13" t="s">
        <v>76</v>
      </c>
      <c r="AY349" s="237" t="s">
        <v>124</v>
      </c>
    </row>
    <row r="350" s="14" customFormat="1">
      <c r="A350" s="14"/>
      <c r="B350" s="238"/>
      <c r="C350" s="239"/>
      <c r="D350" s="228" t="s">
        <v>132</v>
      </c>
      <c r="E350" s="240" t="s">
        <v>1</v>
      </c>
      <c r="F350" s="241" t="s">
        <v>134</v>
      </c>
      <c r="G350" s="239"/>
      <c r="H350" s="242">
        <v>358.83000000000004</v>
      </c>
      <c r="I350" s="243"/>
      <c r="J350" s="239"/>
      <c r="K350" s="239"/>
      <c r="L350" s="244"/>
      <c r="M350" s="245"/>
      <c r="N350" s="246"/>
      <c r="O350" s="246"/>
      <c r="P350" s="246"/>
      <c r="Q350" s="246"/>
      <c r="R350" s="246"/>
      <c r="S350" s="246"/>
      <c r="T350" s="247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8" t="s">
        <v>132</v>
      </c>
      <c r="AU350" s="248" t="s">
        <v>83</v>
      </c>
      <c r="AV350" s="14" t="s">
        <v>130</v>
      </c>
      <c r="AW350" s="14" t="s">
        <v>32</v>
      </c>
      <c r="AX350" s="14" t="s">
        <v>81</v>
      </c>
      <c r="AY350" s="248" t="s">
        <v>124</v>
      </c>
    </row>
    <row r="351" s="13" customFormat="1">
      <c r="A351" s="13"/>
      <c r="B351" s="226"/>
      <c r="C351" s="227"/>
      <c r="D351" s="228" t="s">
        <v>132</v>
      </c>
      <c r="E351" s="227"/>
      <c r="F351" s="230" t="s">
        <v>596</v>
      </c>
      <c r="G351" s="227"/>
      <c r="H351" s="231">
        <v>394.71300000000002</v>
      </c>
      <c r="I351" s="232"/>
      <c r="J351" s="227"/>
      <c r="K351" s="227"/>
      <c r="L351" s="233"/>
      <c r="M351" s="234"/>
      <c r="N351" s="235"/>
      <c r="O351" s="235"/>
      <c r="P351" s="235"/>
      <c r="Q351" s="235"/>
      <c r="R351" s="235"/>
      <c r="S351" s="235"/>
      <c r="T351" s="236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7" t="s">
        <v>132</v>
      </c>
      <c r="AU351" s="237" t="s">
        <v>83</v>
      </c>
      <c r="AV351" s="13" t="s">
        <v>83</v>
      </c>
      <c r="AW351" s="13" t="s">
        <v>4</v>
      </c>
      <c r="AX351" s="13" t="s">
        <v>81</v>
      </c>
      <c r="AY351" s="237" t="s">
        <v>124</v>
      </c>
    </row>
    <row r="352" s="2" customFormat="1" ht="49.05" customHeight="1">
      <c r="A352" s="38"/>
      <c r="B352" s="39"/>
      <c r="C352" s="212" t="s">
        <v>597</v>
      </c>
      <c r="D352" s="212" t="s">
        <v>126</v>
      </c>
      <c r="E352" s="213" t="s">
        <v>598</v>
      </c>
      <c r="F352" s="214" t="s">
        <v>599</v>
      </c>
      <c r="G352" s="215" t="s">
        <v>129</v>
      </c>
      <c r="H352" s="216">
        <v>478.23599999999999</v>
      </c>
      <c r="I352" s="217"/>
      <c r="J352" s="218">
        <f>ROUND(I352*H352,2)</f>
        <v>0</v>
      </c>
      <c r="K352" s="219"/>
      <c r="L352" s="44"/>
      <c r="M352" s="220" t="s">
        <v>1</v>
      </c>
      <c r="N352" s="221" t="s">
        <v>41</v>
      </c>
      <c r="O352" s="91"/>
      <c r="P352" s="222">
        <f>O352*H352</f>
        <v>0</v>
      </c>
      <c r="Q352" s="222">
        <v>0</v>
      </c>
      <c r="R352" s="222">
        <f>Q352*H352</f>
        <v>0</v>
      </c>
      <c r="S352" s="222">
        <v>0</v>
      </c>
      <c r="T352" s="223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24" t="s">
        <v>201</v>
      </c>
      <c r="AT352" s="224" t="s">
        <v>126</v>
      </c>
      <c r="AU352" s="224" t="s">
        <v>83</v>
      </c>
      <c r="AY352" s="17" t="s">
        <v>124</v>
      </c>
      <c r="BE352" s="225">
        <f>IF(N352="základní",J352,0)</f>
        <v>0</v>
      </c>
      <c r="BF352" s="225">
        <f>IF(N352="snížená",J352,0)</f>
        <v>0</v>
      </c>
      <c r="BG352" s="225">
        <f>IF(N352="zákl. přenesená",J352,0)</f>
        <v>0</v>
      </c>
      <c r="BH352" s="225">
        <f>IF(N352="sníž. přenesená",J352,0)</f>
        <v>0</v>
      </c>
      <c r="BI352" s="225">
        <f>IF(N352="nulová",J352,0)</f>
        <v>0</v>
      </c>
      <c r="BJ352" s="17" t="s">
        <v>81</v>
      </c>
      <c r="BK352" s="225">
        <f>ROUND(I352*H352,2)</f>
        <v>0</v>
      </c>
      <c r="BL352" s="17" t="s">
        <v>201</v>
      </c>
      <c r="BM352" s="224" t="s">
        <v>600</v>
      </c>
    </row>
    <row r="353" s="13" customFormat="1">
      <c r="A353" s="13"/>
      <c r="B353" s="226"/>
      <c r="C353" s="227"/>
      <c r="D353" s="228" t="s">
        <v>132</v>
      </c>
      <c r="E353" s="227"/>
      <c r="F353" s="230" t="s">
        <v>601</v>
      </c>
      <c r="G353" s="227"/>
      <c r="H353" s="231">
        <v>478.23599999999999</v>
      </c>
      <c r="I353" s="232"/>
      <c r="J353" s="227"/>
      <c r="K353" s="227"/>
      <c r="L353" s="233"/>
      <c r="M353" s="234"/>
      <c r="N353" s="235"/>
      <c r="O353" s="235"/>
      <c r="P353" s="235"/>
      <c r="Q353" s="235"/>
      <c r="R353" s="235"/>
      <c r="S353" s="235"/>
      <c r="T353" s="236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7" t="s">
        <v>132</v>
      </c>
      <c r="AU353" s="237" t="s">
        <v>83</v>
      </c>
      <c r="AV353" s="13" t="s">
        <v>83</v>
      </c>
      <c r="AW353" s="13" t="s">
        <v>4</v>
      </c>
      <c r="AX353" s="13" t="s">
        <v>81</v>
      </c>
      <c r="AY353" s="237" t="s">
        <v>124</v>
      </c>
    </row>
    <row r="354" s="2" customFormat="1" ht="16.5" customHeight="1">
      <c r="A354" s="38"/>
      <c r="B354" s="39"/>
      <c r="C354" s="212" t="s">
        <v>602</v>
      </c>
      <c r="D354" s="212" t="s">
        <v>126</v>
      </c>
      <c r="E354" s="213" t="s">
        <v>603</v>
      </c>
      <c r="F354" s="214" t="s">
        <v>604</v>
      </c>
      <c r="G354" s="215" t="s">
        <v>317</v>
      </c>
      <c r="H354" s="216">
        <v>62</v>
      </c>
      <c r="I354" s="217"/>
      <c r="J354" s="218">
        <f>ROUND(I354*H354,2)</f>
        <v>0</v>
      </c>
      <c r="K354" s="219"/>
      <c r="L354" s="44"/>
      <c r="M354" s="220" t="s">
        <v>1</v>
      </c>
      <c r="N354" s="221" t="s">
        <v>41</v>
      </c>
      <c r="O354" s="91"/>
      <c r="P354" s="222">
        <f>O354*H354</f>
        <v>0</v>
      </c>
      <c r="Q354" s="222">
        <v>0</v>
      </c>
      <c r="R354" s="222">
        <f>Q354*H354</f>
        <v>0</v>
      </c>
      <c r="S354" s="222">
        <v>0</v>
      </c>
      <c r="T354" s="223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24" t="s">
        <v>201</v>
      </c>
      <c r="AT354" s="224" t="s">
        <v>126</v>
      </c>
      <c r="AU354" s="224" t="s">
        <v>83</v>
      </c>
      <c r="AY354" s="17" t="s">
        <v>124</v>
      </c>
      <c r="BE354" s="225">
        <f>IF(N354="základní",J354,0)</f>
        <v>0</v>
      </c>
      <c r="BF354" s="225">
        <f>IF(N354="snížená",J354,0)</f>
        <v>0</v>
      </c>
      <c r="BG354" s="225">
        <f>IF(N354="zákl. přenesená",J354,0)</f>
        <v>0</v>
      </c>
      <c r="BH354" s="225">
        <f>IF(N354="sníž. přenesená",J354,0)</f>
        <v>0</v>
      </c>
      <c r="BI354" s="225">
        <f>IF(N354="nulová",J354,0)</f>
        <v>0</v>
      </c>
      <c r="BJ354" s="17" t="s">
        <v>81</v>
      </c>
      <c r="BK354" s="225">
        <f>ROUND(I354*H354,2)</f>
        <v>0</v>
      </c>
      <c r="BL354" s="17" t="s">
        <v>201</v>
      </c>
      <c r="BM354" s="224" t="s">
        <v>605</v>
      </c>
    </row>
    <row r="355" s="2" customFormat="1" ht="33" customHeight="1">
      <c r="A355" s="38"/>
      <c r="B355" s="39"/>
      <c r="C355" s="212" t="s">
        <v>606</v>
      </c>
      <c r="D355" s="212" t="s">
        <v>126</v>
      </c>
      <c r="E355" s="213" t="s">
        <v>607</v>
      </c>
      <c r="F355" s="214" t="s">
        <v>608</v>
      </c>
      <c r="G355" s="215" t="s">
        <v>317</v>
      </c>
      <c r="H355" s="216">
        <v>1</v>
      </c>
      <c r="I355" s="217"/>
      <c r="J355" s="218">
        <f>ROUND(I355*H355,2)</f>
        <v>0</v>
      </c>
      <c r="K355" s="219"/>
      <c r="L355" s="44"/>
      <c r="M355" s="220" t="s">
        <v>1</v>
      </c>
      <c r="N355" s="221" t="s">
        <v>41</v>
      </c>
      <c r="O355" s="91"/>
      <c r="P355" s="222">
        <f>O355*H355</f>
        <v>0</v>
      </c>
      <c r="Q355" s="222">
        <v>0</v>
      </c>
      <c r="R355" s="222">
        <f>Q355*H355</f>
        <v>0</v>
      </c>
      <c r="S355" s="222">
        <v>0</v>
      </c>
      <c r="T355" s="223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24" t="s">
        <v>201</v>
      </c>
      <c r="AT355" s="224" t="s">
        <v>126</v>
      </c>
      <c r="AU355" s="224" t="s">
        <v>83</v>
      </c>
      <c r="AY355" s="17" t="s">
        <v>124</v>
      </c>
      <c r="BE355" s="225">
        <f>IF(N355="základní",J355,0)</f>
        <v>0</v>
      </c>
      <c r="BF355" s="225">
        <f>IF(N355="snížená",J355,0)</f>
        <v>0</v>
      </c>
      <c r="BG355" s="225">
        <f>IF(N355="zákl. přenesená",J355,0)</f>
        <v>0</v>
      </c>
      <c r="BH355" s="225">
        <f>IF(N355="sníž. přenesená",J355,0)</f>
        <v>0</v>
      </c>
      <c r="BI355" s="225">
        <f>IF(N355="nulová",J355,0)</f>
        <v>0</v>
      </c>
      <c r="BJ355" s="17" t="s">
        <v>81</v>
      </c>
      <c r="BK355" s="225">
        <f>ROUND(I355*H355,2)</f>
        <v>0</v>
      </c>
      <c r="BL355" s="17" t="s">
        <v>201</v>
      </c>
      <c r="BM355" s="224" t="s">
        <v>609</v>
      </c>
    </row>
    <row r="356" s="2" customFormat="1" ht="37.8" customHeight="1">
      <c r="A356" s="38"/>
      <c r="B356" s="39"/>
      <c r="C356" s="212" t="s">
        <v>610</v>
      </c>
      <c r="D356" s="212" t="s">
        <v>126</v>
      </c>
      <c r="E356" s="213" t="s">
        <v>611</v>
      </c>
      <c r="F356" s="214" t="s">
        <v>612</v>
      </c>
      <c r="G356" s="215" t="s">
        <v>317</v>
      </c>
      <c r="H356" s="216">
        <v>1</v>
      </c>
      <c r="I356" s="217"/>
      <c r="J356" s="218">
        <f>ROUND(I356*H356,2)</f>
        <v>0</v>
      </c>
      <c r="K356" s="219"/>
      <c r="L356" s="44"/>
      <c r="M356" s="220" t="s">
        <v>1</v>
      </c>
      <c r="N356" s="221" t="s">
        <v>41</v>
      </c>
      <c r="O356" s="91"/>
      <c r="P356" s="222">
        <f>O356*H356</f>
        <v>0</v>
      </c>
      <c r="Q356" s="222">
        <v>0</v>
      </c>
      <c r="R356" s="222">
        <f>Q356*H356</f>
        <v>0</v>
      </c>
      <c r="S356" s="222">
        <v>0</v>
      </c>
      <c r="T356" s="223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24" t="s">
        <v>201</v>
      </c>
      <c r="AT356" s="224" t="s">
        <v>126</v>
      </c>
      <c r="AU356" s="224" t="s">
        <v>83</v>
      </c>
      <c r="AY356" s="17" t="s">
        <v>124</v>
      </c>
      <c r="BE356" s="225">
        <f>IF(N356="základní",J356,0)</f>
        <v>0</v>
      </c>
      <c r="BF356" s="225">
        <f>IF(N356="snížená",J356,0)</f>
        <v>0</v>
      </c>
      <c r="BG356" s="225">
        <f>IF(N356="zákl. přenesená",J356,0)</f>
        <v>0</v>
      </c>
      <c r="BH356" s="225">
        <f>IF(N356="sníž. přenesená",J356,0)</f>
        <v>0</v>
      </c>
      <c r="BI356" s="225">
        <f>IF(N356="nulová",J356,0)</f>
        <v>0</v>
      </c>
      <c r="BJ356" s="17" t="s">
        <v>81</v>
      </c>
      <c r="BK356" s="225">
        <f>ROUND(I356*H356,2)</f>
        <v>0</v>
      </c>
      <c r="BL356" s="17" t="s">
        <v>201</v>
      </c>
      <c r="BM356" s="224" t="s">
        <v>613</v>
      </c>
    </row>
    <row r="357" s="2" customFormat="1" ht="16.5" customHeight="1">
      <c r="A357" s="38"/>
      <c r="B357" s="39"/>
      <c r="C357" s="212" t="s">
        <v>614</v>
      </c>
      <c r="D357" s="212" t="s">
        <v>126</v>
      </c>
      <c r="E357" s="213" t="s">
        <v>615</v>
      </c>
      <c r="F357" s="214" t="s">
        <v>616</v>
      </c>
      <c r="G357" s="215" t="s">
        <v>161</v>
      </c>
      <c r="H357" s="216">
        <v>10.800000000000001</v>
      </c>
      <c r="I357" s="217"/>
      <c r="J357" s="218">
        <f>ROUND(I357*H357,2)</f>
        <v>0</v>
      </c>
      <c r="K357" s="219"/>
      <c r="L357" s="44"/>
      <c r="M357" s="220" t="s">
        <v>1</v>
      </c>
      <c r="N357" s="221" t="s">
        <v>41</v>
      </c>
      <c r="O357" s="91"/>
      <c r="P357" s="222">
        <f>O357*H357</f>
        <v>0</v>
      </c>
      <c r="Q357" s="222">
        <v>0</v>
      </c>
      <c r="R357" s="222">
        <f>Q357*H357</f>
        <v>0</v>
      </c>
      <c r="S357" s="222">
        <v>0.016</v>
      </c>
      <c r="T357" s="223">
        <f>S357*H357</f>
        <v>0.17280000000000001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24" t="s">
        <v>201</v>
      </c>
      <c r="AT357" s="224" t="s">
        <v>126</v>
      </c>
      <c r="AU357" s="224" t="s">
        <v>83</v>
      </c>
      <c r="AY357" s="17" t="s">
        <v>124</v>
      </c>
      <c r="BE357" s="225">
        <f>IF(N357="základní",J357,0)</f>
        <v>0</v>
      </c>
      <c r="BF357" s="225">
        <f>IF(N357="snížená",J357,0)</f>
        <v>0</v>
      </c>
      <c r="BG357" s="225">
        <f>IF(N357="zákl. přenesená",J357,0)</f>
        <v>0</v>
      </c>
      <c r="BH357" s="225">
        <f>IF(N357="sníž. přenesená",J357,0)</f>
        <v>0</v>
      </c>
      <c r="BI357" s="225">
        <f>IF(N357="nulová",J357,0)</f>
        <v>0</v>
      </c>
      <c r="BJ357" s="17" t="s">
        <v>81</v>
      </c>
      <c r="BK357" s="225">
        <f>ROUND(I357*H357,2)</f>
        <v>0</v>
      </c>
      <c r="BL357" s="17" t="s">
        <v>201</v>
      </c>
      <c r="BM357" s="224" t="s">
        <v>617</v>
      </c>
    </row>
    <row r="358" s="2" customFormat="1" ht="33" customHeight="1">
      <c r="A358" s="38"/>
      <c r="B358" s="39"/>
      <c r="C358" s="212" t="s">
        <v>618</v>
      </c>
      <c r="D358" s="212" t="s">
        <v>126</v>
      </c>
      <c r="E358" s="213" t="s">
        <v>619</v>
      </c>
      <c r="F358" s="214" t="s">
        <v>620</v>
      </c>
      <c r="G358" s="215" t="s">
        <v>249</v>
      </c>
      <c r="H358" s="216">
        <v>100</v>
      </c>
      <c r="I358" s="217"/>
      <c r="J358" s="218">
        <f>ROUND(I358*H358,2)</f>
        <v>0</v>
      </c>
      <c r="K358" s="219"/>
      <c r="L358" s="44"/>
      <c r="M358" s="220" t="s">
        <v>1</v>
      </c>
      <c r="N358" s="221" t="s">
        <v>41</v>
      </c>
      <c r="O358" s="91"/>
      <c r="P358" s="222">
        <f>O358*H358</f>
        <v>0</v>
      </c>
      <c r="Q358" s="222">
        <v>0</v>
      </c>
      <c r="R358" s="222">
        <f>Q358*H358</f>
        <v>0</v>
      </c>
      <c r="S358" s="222">
        <v>0.001</v>
      </c>
      <c r="T358" s="223">
        <f>S358*H358</f>
        <v>0.10000000000000001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24" t="s">
        <v>201</v>
      </c>
      <c r="AT358" s="224" t="s">
        <v>126</v>
      </c>
      <c r="AU358" s="224" t="s">
        <v>83</v>
      </c>
      <c r="AY358" s="17" t="s">
        <v>124</v>
      </c>
      <c r="BE358" s="225">
        <f>IF(N358="základní",J358,0)</f>
        <v>0</v>
      </c>
      <c r="BF358" s="225">
        <f>IF(N358="snížená",J358,0)</f>
        <v>0</v>
      </c>
      <c r="BG358" s="225">
        <f>IF(N358="zákl. přenesená",J358,0)</f>
        <v>0</v>
      </c>
      <c r="BH358" s="225">
        <f>IF(N358="sníž. přenesená",J358,0)</f>
        <v>0</v>
      </c>
      <c r="BI358" s="225">
        <f>IF(N358="nulová",J358,0)</f>
        <v>0</v>
      </c>
      <c r="BJ358" s="17" t="s">
        <v>81</v>
      </c>
      <c r="BK358" s="225">
        <f>ROUND(I358*H358,2)</f>
        <v>0</v>
      </c>
      <c r="BL358" s="17" t="s">
        <v>201</v>
      </c>
      <c r="BM358" s="224" t="s">
        <v>621</v>
      </c>
    </row>
    <row r="359" s="13" customFormat="1">
      <c r="A359" s="13"/>
      <c r="B359" s="226"/>
      <c r="C359" s="227"/>
      <c r="D359" s="228" t="s">
        <v>132</v>
      </c>
      <c r="E359" s="229" t="s">
        <v>1</v>
      </c>
      <c r="F359" s="230" t="s">
        <v>622</v>
      </c>
      <c r="G359" s="227"/>
      <c r="H359" s="231">
        <v>100</v>
      </c>
      <c r="I359" s="232"/>
      <c r="J359" s="227"/>
      <c r="K359" s="227"/>
      <c r="L359" s="233"/>
      <c r="M359" s="234"/>
      <c r="N359" s="235"/>
      <c r="O359" s="235"/>
      <c r="P359" s="235"/>
      <c r="Q359" s="235"/>
      <c r="R359" s="235"/>
      <c r="S359" s="235"/>
      <c r="T359" s="236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7" t="s">
        <v>132</v>
      </c>
      <c r="AU359" s="237" t="s">
        <v>83</v>
      </c>
      <c r="AV359" s="13" t="s">
        <v>83</v>
      </c>
      <c r="AW359" s="13" t="s">
        <v>32</v>
      </c>
      <c r="AX359" s="13" t="s">
        <v>81</v>
      </c>
      <c r="AY359" s="237" t="s">
        <v>124</v>
      </c>
    </row>
    <row r="360" s="2" customFormat="1" ht="24.15" customHeight="1">
      <c r="A360" s="38"/>
      <c r="B360" s="39"/>
      <c r="C360" s="212" t="s">
        <v>623</v>
      </c>
      <c r="D360" s="212" t="s">
        <v>126</v>
      </c>
      <c r="E360" s="213" t="s">
        <v>624</v>
      </c>
      <c r="F360" s="214" t="s">
        <v>625</v>
      </c>
      <c r="G360" s="215" t="s">
        <v>626</v>
      </c>
      <c r="H360" s="270"/>
      <c r="I360" s="217"/>
      <c r="J360" s="218">
        <f>ROUND(I360*H360,2)</f>
        <v>0</v>
      </c>
      <c r="K360" s="219"/>
      <c r="L360" s="44"/>
      <c r="M360" s="220" t="s">
        <v>1</v>
      </c>
      <c r="N360" s="221" t="s">
        <v>41</v>
      </c>
      <c r="O360" s="91"/>
      <c r="P360" s="222">
        <f>O360*H360</f>
        <v>0</v>
      </c>
      <c r="Q360" s="222">
        <v>0</v>
      </c>
      <c r="R360" s="222">
        <f>Q360*H360</f>
        <v>0</v>
      </c>
      <c r="S360" s="222">
        <v>0</v>
      </c>
      <c r="T360" s="223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24" t="s">
        <v>201</v>
      </c>
      <c r="AT360" s="224" t="s">
        <v>126</v>
      </c>
      <c r="AU360" s="224" t="s">
        <v>83</v>
      </c>
      <c r="AY360" s="17" t="s">
        <v>124</v>
      </c>
      <c r="BE360" s="225">
        <f>IF(N360="základní",J360,0)</f>
        <v>0</v>
      </c>
      <c r="BF360" s="225">
        <f>IF(N360="snížená",J360,0)</f>
        <v>0</v>
      </c>
      <c r="BG360" s="225">
        <f>IF(N360="zákl. přenesená",J360,0)</f>
        <v>0</v>
      </c>
      <c r="BH360" s="225">
        <f>IF(N360="sníž. přenesená",J360,0)</f>
        <v>0</v>
      </c>
      <c r="BI360" s="225">
        <f>IF(N360="nulová",J360,0)</f>
        <v>0</v>
      </c>
      <c r="BJ360" s="17" t="s">
        <v>81</v>
      </c>
      <c r="BK360" s="225">
        <f>ROUND(I360*H360,2)</f>
        <v>0</v>
      </c>
      <c r="BL360" s="17" t="s">
        <v>201</v>
      </c>
      <c r="BM360" s="224" t="s">
        <v>627</v>
      </c>
    </row>
    <row r="361" s="12" customFormat="1" ht="22.8" customHeight="1">
      <c r="A361" s="12"/>
      <c r="B361" s="196"/>
      <c r="C361" s="197"/>
      <c r="D361" s="198" t="s">
        <v>75</v>
      </c>
      <c r="E361" s="210" t="s">
        <v>628</v>
      </c>
      <c r="F361" s="210" t="s">
        <v>629</v>
      </c>
      <c r="G361" s="197"/>
      <c r="H361" s="197"/>
      <c r="I361" s="200"/>
      <c r="J361" s="211">
        <f>BK361</f>
        <v>0</v>
      </c>
      <c r="K361" s="197"/>
      <c r="L361" s="202"/>
      <c r="M361" s="203"/>
      <c r="N361" s="204"/>
      <c r="O361" s="204"/>
      <c r="P361" s="205">
        <f>SUM(P362:P368)</f>
        <v>0</v>
      </c>
      <c r="Q361" s="204"/>
      <c r="R361" s="205">
        <f>SUM(R362:R368)</f>
        <v>0</v>
      </c>
      <c r="S361" s="204"/>
      <c r="T361" s="206">
        <f>SUM(T362:T368)</f>
        <v>0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207" t="s">
        <v>83</v>
      </c>
      <c r="AT361" s="208" t="s">
        <v>75</v>
      </c>
      <c r="AU361" s="208" t="s">
        <v>81</v>
      </c>
      <c r="AY361" s="207" t="s">
        <v>124</v>
      </c>
      <c r="BK361" s="209">
        <f>SUM(BK362:BK368)</f>
        <v>0</v>
      </c>
    </row>
    <row r="362" s="2" customFormat="1" ht="16.5" customHeight="1">
      <c r="A362" s="38"/>
      <c r="B362" s="39"/>
      <c r="C362" s="212" t="s">
        <v>630</v>
      </c>
      <c r="D362" s="212" t="s">
        <v>126</v>
      </c>
      <c r="E362" s="213" t="s">
        <v>631</v>
      </c>
      <c r="F362" s="214" t="s">
        <v>632</v>
      </c>
      <c r="G362" s="215" t="s">
        <v>161</v>
      </c>
      <c r="H362" s="216">
        <v>665.60000000000002</v>
      </c>
      <c r="I362" s="217"/>
      <c r="J362" s="218">
        <f>ROUND(I362*H362,2)</f>
        <v>0</v>
      </c>
      <c r="K362" s="219"/>
      <c r="L362" s="44"/>
      <c r="M362" s="220" t="s">
        <v>1</v>
      </c>
      <c r="N362" s="221" t="s">
        <v>41</v>
      </c>
      <c r="O362" s="91"/>
      <c r="P362" s="222">
        <f>O362*H362</f>
        <v>0</v>
      </c>
      <c r="Q362" s="222">
        <v>0</v>
      </c>
      <c r="R362" s="222">
        <f>Q362*H362</f>
        <v>0</v>
      </c>
      <c r="S362" s="222">
        <v>0</v>
      </c>
      <c r="T362" s="223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24" t="s">
        <v>201</v>
      </c>
      <c r="AT362" s="224" t="s">
        <v>126</v>
      </c>
      <c r="AU362" s="224" t="s">
        <v>83</v>
      </c>
      <c r="AY362" s="17" t="s">
        <v>124</v>
      </c>
      <c r="BE362" s="225">
        <f>IF(N362="základní",J362,0)</f>
        <v>0</v>
      </c>
      <c r="BF362" s="225">
        <f>IF(N362="snížená",J362,0)</f>
        <v>0</v>
      </c>
      <c r="BG362" s="225">
        <f>IF(N362="zákl. přenesená",J362,0)</f>
        <v>0</v>
      </c>
      <c r="BH362" s="225">
        <f>IF(N362="sníž. přenesená",J362,0)</f>
        <v>0</v>
      </c>
      <c r="BI362" s="225">
        <f>IF(N362="nulová",J362,0)</f>
        <v>0</v>
      </c>
      <c r="BJ362" s="17" t="s">
        <v>81</v>
      </c>
      <c r="BK362" s="225">
        <f>ROUND(I362*H362,2)</f>
        <v>0</v>
      </c>
      <c r="BL362" s="17" t="s">
        <v>201</v>
      </c>
      <c r="BM362" s="224" t="s">
        <v>633</v>
      </c>
    </row>
    <row r="363" s="15" customFormat="1">
      <c r="A363" s="15"/>
      <c r="B363" s="260"/>
      <c r="C363" s="261"/>
      <c r="D363" s="228" t="s">
        <v>132</v>
      </c>
      <c r="E363" s="262" t="s">
        <v>1</v>
      </c>
      <c r="F363" s="263" t="s">
        <v>634</v>
      </c>
      <c r="G363" s="261"/>
      <c r="H363" s="262" t="s">
        <v>1</v>
      </c>
      <c r="I363" s="264"/>
      <c r="J363" s="261"/>
      <c r="K363" s="261"/>
      <c r="L363" s="265"/>
      <c r="M363" s="266"/>
      <c r="N363" s="267"/>
      <c r="O363" s="267"/>
      <c r="P363" s="267"/>
      <c r="Q363" s="267"/>
      <c r="R363" s="267"/>
      <c r="S363" s="267"/>
      <c r="T363" s="268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69" t="s">
        <v>132</v>
      </c>
      <c r="AU363" s="269" t="s">
        <v>83</v>
      </c>
      <c r="AV363" s="15" t="s">
        <v>81</v>
      </c>
      <c r="AW363" s="15" t="s">
        <v>32</v>
      </c>
      <c r="AX363" s="15" t="s">
        <v>76</v>
      </c>
      <c r="AY363" s="269" t="s">
        <v>124</v>
      </c>
    </row>
    <row r="364" s="13" customFormat="1">
      <c r="A364" s="13"/>
      <c r="B364" s="226"/>
      <c r="C364" s="227"/>
      <c r="D364" s="228" t="s">
        <v>132</v>
      </c>
      <c r="E364" s="229" t="s">
        <v>1</v>
      </c>
      <c r="F364" s="230" t="s">
        <v>635</v>
      </c>
      <c r="G364" s="227"/>
      <c r="H364" s="231">
        <v>330.39999999999998</v>
      </c>
      <c r="I364" s="232"/>
      <c r="J364" s="227"/>
      <c r="K364" s="227"/>
      <c r="L364" s="233"/>
      <c r="M364" s="234"/>
      <c r="N364" s="235"/>
      <c r="O364" s="235"/>
      <c r="P364" s="235"/>
      <c r="Q364" s="235"/>
      <c r="R364" s="235"/>
      <c r="S364" s="235"/>
      <c r="T364" s="236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7" t="s">
        <v>132</v>
      </c>
      <c r="AU364" s="237" t="s">
        <v>83</v>
      </c>
      <c r="AV364" s="13" t="s">
        <v>83</v>
      </c>
      <c r="AW364" s="13" t="s">
        <v>32</v>
      </c>
      <c r="AX364" s="13" t="s">
        <v>76</v>
      </c>
      <c r="AY364" s="237" t="s">
        <v>124</v>
      </c>
    </row>
    <row r="365" s="13" customFormat="1">
      <c r="A365" s="13"/>
      <c r="B365" s="226"/>
      <c r="C365" s="227"/>
      <c r="D365" s="228" t="s">
        <v>132</v>
      </c>
      <c r="E365" s="229" t="s">
        <v>1</v>
      </c>
      <c r="F365" s="230" t="s">
        <v>636</v>
      </c>
      <c r="G365" s="227"/>
      <c r="H365" s="231">
        <v>293.60000000000002</v>
      </c>
      <c r="I365" s="232"/>
      <c r="J365" s="227"/>
      <c r="K365" s="227"/>
      <c r="L365" s="233"/>
      <c r="M365" s="234"/>
      <c r="N365" s="235"/>
      <c r="O365" s="235"/>
      <c r="P365" s="235"/>
      <c r="Q365" s="235"/>
      <c r="R365" s="235"/>
      <c r="S365" s="235"/>
      <c r="T365" s="236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7" t="s">
        <v>132</v>
      </c>
      <c r="AU365" s="237" t="s">
        <v>83</v>
      </c>
      <c r="AV365" s="13" t="s">
        <v>83</v>
      </c>
      <c r="AW365" s="13" t="s">
        <v>32</v>
      </c>
      <c r="AX365" s="13" t="s">
        <v>76</v>
      </c>
      <c r="AY365" s="237" t="s">
        <v>124</v>
      </c>
    </row>
    <row r="366" s="13" customFormat="1">
      <c r="A366" s="13"/>
      <c r="B366" s="226"/>
      <c r="C366" s="227"/>
      <c r="D366" s="228" t="s">
        <v>132</v>
      </c>
      <c r="E366" s="229" t="s">
        <v>1</v>
      </c>
      <c r="F366" s="230" t="s">
        <v>637</v>
      </c>
      <c r="G366" s="227"/>
      <c r="H366" s="231">
        <v>41.600000000000001</v>
      </c>
      <c r="I366" s="232"/>
      <c r="J366" s="227"/>
      <c r="K366" s="227"/>
      <c r="L366" s="233"/>
      <c r="M366" s="234"/>
      <c r="N366" s="235"/>
      <c r="O366" s="235"/>
      <c r="P366" s="235"/>
      <c r="Q366" s="235"/>
      <c r="R366" s="235"/>
      <c r="S366" s="235"/>
      <c r="T366" s="236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7" t="s">
        <v>132</v>
      </c>
      <c r="AU366" s="237" t="s">
        <v>83</v>
      </c>
      <c r="AV366" s="13" t="s">
        <v>83</v>
      </c>
      <c r="AW366" s="13" t="s">
        <v>32</v>
      </c>
      <c r="AX366" s="13" t="s">
        <v>76</v>
      </c>
      <c r="AY366" s="237" t="s">
        <v>124</v>
      </c>
    </row>
    <row r="367" s="14" customFormat="1">
      <c r="A367" s="14"/>
      <c r="B367" s="238"/>
      <c r="C367" s="239"/>
      <c r="D367" s="228" t="s">
        <v>132</v>
      </c>
      <c r="E367" s="240" t="s">
        <v>1</v>
      </c>
      <c r="F367" s="241" t="s">
        <v>134</v>
      </c>
      <c r="G367" s="239"/>
      <c r="H367" s="242">
        <v>665.60000000000002</v>
      </c>
      <c r="I367" s="243"/>
      <c r="J367" s="239"/>
      <c r="K367" s="239"/>
      <c r="L367" s="244"/>
      <c r="M367" s="245"/>
      <c r="N367" s="246"/>
      <c r="O367" s="246"/>
      <c r="P367" s="246"/>
      <c r="Q367" s="246"/>
      <c r="R367" s="246"/>
      <c r="S367" s="246"/>
      <c r="T367" s="247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8" t="s">
        <v>132</v>
      </c>
      <c r="AU367" s="248" t="s">
        <v>83</v>
      </c>
      <c r="AV367" s="14" t="s">
        <v>130</v>
      </c>
      <c r="AW367" s="14" t="s">
        <v>32</v>
      </c>
      <c r="AX367" s="14" t="s">
        <v>81</v>
      </c>
      <c r="AY367" s="248" t="s">
        <v>124</v>
      </c>
    </row>
    <row r="368" s="2" customFormat="1" ht="24.15" customHeight="1">
      <c r="A368" s="38"/>
      <c r="B368" s="39"/>
      <c r="C368" s="212" t="s">
        <v>638</v>
      </c>
      <c r="D368" s="212" t="s">
        <v>126</v>
      </c>
      <c r="E368" s="213" t="s">
        <v>639</v>
      </c>
      <c r="F368" s="214" t="s">
        <v>640</v>
      </c>
      <c r="G368" s="215" t="s">
        <v>626</v>
      </c>
      <c r="H368" s="270"/>
      <c r="I368" s="217"/>
      <c r="J368" s="218">
        <f>ROUND(I368*H368,2)</f>
        <v>0</v>
      </c>
      <c r="K368" s="219"/>
      <c r="L368" s="44"/>
      <c r="M368" s="220" t="s">
        <v>1</v>
      </c>
      <c r="N368" s="221" t="s">
        <v>41</v>
      </c>
      <c r="O368" s="91"/>
      <c r="P368" s="222">
        <f>O368*H368</f>
        <v>0</v>
      </c>
      <c r="Q368" s="222">
        <v>0</v>
      </c>
      <c r="R368" s="222">
        <f>Q368*H368</f>
        <v>0</v>
      </c>
      <c r="S368" s="222">
        <v>0</v>
      </c>
      <c r="T368" s="223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24" t="s">
        <v>201</v>
      </c>
      <c r="AT368" s="224" t="s">
        <v>126</v>
      </c>
      <c r="AU368" s="224" t="s">
        <v>83</v>
      </c>
      <c r="AY368" s="17" t="s">
        <v>124</v>
      </c>
      <c r="BE368" s="225">
        <f>IF(N368="základní",J368,0)</f>
        <v>0</v>
      </c>
      <c r="BF368" s="225">
        <f>IF(N368="snížená",J368,0)</f>
        <v>0</v>
      </c>
      <c r="BG368" s="225">
        <f>IF(N368="zákl. přenesená",J368,0)</f>
        <v>0</v>
      </c>
      <c r="BH368" s="225">
        <f>IF(N368="sníž. přenesená",J368,0)</f>
        <v>0</v>
      </c>
      <c r="BI368" s="225">
        <f>IF(N368="nulová",J368,0)</f>
        <v>0</v>
      </c>
      <c r="BJ368" s="17" t="s">
        <v>81</v>
      </c>
      <c r="BK368" s="225">
        <f>ROUND(I368*H368,2)</f>
        <v>0</v>
      </c>
      <c r="BL368" s="17" t="s">
        <v>201</v>
      </c>
      <c r="BM368" s="224" t="s">
        <v>641</v>
      </c>
    </row>
    <row r="369" s="12" customFormat="1" ht="22.8" customHeight="1">
      <c r="A369" s="12"/>
      <c r="B369" s="196"/>
      <c r="C369" s="197"/>
      <c r="D369" s="198" t="s">
        <v>75</v>
      </c>
      <c r="E369" s="210" t="s">
        <v>642</v>
      </c>
      <c r="F369" s="210" t="s">
        <v>643</v>
      </c>
      <c r="G369" s="197"/>
      <c r="H369" s="197"/>
      <c r="I369" s="200"/>
      <c r="J369" s="211">
        <f>BK369</f>
        <v>0</v>
      </c>
      <c r="K369" s="197"/>
      <c r="L369" s="202"/>
      <c r="M369" s="203"/>
      <c r="N369" s="204"/>
      <c r="O369" s="204"/>
      <c r="P369" s="205">
        <f>SUM(P370:P376)</f>
        <v>0</v>
      </c>
      <c r="Q369" s="204"/>
      <c r="R369" s="205">
        <f>SUM(R370:R376)</f>
        <v>0</v>
      </c>
      <c r="S369" s="204"/>
      <c r="T369" s="206">
        <f>SUM(T370:T376)</f>
        <v>0.20000000000000001</v>
      </c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R369" s="207" t="s">
        <v>83</v>
      </c>
      <c r="AT369" s="208" t="s">
        <v>75</v>
      </c>
      <c r="AU369" s="208" t="s">
        <v>81</v>
      </c>
      <c r="AY369" s="207" t="s">
        <v>124</v>
      </c>
      <c r="BK369" s="209">
        <f>SUM(BK370:BK376)</f>
        <v>0</v>
      </c>
    </row>
    <row r="370" s="2" customFormat="1" ht="24.15" customHeight="1">
      <c r="A370" s="38"/>
      <c r="B370" s="39"/>
      <c r="C370" s="212" t="s">
        <v>644</v>
      </c>
      <c r="D370" s="212" t="s">
        <v>126</v>
      </c>
      <c r="E370" s="213" t="s">
        <v>645</v>
      </c>
      <c r="F370" s="214" t="s">
        <v>646</v>
      </c>
      <c r="G370" s="215" t="s">
        <v>317</v>
      </c>
      <c r="H370" s="216">
        <v>2</v>
      </c>
      <c r="I370" s="217"/>
      <c r="J370" s="218">
        <f>ROUND(I370*H370,2)</f>
        <v>0</v>
      </c>
      <c r="K370" s="219"/>
      <c r="L370" s="44"/>
      <c r="M370" s="220" t="s">
        <v>1</v>
      </c>
      <c r="N370" s="221" t="s">
        <v>41</v>
      </c>
      <c r="O370" s="91"/>
      <c r="P370" s="222">
        <f>O370*H370</f>
        <v>0</v>
      </c>
      <c r="Q370" s="222">
        <v>0</v>
      </c>
      <c r="R370" s="222">
        <f>Q370*H370</f>
        <v>0</v>
      </c>
      <c r="S370" s="222">
        <v>0</v>
      </c>
      <c r="T370" s="223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24" t="s">
        <v>201</v>
      </c>
      <c r="AT370" s="224" t="s">
        <v>126</v>
      </c>
      <c r="AU370" s="224" t="s">
        <v>83</v>
      </c>
      <c r="AY370" s="17" t="s">
        <v>124</v>
      </c>
      <c r="BE370" s="225">
        <f>IF(N370="základní",J370,0)</f>
        <v>0</v>
      </c>
      <c r="BF370" s="225">
        <f>IF(N370="snížená",J370,0)</f>
        <v>0</v>
      </c>
      <c r="BG370" s="225">
        <f>IF(N370="zákl. přenesená",J370,0)</f>
        <v>0</v>
      </c>
      <c r="BH370" s="225">
        <f>IF(N370="sníž. přenesená",J370,0)</f>
        <v>0</v>
      </c>
      <c r="BI370" s="225">
        <f>IF(N370="nulová",J370,0)</f>
        <v>0</v>
      </c>
      <c r="BJ370" s="17" t="s">
        <v>81</v>
      </c>
      <c r="BK370" s="225">
        <f>ROUND(I370*H370,2)</f>
        <v>0</v>
      </c>
      <c r="BL370" s="17" t="s">
        <v>201</v>
      </c>
      <c r="BM370" s="224" t="s">
        <v>647</v>
      </c>
    </row>
    <row r="371" s="13" customFormat="1">
      <c r="A371" s="13"/>
      <c r="B371" s="226"/>
      <c r="C371" s="227"/>
      <c r="D371" s="228" t="s">
        <v>132</v>
      </c>
      <c r="E371" s="229" t="s">
        <v>1</v>
      </c>
      <c r="F371" s="230" t="s">
        <v>83</v>
      </c>
      <c r="G371" s="227"/>
      <c r="H371" s="231">
        <v>2</v>
      </c>
      <c r="I371" s="232"/>
      <c r="J371" s="227"/>
      <c r="K371" s="227"/>
      <c r="L371" s="233"/>
      <c r="M371" s="234"/>
      <c r="N371" s="235"/>
      <c r="O371" s="235"/>
      <c r="P371" s="235"/>
      <c r="Q371" s="235"/>
      <c r="R371" s="235"/>
      <c r="S371" s="235"/>
      <c r="T371" s="236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7" t="s">
        <v>132</v>
      </c>
      <c r="AU371" s="237" t="s">
        <v>83</v>
      </c>
      <c r="AV371" s="13" t="s">
        <v>83</v>
      </c>
      <c r="AW371" s="13" t="s">
        <v>32</v>
      </c>
      <c r="AX371" s="13" t="s">
        <v>81</v>
      </c>
      <c r="AY371" s="237" t="s">
        <v>124</v>
      </c>
    </row>
    <row r="372" s="2" customFormat="1" ht="24.15" customHeight="1">
      <c r="A372" s="38"/>
      <c r="B372" s="39"/>
      <c r="C372" s="212" t="s">
        <v>648</v>
      </c>
      <c r="D372" s="212" t="s">
        <v>126</v>
      </c>
      <c r="E372" s="213" t="s">
        <v>649</v>
      </c>
      <c r="F372" s="214" t="s">
        <v>650</v>
      </c>
      <c r="G372" s="215" t="s">
        <v>317</v>
      </c>
      <c r="H372" s="216">
        <v>4</v>
      </c>
      <c r="I372" s="217"/>
      <c r="J372" s="218">
        <f>ROUND(I372*H372,2)</f>
        <v>0</v>
      </c>
      <c r="K372" s="219"/>
      <c r="L372" s="44"/>
      <c r="M372" s="220" t="s">
        <v>1</v>
      </c>
      <c r="N372" s="221" t="s">
        <v>41</v>
      </c>
      <c r="O372" s="91"/>
      <c r="P372" s="222">
        <f>O372*H372</f>
        <v>0</v>
      </c>
      <c r="Q372" s="222">
        <v>0</v>
      </c>
      <c r="R372" s="222">
        <f>Q372*H372</f>
        <v>0</v>
      </c>
      <c r="S372" s="222">
        <v>0</v>
      </c>
      <c r="T372" s="223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24" t="s">
        <v>201</v>
      </c>
      <c r="AT372" s="224" t="s">
        <v>126</v>
      </c>
      <c r="AU372" s="224" t="s">
        <v>83</v>
      </c>
      <c r="AY372" s="17" t="s">
        <v>124</v>
      </c>
      <c r="BE372" s="225">
        <f>IF(N372="základní",J372,0)</f>
        <v>0</v>
      </c>
      <c r="BF372" s="225">
        <f>IF(N372="snížená",J372,0)</f>
        <v>0</v>
      </c>
      <c r="BG372" s="225">
        <f>IF(N372="zákl. přenesená",J372,0)</f>
        <v>0</v>
      </c>
      <c r="BH372" s="225">
        <f>IF(N372="sníž. přenesená",J372,0)</f>
        <v>0</v>
      </c>
      <c r="BI372" s="225">
        <f>IF(N372="nulová",J372,0)</f>
        <v>0</v>
      </c>
      <c r="BJ372" s="17" t="s">
        <v>81</v>
      </c>
      <c r="BK372" s="225">
        <f>ROUND(I372*H372,2)</f>
        <v>0</v>
      </c>
      <c r="BL372" s="17" t="s">
        <v>201</v>
      </c>
      <c r="BM372" s="224" t="s">
        <v>651</v>
      </c>
    </row>
    <row r="373" s="13" customFormat="1">
      <c r="A373" s="13"/>
      <c r="B373" s="226"/>
      <c r="C373" s="227"/>
      <c r="D373" s="228" t="s">
        <v>132</v>
      </c>
      <c r="E373" s="229" t="s">
        <v>1</v>
      </c>
      <c r="F373" s="230" t="s">
        <v>130</v>
      </c>
      <c r="G373" s="227"/>
      <c r="H373" s="231">
        <v>4</v>
      </c>
      <c r="I373" s="232"/>
      <c r="J373" s="227"/>
      <c r="K373" s="227"/>
      <c r="L373" s="233"/>
      <c r="M373" s="234"/>
      <c r="N373" s="235"/>
      <c r="O373" s="235"/>
      <c r="P373" s="235"/>
      <c r="Q373" s="235"/>
      <c r="R373" s="235"/>
      <c r="S373" s="235"/>
      <c r="T373" s="236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7" t="s">
        <v>132</v>
      </c>
      <c r="AU373" s="237" t="s">
        <v>83</v>
      </c>
      <c r="AV373" s="13" t="s">
        <v>83</v>
      </c>
      <c r="AW373" s="13" t="s">
        <v>32</v>
      </c>
      <c r="AX373" s="13" t="s">
        <v>81</v>
      </c>
      <c r="AY373" s="237" t="s">
        <v>124</v>
      </c>
    </row>
    <row r="374" s="2" customFormat="1" ht="16.5" customHeight="1">
      <c r="A374" s="38"/>
      <c r="B374" s="39"/>
      <c r="C374" s="212" t="s">
        <v>652</v>
      </c>
      <c r="D374" s="212" t="s">
        <v>126</v>
      </c>
      <c r="E374" s="213" t="s">
        <v>653</v>
      </c>
      <c r="F374" s="214" t="s">
        <v>654</v>
      </c>
      <c r="G374" s="215" t="s">
        <v>307</v>
      </c>
      <c r="H374" s="216">
        <v>1</v>
      </c>
      <c r="I374" s="217"/>
      <c r="J374" s="218">
        <f>ROUND(I374*H374,2)</f>
        <v>0</v>
      </c>
      <c r="K374" s="219"/>
      <c r="L374" s="44"/>
      <c r="M374" s="220" t="s">
        <v>1</v>
      </c>
      <c r="N374" s="221" t="s">
        <v>41</v>
      </c>
      <c r="O374" s="91"/>
      <c r="P374" s="222">
        <f>O374*H374</f>
        <v>0</v>
      </c>
      <c r="Q374" s="222">
        <v>0</v>
      </c>
      <c r="R374" s="222">
        <f>Q374*H374</f>
        <v>0</v>
      </c>
      <c r="S374" s="222">
        <v>0</v>
      </c>
      <c r="T374" s="223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24" t="s">
        <v>201</v>
      </c>
      <c r="AT374" s="224" t="s">
        <v>126</v>
      </c>
      <c r="AU374" s="224" t="s">
        <v>83</v>
      </c>
      <c r="AY374" s="17" t="s">
        <v>124</v>
      </c>
      <c r="BE374" s="225">
        <f>IF(N374="základní",J374,0)</f>
        <v>0</v>
      </c>
      <c r="BF374" s="225">
        <f>IF(N374="snížená",J374,0)</f>
        <v>0</v>
      </c>
      <c r="BG374" s="225">
        <f>IF(N374="zákl. přenesená",J374,0)</f>
        <v>0</v>
      </c>
      <c r="BH374" s="225">
        <f>IF(N374="sníž. přenesená",J374,0)</f>
        <v>0</v>
      </c>
      <c r="BI374" s="225">
        <f>IF(N374="nulová",J374,0)</f>
        <v>0</v>
      </c>
      <c r="BJ374" s="17" t="s">
        <v>81</v>
      </c>
      <c r="BK374" s="225">
        <f>ROUND(I374*H374,2)</f>
        <v>0</v>
      </c>
      <c r="BL374" s="17" t="s">
        <v>201</v>
      </c>
      <c r="BM374" s="224" t="s">
        <v>655</v>
      </c>
    </row>
    <row r="375" s="2" customFormat="1" ht="16.5" customHeight="1">
      <c r="A375" s="38"/>
      <c r="B375" s="39"/>
      <c r="C375" s="212" t="s">
        <v>656</v>
      </c>
      <c r="D375" s="212" t="s">
        <v>126</v>
      </c>
      <c r="E375" s="213" t="s">
        <v>657</v>
      </c>
      <c r="F375" s="214" t="s">
        <v>658</v>
      </c>
      <c r="G375" s="215" t="s">
        <v>307</v>
      </c>
      <c r="H375" s="216">
        <v>1</v>
      </c>
      <c r="I375" s="217"/>
      <c r="J375" s="218">
        <f>ROUND(I375*H375,2)</f>
        <v>0</v>
      </c>
      <c r="K375" s="219"/>
      <c r="L375" s="44"/>
      <c r="M375" s="220" t="s">
        <v>1</v>
      </c>
      <c r="N375" s="221" t="s">
        <v>41</v>
      </c>
      <c r="O375" s="91"/>
      <c r="P375" s="222">
        <f>O375*H375</f>
        <v>0</v>
      </c>
      <c r="Q375" s="222">
        <v>0</v>
      </c>
      <c r="R375" s="222">
        <f>Q375*H375</f>
        <v>0</v>
      </c>
      <c r="S375" s="222">
        <v>0</v>
      </c>
      <c r="T375" s="223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24" t="s">
        <v>201</v>
      </c>
      <c r="AT375" s="224" t="s">
        <v>126</v>
      </c>
      <c r="AU375" s="224" t="s">
        <v>83</v>
      </c>
      <c r="AY375" s="17" t="s">
        <v>124</v>
      </c>
      <c r="BE375" s="225">
        <f>IF(N375="základní",J375,0)</f>
        <v>0</v>
      </c>
      <c r="BF375" s="225">
        <f>IF(N375="snížená",J375,0)</f>
        <v>0</v>
      </c>
      <c r="BG375" s="225">
        <f>IF(N375="zákl. přenesená",J375,0)</f>
        <v>0</v>
      </c>
      <c r="BH375" s="225">
        <f>IF(N375="sníž. přenesená",J375,0)</f>
        <v>0</v>
      </c>
      <c r="BI375" s="225">
        <f>IF(N375="nulová",J375,0)</f>
        <v>0</v>
      </c>
      <c r="BJ375" s="17" t="s">
        <v>81</v>
      </c>
      <c r="BK375" s="225">
        <f>ROUND(I375*H375,2)</f>
        <v>0</v>
      </c>
      <c r="BL375" s="17" t="s">
        <v>201</v>
      </c>
      <c r="BM375" s="224" t="s">
        <v>659</v>
      </c>
    </row>
    <row r="376" s="2" customFormat="1" ht="16.5" customHeight="1">
      <c r="A376" s="38"/>
      <c r="B376" s="39"/>
      <c r="C376" s="212" t="s">
        <v>660</v>
      </c>
      <c r="D376" s="212" t="s">
        <v>126</v>
      </c>
      <c r="E376" s="213" t="s">
        <v>661</v>
      </c>
      <c r="F376" s="214" t="s">
        <v>662</v>
      </c>
      <c r="G376" s="215" t="s">
        <v>307</v>
      </c>
      <c r="H376" s="216">
        <v>2</v>
      </c>
      <c r="I376" s="217"/>
      <c r="J376" s="218">
        <f>ROUND(I376*H376,2)</f>
        <v>0</v>
      </c>
      <c r="K376" s="219"/>
      <c r="L376" s="44"/>
      <c r="M376" s="220" t="s">
        <v>1</v>
      </c>
      <c r="N376" s="221" t="s">
        <v>41</v>
      </c>
      <c r="O376" s="91"/>
      <c r="P376" s="222">
        <f>O376*H376</f>
        <v>0</v>
      </c>
      <c r="Q376" s="222">
        <v>0</v>
      </c>
      <c r="R376" s="222">
        <f>Q376*H376</f>
        <v>0</v>
      </c>
      <c r="S376" s="222">
        <v>0.10000000000000001</v>
      </c>
      <c r="T376" s="223">
        <f>S376*H376</f>
        <v>0.20000000000000001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224" t="s">
        <v>201</v>
      </c>
      <c r="AT376" s="224" t="s">
        <v>126</v>
      </c>
      <c r="AU376" s="224" t="s">
        <v>83</v>
      </c>
      <c r="AY376" s="17" t="s">
        <v>124</v>
      </c>
      <c r="BE376" s="225">
        <f>IF(N376="základní",J376,0)</f>
        <v>0</v>
      </c>
      <c r="BF376" s="225">
        <f>IF(N376="snížená",J376,0)</f>
        <v>0</v>
      </c>
      <c r="BG376" s="225">
        <f>IF(N376="zákl. přenesená",J376,0)</f>
        <v>0</v>
      </c>
      <c r="BH376" s="225">
        <f>IF(N376="sníž. přenesená",J376,0)</f>
        <v>0</v>
      </c>
      <c r="BI376" s="225">
        <f>IF(N376="nulová",J376,0)</f>
        <v>0</v>
      </c>
      <c r="BJ376" s="17" t="s">
        <v>81</v>
      </c>
      <c r="BK376" s="225">
        <f>ROUND(I376*H376,2)</f>
        <v>0</v>
      </c>
      <c r="BL376" s="17" t="s">
        <v>201</v>
      </c>
      <c r="BM376" s="224" t="s">
        <v>663</v>
      </c>
    </row>
    <row r="377" s="12" customFormat="1" ht="25.92" customHeight="1">
      <c r="A377" s="12"/>
      <c r="B377" s="196"/>
      <c r="C377" s="197"/>
      <c r="D377" s="198" t="s">
        <v>75</v>
      </c>
      <c r="E377" s="199" t="s">
        <v>664</v>
      </c>
      <c r="F377" s="199" t="s">
        <v>665</v>
      </c>
      <c r="G377" s="197"/>
      <c r="H377" s="197"/>
      <c r="I377" s="200"/>
      <c r="J377" s="201">
        <f>BK377</f>
        <v>0</v>
      </c>
      <c r="K377" s="197"/>
      <c r="L377" s="202"/>
      <c r="M377" s="203"/>
      <c r="N377" s="204"/>
      <c r="O377" s="204"/>
      <c r="P377" s="205">
        <f>P378+P380+P382+P384</f>
        <v>0</v>
      </c>
      <c r="Q377" s="204"/>
      <c r="R377" s="205">
        <f>R378+R380+R382+R384</f>
        <v>0</v>
      </c>
      <c r="S377" s="204"/>
      <c r="T377" s="206">
        <f>T378+T380+T382+T384</f>
        <v>0</v>
      </c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R377" s="207" t="s">
        <v>146</v>
      </c>
      <c r="AT377" s="208" t="s">
        <v>75</v>
      </c>
      <c r="AU377" s="208" t="s">
        <v>76</v>
      </c>
      <c r="AY377" s="207" t="s">
        <v>124</v>
      </c>
      <c r="BK377" s="209">
        <f>BK378+BK380+BK382+BK384</f>
        <v>0</v>
      </c>
    </row>
    <row r="378" s="12" customFormat="1" ht="22.8" customHeight="1">
      <c r="A378" s="12"/>
      <c r="B378" s="196"/>
      <c r="C378" s="197"/>
      <c r="D378" s="198" t="s">
        <v>75</v>
      </c>
      <c r="E378" s="210" t="s">
        <v>666</v>
      </c>
      <c r="F378" s="210" t="s">
        <v>667</v>
      </c>
      <c r="G378" s="197"/>
      <c r="H378" s="197"/>
      <c r="I378" s="200"/>
      <c r="J378" s="211">
        <f>BK378</f>
        <v>0</v>
      </c>
      <c r="K378" s="197"/>
      <c r="L378" s="202"/>
      <c r="M378" s="203"/>
      <c r="N378" s="204"/>
      <c r="O378" s="204"/>
      <c r="P378" s="205">
        <f>P379</f>
        <v>0</v>
      </c>
      <c r="Q378" s="204"/>
      <c r="R378" s="205">
        <f>R379</f>
        <v>0</v>
      </c>
      <c r="S378" s="204"/>
      <c r="T378" s="206">
        <f>T379</f>
        <v>0</v>
      </c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R378" s="207" t="s">
        <v>146</v>
      </c>
      <c r="AT378" s="208" t="s">
        <v>75</v>
      </c>
      <c r="AU378" s="208" t="s">
        <v>81</v>
      </c>
      <c r="AY378" s="207" t="s">
        <v>124</v>
      </c>
      <c r="BK378" s="209">
        <f>BK379</f>
        <v>0</v>
      </c>
    </row>
    <row r="379" s="2" customFormat="1" ht="21.75" customHeight="1">
      <c r="A379" s="38"/>
      <c r="B379" s="39"/>
      <c r="C379" s="212" t="s">
        <v>668</v>
      </c>
      <c r="D379" s="212" t="s">
        <v>126</v>
      </c>
      <c r="E379" s="213" t="s">
        <v>669</v>
      </c>
      <c r="F379" s="214" t="s">
        <v>670</v>
      </c>
      <c r="G379" s="215" t="s">
        <v>671</v>
      </c>
      <c r="H379" s="216">
        <v>30</v>
      </c>
      <c r="I379" s="217"/>
      <c r="J379" s="218">
        <f>ROUND(I379*H379,2)</f>
        <v>0</v>
      </c>
      <c r="K379" s="219"/>
      <c r="L379" s="44"/>
      <c r="M379" s="220" t="s">
        <v>1</v>
      </c>
      <c r="N379" s="221" t="s">
        <v>41</v>
      </c>
      <c r="O379" s="91"/>
      <c r="P379" s="222">
        <f>O379*H379</f>
        <v>0</v>
      </c>
      <c r="Q379" s="222">
        <v>0</v>
      </c>
      <c r="R379" s="222">
        <f>Q379*H379</f>
        <v>0</v>
      </c>
      <c r="S379" s="222">
        <v>0</v>
      </c>
      <c r="T379" s="223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24" t="s">
        <v>672</v>
      </c>
      <c r="AT379" s="224" t="s">
        <v>126</v>
      </c>
      <c r="AU379" s="224" t="s">
        <v>83</v>
      </c>
      <c r="AY379" s="17" t="s">
        <v>124</v>
      </c>
      <c r="BE379" s="225">
        <f>IF(N379="základní",J379,0)</f>
        <v>0</v>
      </c>
      <c r="BF379" s="225">
        <f>IF(N379="snížená",J379,0)</f>
        <v>0</v>
      </c>
      <c r="BG379" s="225">
        <f>IF(N379="zákl. přenesená",J379,0)</f>
        <v>0</v>
      </c>
      <c r="BH379" s="225">
        <f>IF(N379="sníž. přenesená",J379,0)</f>
        <v>0</v>
      </c>
      <c r="BI379" s="225">
        <f>IF(N379="nulová",J379,0)</f>
        <v>0</v>
      </c>
      <c r="BJ379" s="17" t="s">
        <v>81</v>
      </c>
      <c r="BK379" s="225">
        <f>ROUND(I379*H379,2)</f>
        <v>0</v>
      </c>
      <c r="BL379" s="17" t="s">
        <v>672</v>
      </c>
      <c r="BM379" s="224" t="s">
        <v>673</v>
      </c>
    </row>
    <row r="380" s="12" customFormat="1" ht="22.8" customHeight="1">
      <c r="A380" s="12"/>
      <c r="B380" s="196"/>
      <c r="C380" s="197"/>
      <c r="D380" s="198" t="s">
        <v>75</v>
      </c>
      <c r="E380" s="210" t="s">
        <v>674</v>
      </c>
      <c r="F380" s="210" t="s">
        <v>675</v>
      </c>
      <c r="G380" s="197"/>
      <c r="H380" s="197"/>
      <c r="I380" s="200"/>
      <c r="J380" s="211">
        <f>BK380</f>
        <v>0</v>
      </c>
      <c r="K380" s="197"/>
      <c r="L380" s="202"/>
      <c r="M380" s="203"/>
      <c r="N380" s="204"/>
      <c r="O380" s="204"/>
      <c r="P380" s="205">
        <f>P381</f>
        <v>0</v>
      </c>
      <c r="Q380" s="204"/>
      <c r="R380" s="205">
        <f>R381</f>
        <v>0</v>
      </c>
      <c r="S380" s="204"/>
      <c r="T380" s="206">
        <f>T381</f>
        <v>0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207" t="s">
        <v>146</v>
      </c>
      <c r="AT380" s="208" t="s">
        <v>75</v>
      </c>
      <c r="AU380" s="208" t="s">
        <v>81</v>
      </c>
      <c r="AY380" s="207" t="s">
        <v>124</v>
      </c>
      <c r="BK380" s="209">
        <f>BK381</f>
        <v>0</v>
      </c>
    </row>
    <row r="381" s="2" customFormat="1" ht="16.5" customHeight="1">
      <c r="A381" s="38"/>
      <c r="B381" s="39"/>
      <c r="C381" s="212" t="s">
        <v>676</v>
      </c>
      <c r="D381" s="212" t="s">
        <v>126</v>
      </c>
      <c r="E381" s="213" t="s">
        <v>677</v>
      </c>
      <c r="F381" s="214" t="s">
        <v>675</v>
      </c>
      <c r="G381" s="215" t="s">
        <v>626</v>
      </c>
      <c r="H381" s="270"/>
      <c r="I381" s="217"/>
      <c r="J381" s="218">
        <f>ROUND(I381*H381,2)</f>
        <v>0</v>
      </c>
      <c r="K381" s="219"/>
      <c r="L381" s="44"/>
      <c r="M381" s="220" t="s">
        <v>1</v>
      </c>
      <c r="N381" s="221" t="s">
        <v>41</v>
      </c>
      <c r="O381" s="91"/>
      <c r="P381" s="222">
        <f>O381*H381</f>
        <v>0</v>
      </c>
      <c r="Q381" s="222">
        <v>0</v>
      </c>
      <c r="R381" s="222">
        <f>Q381*H381</f>
        <v>0</v>
      </c>
      <c r="S381" s="222">
        <v>0</v>
      </c>
      <c r="T381" s="223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24" t="s">
        <v>672</v>
      </c>
      <c r="AT381" s="224" t="s">
        <v>126</v>
      </c>
      <c r="AU381" s="224" t="s">
        <v>83</v>
      </c>
      <c r="AY381" s="17" t="s">
        <v>124</v>
      </c>
      <c r="BE381" s="225">
        <f>IF(N381="základní",J381,0)</f>
        <v>0</v>
      </c>
      <c r="BF381" s="225">
        <f>IF(N381="snížená",J381,0)</f>
        <v>0</v>
      </c>
      <c r="BG381" s="225">
        <f>IF(N381="zákl. přenesená",J381,0)</f>
        <v>0</v>
      </c>
      <c r="BH381" s="225">
        <f>IF(N381="sníž. přenesená",J381,0)</f>
        <v>0</v>
      </c>
      <c r="BI381" s="225">
        <f>IF(N381="nulová",J381,0)</f>
        <v>0</v>
      </c>
      <c r="BJ381" s="17" t="s">
        <v>81</v>
      </c>
      <c r="BK381" s="225">
        <f>ROUND(I381*H381,2)</f>
        <v>0</v>
      </c>
      <c r="BL381" s="17" t="s">
        <v>672</v>
      </c>
      <c r="BM381" s="224" t="s">
        <v>678</v>
      </c>
    </row>
    <row r="382" s="12" customFormat="1" ht="22.8" customHeight="1">
      <c r="A382" s="12"/>
      <c r="B382" s="196"/>
      <c r="C382" s="197"/>
      <c r="D382" s="198" t="s">
        <v>75</v>
      </c>
      <c r="E382" s="210" t="s">
        <v>679</v>
      </c>
      <c r="F382" s="210" t="s">
        <v>680</v>
      </c>
      <c r="G382" s="197"/>
      <c r="H382" s="197"/>
      <c r="I382" s="200"/>
      <c r="J382" s="211">
        <f>BK382</f>
        <v>0</v>
      </c>
      <c r="K382" s="197"/>
      <c r="L382" s="202"/>
      <c r="M382" s="203"/>
      <c r="N382" s="204"/>
      <c r="O382" s="204"/>
      <c r="P382" s="205">
        <f>P383</f>
        <v>0</v>
      </c>
      <c r="Q382" s="204"/>
      <c r="R382" s="205">
        <f>R383</f>
        <v>0</v>
      </c>
      <c r="S382" s="204"/>
      <c r="T382" s="206">
        <f>T383</f>
        <v>0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R382" s="207" t="s">
        <v>146</v>
      </c>
      <c r="AT382" s="208" t="s">
        <v>75</v>
      </c>
      <c r="AU382" s="208" t="s">
        <v>81</v>
      </c>
      <c r="AY382" s="207" t="s">
        <v>124</v>
      </c>
      <c r="BK382" s="209">
        <f>BK383</f>
        <v>0</v>
      </c>
    </row>
    <row r="383" s="2" customFormat="1" ht="16.5" customHeight="1">
      <c r="A383" s="38"/>
      <c r="B383" s="39"/>
      <c r="C383" s="212" t="s">
        <v>681</v>
      </c>
      <c r="D383" s="212" t="s">
        <v>126</v>
      </c>
      <c r="E383" s="213" t="s">
        <v>682</v>
      </c>
      <c r="F383" s="214" t="s">
        <v>680</v>
      </c>
      <c r="G383" s="215" t="s">
        <v>626</v>
      </c>
      <c r="H383" s="270"/>
      <c r="I383" s="217"/>
      <c r="J383" s="218">
        <f>ROUND(I383*H383,2)</f>
        <v>0</v>
      </c>
      <c r="K383" s="219"/>
      <c r="L383" s="44"/>
      <c r="M383" s="220" t="s">
        <v>1</v>
      </c>
      <c r="N383" s="221" t="s">
        <v>41</v>
      </c>
      <c r="O383" s="91"/>
      <c r="P383" s="222">
        <f>O383*H383</f>
        <v>0</v>
      </c>
      <c r="Q383" s="222">
        <v>0</v>
      </c>
      <c r="R383" s="222">
        <f>Q383*H383</f>
        <v>0</v>
      </c>
      <c r="S383" s="222">
        <v>0</v>
      </c>
      <c r="T383" s="223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24" t="s">
        <v>672</v>
      </c>
      <c r="AT383" s="224" t="s">
        <v>126</v>
      </c>
      <c r="AU383" s="224" t="s">
        <v>83</v>
      </c>
      <c r="AY383" s="17" t="s">
        <v>124</v>
      </c>
      <c r="BE383" s="225">
        <f>IF(N383="základní",J383,0)</f>
        <v>0</v>
      </c>
      <c r="BF383" s="225">
        <f>IF(N383="snížená",J383,0)</f>
        <v>0</v>
      </c>
      <c r="BG383" s="225">
        <f>IF(N383="zákl. přenesená",J383,0)</f>
        <v>0</v>
      </c>
      <c r="BH383" s="225">
        <f>IF(N383="sníž. přenesená",J383,0)</f>
        <v>0</v>
      </c>
      <c r="BI383" s="225">
        <f>IF(N383="nulová",J383,0)</f>
        <v>0</v>
      </c>
      <c r="BJ383" s="17" t="s">
        <v>81</v>
      </c>
      <c r="BK383" s="225">
        <f>ROUND(I383*H383,2)</f>
        <v>0</v>
      </c>
      <c r="BL383" s="17" t="s">
        <v>672</v>
      </c>
      <c r="BM383" s="224" t="s">
        <v>683</v>
      </c>
    </row>
    <row r="384" s="12" customFormat="1" ht="22.8" customHeight="1">
      <c r="A384" s="12"/>
      <c r="B384" s="196"/>
      <c r="C384" s="197"/>
      <c r="D384" s="198" t="s">
        <v>75</v>
      </c>
      <c r="E384" s="210" t="s">
        <v>684</v>
      </c>
      <c r="F384" s="210" t="s">
        <v>685</v>
      </c>
      <c r="G384" s="197"/>
      <c r="H384" s="197"/>
      <c r="I384" s="200"/>
      <c r="J384" s="211">
        <f>BK384</f>
        <v>0</v>
      </c>
      <c r="K384" s="197"/>
      <c r="L384" s="202"/>
      <c r="M384" s="203"/>
      <c r="N384" s="204"/>
      <c r="O384" s="204"/>
      <c r="P384" s="205">
        <f>P385</f>
        <v>0</v>
      </c>
      <c r="Q384" s="204"/>
      <c r="R384" s="205">
        <f>R385</f>
        <v>0</v>
      </c>
      <c r="S384" s="204"/>
      <c r="T384" s="206">
        <f>T385</f>
        <v>0</v>
      </c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R384" s="207" t="s">
        <v>146</v>
      </c>
      <c r="AT384" s="208" t="s">
        <v>75</v>
      </c>
      <c r="AU384" s="208" t="s">
        <v>81</v>
      </c>
      <c r="AY384" s="207" t="s">
        <v>124</v>
      </c>
      <c r="BK384" s="209">
        <f>BK385</f>
        <v>0</v>
      </c>
    </row>
    <row r="385" s="2" customFormat="1" ht="16.5" customHeight="1">
      <c r="A385" s="38"/>
      <c r="B385" s="39"/>
      <c r="C385" s="212" t="s">
        <v>686</v>
      </c>
      <c r="D385" s="212" t="s">
        <v>126</v>
      </c>
      <c r="E385" s="213" t="s">
        <v>687</v>
      </c>
      <c r="F385" s="214" t="s">
        <v>688</v>
      </c>
      <c r="G385" s="215" t="s">
        <v>626</v>
      </c>
      <c r="H385" s="270"/>
      <c r="I385" s="217"/>
      <c r="J385" s="218">
        <f>ROUND(I385*H385,2)</f>
        <v>0</v>
      </c>
      <c r="K385" s="219"/>
      <c r="L385" s="44"/>
      <c r="M385" s="271" t="s">
        <v>1</v>
      </c>
      <c r="N385" s="272" t="s">
        <v>41</v>
      </c>
      <c r="O385" s="273"/>
      <c r="P385" s="274">
        <f>O385*H385</f>
        <v>0</v>
      </c>
      <c r="Q385" s="274">
        <v>0</v>
      </c>
      <c r="R385" s="274">
        <f>Q385*H385</f>
        <v>0</v>
      </c>
      <c r="S385" s="274">
        <v>0</v>
      </c>
      <c r="T385" s="275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24" t="s">
        <v>672</v>
      </c>
      <c r="AT385" s="224" t="s">
        <v>126</v>
      </c>
      <c r="AU385" s="224" t="s">
        <v>83</v>
      </c>
      <c r="AY385" s="17" t="s">
        <v>124</v>
      </c>
      <c r="BE385" s="225">
        <f>IF(N385="základní",J385,0)</f>
        <v>0</v>
      </c>
      <c r="BF385" s="225">
        <f>IF(N385="snížená",J385,0)</f>
        <v>0</v>
      </c>
      <c r="BG385" s="225">
        <f>IF(N385="zákl. přenesená",J385,0)</f>
        <v>0</v>
      </c>
      <c r="BH385" s="225">
        <f>IF(N385="sníž. přenesená",J385,0)</f>
        <v>0</v>
      </c>
      <c r="BI385" s="225">
        <f>IF(N385="nulová",J385,0)</f>
        <v>0</v>
      </c>
      <c r="BJ385" s="17" t="s">
        <v>81</v>
      </c>
      <c r="BK385" s="225">
        <f>ROUND(I385*H385,2)</f>
        <v>0</v>
      </c>
      <c r="BL385" s="17" t="s">
        <v>672</v>
      </c>
      <c r="BM385" s="224" t="s">
        <v>689</v>
      </c>
    </row>
    <row r="386" s="2" customFormat="1" ht="6.96" customHeight="1">
      <c r="A386" s="38"/>
      <c r="B386" s="66"/>
      <c r="C386" s="67"/>
      <c r="D386" s="67"/>
      <c r="E386" s="67"/>
      <c r="F386" s="67"/>
      <c r="G386" s="67"/>
      <c r="H386" s="67"/>
      <c r="I386" s="67"/>
      <c r="J386" s="67"/>
      <c r="K386" s="67"/>
      <c r="L386" s="44"/>
      <c r="M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</row>
  </sheetData>
  <sheetProtection sheet="1" autoFilter="0" formatColumns="0" formatRows="0" objects="1" scenarios="1" spinCount="100000" saltValue="8RrRpH3ZQCO/lbhXvfMQ0yxDyz/ltQ2lBOJOm2/W3ZOZRRUmaDCg/xQa8ZC7pCJZmWdk+D2EtwJkX24Jyq+IWQ==" hashValue="wGA4hvrr+fUd/aDJtEHiPyjXyYfbcFBgVjKtvXeLAFasPsWshBQybCR6te/NKz6Mhl/5eJ+clq0j795Spxc4Zg==" algorithmName="SHA-512" password="CC35"/>
  <autoFilter ref="C130:K385"/>
  <mergeCells count="6">
    <mergeCell ref="E7:H7"/>
    <mergeCell ref="E16:H16"/>
    <mergeCell ref="E25:H25"/>
    <mergeCell ref="E85:H85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LAPTOP-LUF4KI7R\František</dc:creator>
  <cp:lastModifiedBy>LAPTOP-LUF4KI7R\František</cp:lastModifiedBy>
  <dcterms:created xsi:type="dcterms:W3CDTF">2024-01-31T07:57:01Z</dcterms:created>
  <dcterms:modified xsi:type="dcterms:W3CDTF">2024-01-31T07:57:03Z</dcterms:modified>
</cp:coreProperties>
</file>