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I:\VZ_ZZVZ, VZMR\VZ_2025\VZ dle zák.134_2016\Stavební úpravy komunikací a VO v ul. Ladova v Litvínově - ZPŘ\2_Vysvětlení ZD\"/>
    </mc:Choice>
  </mc:AlternateContent>
  <xr:revisionPtr revIDLastSave="0" documentId="8_{8BAC4A23-BF70-481A-BD71-FF686D02972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SO 01 - Komunikace" sheetId="2" r:id="rId2"/>
    <sheet name="SO 02 - Komunikace" sheetId="3" r:id="rId3"/>
    <sheet name="SO 401 - Veřejné osvětlení" sheetId="4" r:id="rId4"/>
    <sheet name="Pokyny pro vyplnění" sheetId="5" r:id="rId5"/>
  </sheets>
  <definedNames>
    <definedName name="_xlnm._FilterDatabase" localSheetId="1" hidden="1">'SO 01 - Komunikace'!$C$91:$K$436</definedName>
    <definedName name="_xlnm._FilterDatabase" localSheetId="2" hidden="1">'SO 02 - Komunikace'!$C$90:$K$310</definedName>
    <definedName name="_xlnm._FilterDatabase" localSheetId="3" hidden="1">'SO 401 - Veřejné osvětlení'!$C$95:$K$233</definedName>
    <definedName name="_xlnm.Print_Titles" localSheetId="0">'Rekapitulace stavby'!$52:$52</definedName>
    <definedName name="_xlnm.Print_Titles" localSheetId="1">'SO 01 - Komunikace'!$91:$91</definedName>
    <definedName name="_xlnm.Print_Titles" localSheetId="2">'SO 02 - Komunikace'!$90:$90</definedName>
    <definedName name="_xlnm.Print_Titles" localSheetId="3">'SO 401 - Veřejné osvětlení'!$95:$95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  <definedName name="_xlnm.Print_Area" localSheetId="1">'SO 01 - Komunikace'!$C$4:$J$39,'SO 01 - Komunikace'!$C$45:$J$73,'SO 01 - Komunikace'!$C$79:$K$436</definedName>
    <definedName name="_xlnm.Print_Area" localSheetId="2">'SO 02 - Komunikace'!$C$4:$J$39,'SO 02 - Komunikace'!$C$45:$J$72,'SO 02 - Komunikace'!$C$78:$K$310</definedName>
    <definedName name="_xlnm.Print_Area" localSheetId="3">'SO 401 - Veřejné osvětlení'!$C$4:$J$39,'SO 401 - Veřejné osvětlení'!$C$45:$J$77,'SO 401 - Veřejné osvětlení'!$C$83:$K$233</definedName>
  </definedNames>
  <calcPr calcId="191029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233" i="4"/>
  <c r="BH233" i="4"/>
  <c r="BG233" i="4"/>
  <c r="BF233" i="4"/>
  <c r="T233" i="4"/>
  <c r="T232" i="4"/>
  <c r="R233" i="4"/>
  <c r="R232" i="4" s="1"/>
  <c r="P233" i="4"/>
  <c r="P232" i="4"/>
  <c r="BI231" i="4"/>
  <c r="BH231" i="4"/>
  <c r="BG231" i="4"/>
  <c r="BF231" i="4"/>
  <c r="T231" i="4"/>
  <c r="T230" i="4" s="1"/>
  <c r="R231" i="4"/>
  <c r="R230" i="4"/>
  <c r="P231" i="4"/>
  <c r="P230" i="4" s="1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4" i="4"/>
  <c r="BH214" i="4"/>
  <c r="BG214" i="4"/>
  <c r="BF214" i="4"/>
  <c r="T214" i="4"/>
  <c r="T213" i="4"/>
  <c r="R214" i="4"/>
  <c r="R213" i="4" s="1"/>
  <c r="P214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3" i="4"/>
  <c r="BH163" i="4"/>
  <c r="BG163" i="4"/>
  <c r="BF163" i="4"/>
  <c r="T163" i="4"/>
  <c r="T162" i="4" s="1"/>
  <c r="R163" i="4"/>
  <c r="R162" i="4"/>
  <c r="P163" i="4"/>
  <c r="P162" i="4" s="1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T147" i="4"/>
  <c r="R148" i="4"/>
  <c r="R147" i="4" s="1"/>
  <c r="P148" i="4"/>
  <c r="P147" i="4"/>
  <c r="BI146" i="4"/>
  <c r="BH146" i="4"/>
  <c r="BG146" i="4"/>
  <c r="BF146" i="4"/>
  <c r="T146" i="4"/>
  <c r="T145" i="4" s="1"/>
  <c r="R146" i="4"/>
  <c r="R145" i="4"/>
  <c r="P146" i="4"/>
  <c r="P145" i="4" s="1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J93" i="4"/>
  <c r="J92" i="4"/>
  <c r="F92" i="4"/>
  <c r="F90" i="4"/>
  <c r="E88" i="4"/>
  <c r="J55" i="4"/>
  <c r="J54" i="4"/>
  <c r="F54" i="4"/>
  <c r="F52" i="4"/>
  <c r="E50" i="4"/>
  <c r="J18" i="4"/>
  <c r="E18" i="4"/>
  <c r="F55" i="4"/>
  <c r="J17" i="4"/>
  <c r="J12" i="4"/>
  <c r="J52" i="4" s="1"/>
  <c r="E7" i="4"/>
  <c r="E86" i="4"/>
  <c r="J37" i="3"/>
  <c r="J36" i="3"/>
  <c r="AY56" i="1"/>
  <c r="J35" i="3"/>
  <c r="AX56" i="1"/>
  <c r="BI310" i="3"/>
  <c r="BH310" i="3"/>
  <c r="BG310" i="3"/>
  <c r="BF310" i="3"/>
  <c r="T310" i="3"/>
  <c r="T309" i="3"/>
  <c r="R310" i="3"/>
  <c r="R309" i="3"/>
  <c r="P310" i="3"/>
  <c r="P309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T281" i="3"/>
  <c r="R282" i="3"/>
  <c r="R281" i="3" s="1"/>
  <c r="P282" i="3"/>
  <c r="P281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49" i="3"/>
  <c r="BH249" i="3"/>
  <c r="BG249" i="3"/>
  <c r="BF249" i="3"/>
  <c r="T249" i="3"/>
  <c r="R249" i="3"/>
  <c r="P249" i="3"/>
  <c r="BI245" i="3"/>
  <c r="BH245" i="3"/>
  <c r="BG245" i="3"/>
  <c r="BF245" i="3"/>
  <c r="T245" i="3"/>
  <c r="R245" i="3"/>
  <c r="P245" i="3"/>
  <c r="BI241" i="3"/>
  <c r="BH241" i="3"/>
  <c r="BG241" i="3"/>
  <c r="BF241" i="3"/>
  <c r="T241" i="3"/>
  <c r="R241" i="3"/>
  <c r="P241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6" i="3"/>
  <c r="BH176" i="3"/>
  <c r="BG176" i="3"/>
  <c r="BF176" i="3"/>
  <c r="T176" i="3"/>
  <c r="R176" i="3"/>
  <c r="P176" i="3"/>
  <c r="BI172" i="3"/>
  <c r="BH172" i="3"/>
  <c r="BG172" i="3"/>
  <c r="BF172" i="3"/>
  <c r="T172" i="3"/>
  <c r="R172" i="3"/>
  <c r="P172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0" i="3"/>
  <c r="BH110" i="3"/>
  <c r="BG110" i="3"/>
  <c r="BF110" i="3"/>
  <c r="T110" i="3"/>
  <c r="R110" i="3"/>
  <c r="P110" i="3"/>
  <c r="BI105" i="3"/>
  <c r="BH105" i="3"/>
  <c r="BG105" i="3"/>
  <c r="BF105" i="3"/>
  <c r="T105" i="3"/>
  <c r="R105" i="3"/>
  <c r="P105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J88" i="3"/>
  <c r="J87" i="3"/>
  <c r="F87" i="3"/>
  <c r="F85" i="3"/>
  <c r="E83" i="3"/>
  <c r="J55" i="3"/>
  <c r="J54" i="3"/>
  <c r="F54" i="3"/>
  <c r="F52" i="3"/>
  <c r="E50" i="3"/>
  <c r="J18" i="3"/>
  <c r="E18" i="3"/>
  <c r="F55" i="3"/>
  <c r="J17" i="3"/>
  <c r="J12" i="3"/>
  <c r="J85" i="3"/>
  <c r="E7" i="3"/>
  <c r="E48" i="3" s="1"/>
  <c r="J37" i="2"/>
  <c r="J36" i="2"/>
  <c r="AY55" i="1"/>
  <c r="J35" i="2"/>
  <c r="AX55" i="1"/>
  <c r="BI436" i="2"/>
  <c r="BH436" i="2"/>
  <c r="BG436" i="2"/>
  <c r="BF436" i="2"/>
  <c r="T436" i="2"/>
  <c r="T435" i="2"/>
  <c r="R436" i="2"/>
  <c r="R435" i="2"/>
  <c r="P436" i="2"/>
  <c r="P435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08" i="2"/>
  <c r="BH408" i="2"/>
  <c r="BG408" i="2"/>
  <c r="BF408" i="2"/>
  <c r="T408" i="2"/>
  <c r="T407" i="2" s="1"/>
  <c r="R408" i="2"/>
  <c r="R407" i="2"/>
  <c r="P408" i="2"/>
  <c r="P407" i="2" s="1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2" i="2"/>
  <c r="BH252" i="2"/>
  <c r="BG252" i="2"/>
  <c r="BF252" i="2"/>
  <c r="T252" i="2"/>
  <c r="R252" i="2"/>
  <c r="P252" i="2"/>
  <c r="BI245" i="2"/>
  <c r="BH245" i="2"/>
  <c r="BG245" i="2"/>
  <c r="BF245" i="2"/>
  <c r="T245" i="2"/>
  <c r="R245" i="2"/>
  <c r="P245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3" i="2"/>
  <c r="BH223" i="2"/>
  <c r="BG223" i="2"/>
  <c r="BF223" i="2"/>
  <c r="T223" i="2"/>
  <c r="R223" i="2"/>
  <c r="P223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T205" i="2"/>
  <c r="R206" i="2"/>
  <c r="R205" i="2" s="1"/>
  <c r="P206" i="2"/>
  <c r="P205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1" i="2"/>
  <c r="BH121" i="2"/>
  <c r="BG121" i="2"/>
  <c r="BF121" i="2"/>
  <c r="T121" i="2"/>
  <c r="R121" i="2"/>
  <c r="P121" i="2"/>
  <c r="BI114" i="2"/>
  <c r="BH114" i="2"/>
  <c r="BG114" i="2"/>
  <c r="BF114" i="2"/>
  <c r="T114" i="2"/>
  <c r="R114" i="2"/>
  <c r="P114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5" i="2"/>
  <c r="BH95" i="2"/>
  <c r="F36" i="2" s="1"/>
  <c r="BG95" i="2"/>
  <c r="BF95" i="2"/>
  <c r="F34" i="2" s="1"/>
  <c r="T95" i="2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89" i="2"/>
  <c r="J17" i="2"/>
  <c r="J12" i="2"/>
  <c r="J86" i="2" s="1"/>
  <c r="E7" i="2"/>
  <c r="E82" i="2"/>
  <c r="L50" i="1"/>
  <c r="AM50" i="1"/>
  <c r="AM49" i="1"/>
  <c r="L49" i="1"/>
  <c r="AM47" i="1"/>
  <c r="L47" i="1"/>
  <c r="L45" i="1"/>
  <c r="L44" i="1"/>
  <c r="J337" i="2"/>
  <c r="BK284" i="2"/>
  <c r="BK329" i="2"/>
  <c r="BK279" i="3"/>
  <c r="J181" i="3"/>
  <c r="J121" i="4"/>
  <c r="BK359" i="2"/>
  <c r="J238" i="2"/>
  <c r="J280" i="2"/>
  <c r="BK270" i="3"/>
  <c r="J136" i="4"/>
  <c r="BK436" i="2"/>
  <c r="BK412" i="2"/>
  <c r="J138" i="2"/>
  <c r="J213" i="3"/>
  <c r="BK136" i="3"/>
  <c r="BK203" i="4"/>
  <c r="J301" i="2"/>
  <c r="BK105" i="3"/>
  <c r="J197" i="4"/>
  <c r="BK429" i="2"/>
  <c r="BK296" i="2"/>
  <c r="BK290" i="2"/>
  <c r="J245" i="2"/>
  <c r="F37" i="2"/>
  <c r="BK212" i="3"/>
  <c r="J214" i="3"/>
  <c r="J159" i="4"/>
  <c r="BK288" i="2"/>
  <c r="J377" i="2"/>
  <c r="J286" i="3"/>
  <c r="J302" i="3"/>
  <c r="J177" i="4"/>
  <c r="J387" i="2"/>
  <c r="J371" i="2"/>
  <c r="J232" i="3"/>
  <c r="J195" i="4"/>
  <c r="BK140" i="4"/>
  <c r="J421" i="2"/>
  <c r="BK215" i="2"/>
  <c r="BK234" i="2"/>
  <c r="J342" i="2"/>
  <c r="BK194" i="2"/>
  <c r="J209" i="3"/>
  <c r="BK204" i="3"/>
  <c r="BK231" i="4"/>
  <c r="J290" i="2"/>
  <c r="BK216" i="3"/>
  <c r="BK109" i="4"/>
  <c r="J424" i="2"/>
  <c r="BK302" i="2"/>
  <c r="J363" i="2"/>
  <c r="BK206" i="2"/>
  <c r="BK214" i="4"/>
  <c r="J167" i="4"/>
  <c r="BK331" i="2"/>
  <c r="BK252" i="2"/>
  <c r="BK213" i="3"/>
  <c r="BK220" i="3"/>
  <c r="BK195" i="4"/>
  <c r="J314" i="2"/>
  <c r="BK203" i="2"/>
  <c r="J402" i="2"/>
  <c r="J182" i="2"/>
  <c r="J141" i="2"/>
  <c r="BK218" i="3"/>
  <c r="BK267" i="3"/>
  <c r="BK190" i="4"/>
  <c r="J208" i="4"/>
  <c r="J359" i="2"/>
  <c r="J340" i="2"/>
  <c r="BK298" i="2"/>
  <c r="BK310" i="2"/>
  <c r="BK408" i="2"/>
  <c r="BK99" i="2"/>
  <c r="BK117" i="3"/>
  <c r="J186" i="3"/>
  <c r="J194" i="3"/>
  <c r="BK119" i="3"/>
  <c r="BK153" i="4"/>
  <c r="J300" i="2"/>
  <c r="BK397" i="2"/>
  <c r="J397" i="2"/>
  <c r="J172" i="2"/>
  <c r="J279" i="3"/>
  <c r="J210" i="3"/>
  <c r="BK230" i="3"/>
  <c r="J118" i="4"/>
  <c r="J171" i="4"/>
  <c r="BK298" i="3"/>
  <c r="BK179" i="4"/>
  <c r="J211" i="4"/>
  <c r="BK155" i="3"/>
  <c r="J228" i="3"/>
  <c r="J265" i="3"/>
  <c r="BK148" i="4"/>
  <c r="BK230" i="2"/>
  <c r="J367" i="2"/>
  <c r="BK176" i="3"/>
  <c r="J181" i="4"/>
  <c r="BK308" i="2"/>
  <c r="BK182" i="2"/>
  <c r="J176" i="2"/>
  <c r="J220" i="3"/>
  <c r="J255" i="3"/>
  <c r="J218" i="4"/>
  <c r="AS54" i="1"/>
  <c r="BK314" i="2"/>
  <c r="BK320" i="2"/>
  <c r="J94" i="3"/>
  <c r="BK172" i="3"/>
  <c r="BK175" i="4"/>
  <c r="BK355" i="2"/>
  <c r="BK186" i="3"/>
  <c r="BK218" i="4"/>
  <c r="BK418" i="2"/>
  <c r="BK211" i="2"/>
  <c r="J428" i="2"/>
  <c r="BK301" i="2"/>
  <c r="J199" i="4"/>
  <c r="J434" i="2"/>
  <c r="BK299" i="2"/>
  <c r="J305" i="3"/>
  <c r="BK201" i="4"/>
  <c r="J351" i="2"/>
  <c r="BK323" i="2"/>
  <c r="BK321" i="2"/>
  <c r="J289" i="3"/>
  <c r="BK194" i="3"/>
  <c r="BK167" i="4"/>
  <c r="J163" i="2"/>
  <c r="J412" i="2"/>
  <c r="BK387" i="2"/>
  <c r="BK149" i="2"/>
  <c r="BK265" i="3"/>
  <c r="BK255" i="3"/>
  <c r="J138" i="4"/>
  <c r="BK169" i="4"/>
  <c r="J393" i="2"/>
  <c r="J298" i="2"/>
  <c r="BK337" i="2"/>
  <c r="J99" i="2"/>
  <c r="J152" i="3"/>
  <c r="J172" i="3"/>
  <c r="BK227" i="4"/>
  <c r="BK245" i="3"/>
  <c r="J231" i="4"/>
  <c r="J260" i="3"/>
  <c r="J156" i="4"/>
  <c r="J335" i="2"/>
  <c r="J319" i="2"/>
  <c r="J305" i="2"/>
  <c r="J128" i="2"/>
  <c r="J157" i="3"/>
  <c r="BK189" i="4"/>
  <c r="J297" i="2"/>
  <c r="BK390" i="2"/>
  <c r="BK302" i="3"/>
  <c r="J101" i="4"/>
  <c r="J431" i="2"/>
  <c r="BK333" i="2"/>
  <c r="J331" i="2"/>
  <c r="BK141" i="2"/>
  <c r="J197" i="2"/>
  <c r="J208" i="3"/>
  <c r="J98" i="3"/>
  <c r="J184" i="4"/>
  <c r="BK431" i="2"/>
  <c r="BK142" i="3"/>
  <c r="BK149" i="3"/>
  <c r="BK159" i="4"/>
  <c r="J310" i="2"/>
  <c r="BK325" i="2"/>
  <c r="J179" i="2"/>
  <c r="BK145" i="2"/>
  <c r="BK161" i="3"/>
  <c r="BK171" i="4"/>
  <c r="J288" i="2"/>
  <c r="J198" i="3"/>
  <c r="BK199" i="4"/>
  <c r="J169" i="4"/>
  <c r="J307" i="2"/>
  <c r="J121" i="2"/>
  <c r="J103" i="2"/>
  <c r="J295" i="2"/>
  <c r="BK223" i="2"/>
  <c r="J257" i="3"/>
  <c r="J270" i="3"/>
  <c r="BK303" i="3"/>
  <c r="J180" i="4"/>
  <c r="J405" i="2"/>
  <c r="BK434" i="2"/>
  <c r="J284" i="2"/>
  <c r="BK138" i="2"/>
  <c r="J206" i="2"/>
  <c r="BK307" i="2"/>
  <c r="J215" i="2"/>
  <c r="J128" i="3"/>
  <c r="J310" i="3"/>
  <c r="BK131" i="3"/>
  <c r="J109" i="4"/>
  <c r="J400" i="2"/>
  <c r="BK297" i="2"/>
  <c r="BK309" i="2"/>
  <c r="BK367" i="2"/>
  <c r="J260" i="2"/>
  <c r="BK226" i="3"/>
  <c r="J105" i="3"/>
  <c r="BK197" i="4"/>
  <c r="BK208" i="4"/>
  <c r="J303" i="3"/>
  <c r="J183" i="4"/>
  <c r="J201" i="4"/>
  <c r="J146" i="3"/>
  <c r="BK139" i="3"/>
  <c r="BK277" i="3"/>
  <c r="J115" i="4"/>
  <c r="J311" i="2"/>
  <c r="BK305" i="2"/>
  <c r="J234" i="2"/>
  <c r="J131" i="3"/>
  <c r="BK310" i="3"/>
  <c r="BK127" i="4"/>
  <c r="BK428" i="2"/>
  <c r="J130" i="2"/>
  <c r="BK198" i="3"/>
  <c r="BK156" i="4"/>
  <c r="J148" i="4"/>
  <c r="J333" i="2"/>
  <c r="BK306" i="2"/>
  <c r="BK268" i="2"/>
  <c r="BK365" i="2"/>
  <c r="J95" i="2"/>
  <c r="J222" i="3"/>
  <c r="J282" i="3"/>
  <c r="J227" i="4"/>
  <c r="BK402" i="2"/>
  <c r="J249" i="3"/>
  <c r="BK262" i="3"/>
  <c r="J178" i="4"/>
  <c r="BK327" i="2"/>
  <c r="J378" i="2"/>
  <c r="J230" i="2"/>
  <c r="BK187" i="4"/>
  <c r="J214" i="4"/>
  <c r="J309" i="2"/>
  <c r="J188" i="2"/>
  <c r="BK232" i="3"/>
  <c r="J187" i="4"/>
  <c r="BK99" i="4"/>
  <c r="BK385" i="2"/>
  <c r="J318" i="2"/>
  <c r="BK369" i="2"/>
  <c r="BK199" i="2"/>
  <c r="J262" i="3"/>
  <c r="BK257" i="3"/>
  <c r="BK118" i="4"/>
  <c r="BK163" i="4"/>
  <c r="BK378" i="2"/>
  <c r="J211" i="2"/>
  <c r="BK316" i="2"/>
  <c r="J321" i="2"/>
  <c r="J369" i="2"/>
  <c r="J149" i="2"/>
  <c r="J226" i="3"/>
  <c r="J295" i="3"/>
  <c r="BK200" i="4"/>
  <c r="BK233" i="4"/>
  <c r="BK324" i="2"/>
  <c r="BK318" i="2"/>
  <c r="BK188" i="2"/>
  <c r="BK304" i="2"/>
  <c r="BK160" i="2"/>
  <c r="BK211" i="3"/>
  <c r="J117" i="3"/>
  <c r="J110" i="3"/>
  <c r="BK211" i="4"/>
  <c r="J216" i="3"/>
  <c r="J212" i="3"/>
  <c r="J124" i="4"/>
  <c r="J105" i="4"/>
  <c r="BK181" i="3"/>
  <c r="BK212" i="4"/>
  <c r="BK180" i="4"/>
  <c r="BK405" i="2"/>
  <c r="BK415" i="2"/>
  <c r="BK130" i="2"/>
  <c r="BK308" i="3"/>
  <c r="BK183" i="4"/>
  <c r="BK280" i="2"/>
  <c r="J194" i="2"/>
  <c r="BK224" i="4"/>
  <c r="J293" i="2"/>
  <c r="BK424" i="2"/>
  <c r="BK375" i="2"/>
  <c r="BK238" i="2"/>
  <c r="J230" i="3"/>
  <c r="BK105" i="4"/>
  <c r="BK421" i="2"/>
  <c r="J176" i="3"/>
  <c r="J132" i="4"/>
  <c r="BK335" i="2"/>
  <c r="BK245" i="2"/>
  <c r="J327" i="2"/>
  <c r="J164" i="3"/>
  <c r="J190" i="4"/>
  <c r="BK363" i="2"/>
  <c r="J34" i="2"/>
  <c r="BK94" i="3"/>
  <c r="J203" i="4"/>
  <c r="J175" i="4"/>
  <c r="J256" i="2"/>
  <c r="J385" i="2"/>
  <c r="J122" i="3"/>
  <c r="BK260" i="3"/>
  <c r="J127" i="4"/>
  <c r="J325" i="2"/>
  <c r="J355" i="2"/>
  <c r="J139" i="3"/>
  <c r="J221" i="4"/>
  <c r="J308" i="2"/>
  <c r="BK300" i="2"/>
  <c r="J272" i="2"/>
  <c r="BK157" i="3"/>
  <c r="J211" i="3"/>
  <c r="BK186" i="4"/>
  <c r="BK201" i="3"/>
  <c r="BK286" i="3"/>
  <c r="BK101" i="4"/>
  <c r="BK371" i="2"/>
  <c r="J145" i="2"/>
  <c r="BK121" i="4"/>
  <c r="J390" i="2"/>
  <c r="BK273" i="3"/>
  <c r="J155" i="3"/>
  <c r="J153" i="4"/>
  <c r="BK278" i="2"/>
  <c r="BK197" i="2"/>
  <c r="J223" i="2"/>
  <c r="BK125" i="3"/>
  <c r="J161" i="3"/>
  <c r="J241" i="3"/>
  <c r="J200" i="4"/>
  <c r="BK303" i="2"/>
  <c r="J252" i="2"/>
  <c r="BK270" i="2"/>
  <c r="BK340" i="2"/>
  <c r="BK292" i="3"/>
  <c r="BK289" i="3"/>
  <c r="BK98" i="3"/>
  <c r="J224" i="4"/>
  <c r="J429" i="2"/>
  <c r="J264" i="2"/>
  <c r="BK95" i="2"/>
  <c r="J436" i="2"/>
  <c r="BK110" i="3"/>
  <c r="J136" i="3"/>
  <c r="J224" i="3"/>
  <c r="BK146" i="4"/>
  <c r="BK295" i="3"/>
  <c r="BK164" i="3"/>
  <c r="BK142" i="4"/>
  <c r="J304" i="2"/>
  <c r="BK151" i="2"/>
  <c r="J151" i="2"/>
  <c r="BK249" i="3"/>
  <c r="BK152" i="3"/>
  <c r="BK177" i="4"/>
  <c r="J192" i="2"/>
  <c r="BK163" i="2"/>
  <c r="J365" i="2"/>
  <c r="BK176" i="2"/>
  <c r="BK121" i="2"/>
  <c r="J253" i="3"/>
  <c r="J186" i="4"/>
  <c r="BK151" i="4"/>
  <c r="BK146" i="3"/>
  <c r="J212" i="4"/>
  <c r="BK393" i="2"/>
  <c r="J135" i="2"/>
  <c r="BK179" i="2"/>
  <c r="J99" i="4"/>
  <c r="J415" i="2"/>
  <c r="J125" i="3"/>
  <c r="J190" i="3"/>
  <c r="BK136" i="4"/>
  <c r="J302" i="2"/>
  <c r="BK272" i="2"/>
  <c r="BK351" i="2"/>
  <c r="BK128" i="2"/>
  <c r="BK228" i="3"/>
  <c r="BK282" i="3"/>
  <c r="J112" i="4"/>
  <c r="J375" i="2"/>
  <c r="J306" i="2"/>
  <c r="J274" i="2"/>
  <c r="BK114" i="2"/>
  <c r="J278" i="2"/>
  <c r="J142" i="3"/>
  <c r="J207" i="3"/>
  <c r="J142" i="4"/>
  <c r="BK342" i="2"/>
  <c r="BK186" i="2"/>
  <c r="BK377" i="2"/>
  <c r="BK135" i="2"/>
  <c r="J245" i="3"/>
  <c r="J218" i="3"/>
  <c r="BK221" i="4"/>
  <c r="BK190" i="3"/>
  <c r="BK124" i="4"/>
  <c r="BK138" i="4"/>
  <c r="BK224" i="3"/>
  <c r="J382" i="2"/>
  <c r="J203" i="2"/>
  <c r="J273" i="3"/>
  <c r="BK209" i="3"/>
  <c r="BK112" i="4"/>
  <c r="BK256" i="2"/>
  <c r="J323" i="2"/>
  <c r="BK210" i="3"/>
  <c r="J189" i="4"/>
  <c r="BK293" i="2"/>
  <c r="BK382" i="2"/>
  <c r="J149" i="3"/>
  <c r="J277" i="3"/>
  <c r="J146" i="4"/>
  <c r="F35" i="2"/>
  <c r="J299" i="2"/>
  <c r="BK260" i="2"/>
  <c r="J270" i="2"/>
  <c r="BK172" i="2"/>
  <c r="J298" i="3"/>
  <c r="BK115" i="4"/>
  <c r="J103" i="4"/>
  <c r="J329" i="2"/>
  <c r="BK305" i="3"/>
  <c r="BK178" i="4"/>
  <c r="BK184" i="4"/>
  <c r="J296" i="2"/>
  <c r="J316" i="2"/>
  <c r="BK400" i="2"/>
  <c r="J114" i="2"/>
  <c r="BK241" i="3"/>
  <c r="J140" i="4"/>
  <c r="BK311" i="2"/>
  <c r="BK214" i="3"/>
  <c r="BK122" i="3"/>
  <c r="J408" i="2"/>
  <c r="J268" i="2"/>
  <c r="J303" i="2"/>
  <c r="J380" i="2"/>
  <c r="J160" i="2"/>
  <c r="J292" i="3"/>
  <c r="J308" i="3"/>
  <c r="J163" i="4"/>
  <c r="BK132" i="4"/>
  <c r="J324" i="2"/>
  <c r="BK319" i="2"/>
  <c r="J199" i="2"/>
  <c r="BK295" i="2"/>
  <c r="BK380" i="2"/>
  <c r="BK192" i="2"/>
  <c r="J204" i="3"/>
  <c r="J201" i="3"/>
  <c r="BK253" i="3"/>
  <c r="BK103" i="4"/>
  <c r="J418" i="2"/>
  <c r="BK274" i="2"/>
  <c r="J320" i="2"/>
  <c r="BK264" i="2"/>
  <c r="J186" i="2"/>
  <c r="J119" i="3"/>
  <c r="J267" i="3"/>
  <c r="BK128" i="3"/>
  <c r="J233" i="4"/>
  <c r="BK181" i="4"/>
  <c r="BK208" i="3"/>
  <c r="J179" i="4"/>
  <c r="BK103" i="2"/>
  <c r="BK222" i="3"/>
  <c r="BK207" i="3"/>
  <c r="J151" i="4"/>
  <c r="R94" i="2" l="1"/>
  <c r="P287" i="2"/>
  <c r="BK396" i="2"/>
  <c r="J396" i="2"/>
  <c r="J67" i="2" s="1"/>
  <c r="P427" i="2"/>
  <c r="T215" i="3"/>
  <c r="R285" i="3"/>
  <c r="P94" i="2"/>
  <c r="R315" i="2"/>
  <c r="BK411" i="2"/>
  <c r="J411" i="2"/>
  <c r="J70" i="2" s="1"/>
  <c r="BK93" i="3"/>
  <c r="BK215" i="3"/>
  <c r="J215" i="3"/>
  <c r="J64" i="3" s="1"/>
  <c r="T276" i="3"/>
  <c r="T301" i="3"/>
  <c r="T315" i="2"/>
  <c r="R411" i="2"/>
  <c r="R215" i="3"/>
  <c r="R276" i="3"/>
  <c r="R301" i="3"/>
  <c r="BK94" i="2"/>
  <c r="P315" i="2"/>
  <c r="R427" i="2"/>
  <c r="BK98" i="4"/>
  <c r="J98" i="4" s="1"/>
  <c r="J61" i="4" s="1"/>
  <c r="P210" i="2"/>
  <c r="BK379" i="2"/>
  <c r="J379" i="2" s="1"/>
  <c r="J66" i="2" s="1"/>
  <c r="P93" i="3"/>
  <c r="P215" i="3"/>
  <c r="P276" i="3"/>
  <c r="R135" i="4"/>
  <c r="T94" i="2"/>
  <c r="BK315" i="2"/>
  <c r="J315" i="2" s="1"/>
  <c r="J65" i="2" s="1"/>
  <c r="T396" i="2"/>
  <c r="T163" i="3"/>
  <c r="BK259" i="3"/>
  <c r="J259" i="3" s="1"/>
  <c r="J65" i="3" s="1"/>
  <c r="P301" i="3"/>
  <c r="P284" i="3" s="1"/>
  <c r="T135" i="4"/>
  <c r="R287" i="2"/>
  <c r="P396" i="2"/>
  <c r="BK427" i="2"/>
  <c r="J427" i="2" s="1"/>
  <c r="J71" i="2" s="1"/>
  <c r="R93" i="3"/>
  <c r="BK206" i="3"/>
  <c r="J206" i="3" s="1"/>
  <c r="J63" i="3" s="1"/>
  <c r="T206" i="3"/>
  <c r="BK276" i="3"/>
  <c r="J276" i="3" s="1"/>
  <c r="J66" i="3" s="1"/>
  <c r="BK135" i="4"/>
  <c r="J135" i="4"/>
  <c r="J62" i="4" s="1"/>
  <c r="BK174" i="4"/>
  <c r="T210" i="2"/>
  <c r="P379" i="2"/>
  <c r="P411" i="2"/>
  <c r="P410" i="2"/>
  <c r="BK163" i="3"/>
  <c r="J163" i="3"/>
  <c r="J62" i="3" s="1"/>
  <c r="R259" i="3"/>
  <c r="T285" i="3"/>
  <c r="T284" i="3"/>
  <c r="P135" i="4"/>
  <c r="BK166" i="4"/>
  <c r="BK165" i="4"/>
  <c r="J165" i="4"/>
  <c r="J67" i="4" s="1"/>
  <c r="P166" i="4"/>
  <c r="P165" i="4"/>
  <c r="R166" i="4"/>
  <c r="R165" i="4" s="1"/>
  <c r="BK287" i="2"/>
  <c r="J287" i="2"/>
  <c r="J64" i="2"/>
  <c r="T379" i="2"/>
  <c r="T427" i="2"/>
  <c r="T93" i="3"/>
  <c r="T92" i="3"/>
  <c r="T91" i="3" s="1"/>
  <c r="P206" i="3"/>
  <c r="R206" i="3"/>
  <c r="BK285" i="3"/>
  <c r="J285" i="3" s="1"/>
  <c r="J69" i="3" s="1"/>
  <c r="T98" i="4"/>
  <c r="R150" i="4"/>
  <c r="R174" i="4"/>
  <c r="P202" i="4"/>
  <c r="BK210" i="2"/>
  <c r="J210" i="2"/>
  <c r="J63" i="2" s="1"/>
  <c r="T287" i="2"/>
  <c r="R396" i="2"/>
  <c r="P163" i="3"/>
  <c r="T259" i="3"/>
  <c r="P285" i="3"/>
  <c r="R98" i="4"/>
  <c r="R97" i="4" s="1"/>
  <c r="P150" i="4"/>
  <c r="P174" i="4"/>
  <c r="P173" i="4"/>
  <c r="R210" i="2"/>
  <c r="R379" i="2"/>
  <c r="T411" i="2"/>
  <c r="T410" i="2"/>
  <c r="R163" i="3"/>
  <c r="P259" i="3"/>
  <c r="BK301" i="3"/>
  <c r="J301" i="3"/>
  <c r="J70" i="3" s="1"/>
  <c r="P98" i="4"/>
  <c r="P97" i="4"/>
  <c r="BK150" i="4"/>
  <c r="J150" i="4" s="1"/>
  <c r="J65" i="4" s="1"/>
  <c r="T174" i="4"/>
  <c r="T173" i="4"/>
  <c r="T202" i="4"/>
  <c r="R217" i="4"/>
  <c r="R216" i="4"/>
  <c r="T150" i="4"/>
  <c r="T166" i="4"/>
  <c r="T165" i="4"/>
  <c r="BK202" i="4"/>
  <c r="J202" i="4"/>
  <c r="J71" i="4" s="1"/>
  <c r="R202" i="4"/>
  <c r="BK217" i="4"/>
  <c r="P217" i="4"/>
  <c r="P216" i="4" s="1"/>
  <c r="T217" i="4"/>
  <c r="T216" i="4"/>
  <c r="BK435" i="2"/>
  <c r="J435" i="2" s="1"/>
  <c r="J72" i="2" s="1"/>
  <c r="BK407" i="2"/>
  <c r="J407" i="2"/>
  <c r="J68" i="2" s="1"/>
  <c r="BK205" i="2"/>
  <c r="J205" i="2"/>
  <c r="J62" i="2"/>
  <c r="BK162" i="4"/>
  <c r="J162" i="4"/>
  <c r="J66" i="4"/>
  <c r="BK213" i="4"/>
  <c r="J213" i="4" s="1"/>
  <c r="J72" i="4" s="1"/>
  <c r="BK309" i="3"/>
  <c r="J309" i="3"/>
  <c r="J71" i="3" s="1"/>
  <c r="BK145" i="4"/>
  <c r="J145" i="4"/>
  <c r="J63" i="4"/>
  <c r="BK281" i="3"/>
  <c r="J281" i="3"/>
  <c r="J67" i="3"/>
  <c r="BK147" i="4"/>
  <c r="J147" i="4" s="1"/>
  <c r="J64" i="4" s="1"/>
  <c r="BK230" i="4"/>
  <c r="J230" i="4"/>
  <c r="J75" i="4" s="1"/>
  <c r="BK232" i="4"/>
  <c r="J232" i="4"/>
  <c r="J76" i="4"/>
  <c r="E48" i="4"/>
  <c r="F93" i="4"/>
  <c r="BE146" i="4"/>
  <c r="BE181" i="4"/>
  <c r="BE101" i="4"/>
  <c r="BE127" i="4"/>
  <c r="BE156" i="4"/>
  <c r="BE187" i="4"/>
  <c r="BE221" i="4"/>
  <c r="J90" i="4"/>
  <c r="BE105" i="4"/>
  <c r="BE138" i="4"/>
  <c r="BE200" i="4"/>
  <c r="BE99" i="4"/>
  <c r="BE115" i="4"/>
  <c r="BE178" i="4"/>
  <c r="BE190" i="4"/>
  <c r="BE203" i="4"/>
  <c r="BE212" i="4"/>
  <c r="J93" i="3"/>
  <c r="J61" i="3"/>
  <c r="BE151" i="4"/>
  <c r="BE183" i="4"/>
  <c r="BE186" i="4"/>
  <c r="BE112" i="4"/>
  <c r="BE118" i="4"/>
  <c r="BE142" i="4"/>
  <c r="BE175" i="4"/>
  <c r="BE184" i="4"/>
  <c r="BE189" i="4"/>
  <c r="BE199" i="4"/>
  <c r="BE132" i="4"/>
  <c r="BE153" i="4"/>
  <c r="BE163" i="4"/>
  <c r="BE169" i="4"/>
  <c r="BE201" i="4"/>
  <c r="BE231" i="4"/>
  <c r="BE233" i="4"/>
  <c r="BE124" i="4"/>
  <c r="BE136" i="4"/>
  <c r="BE180" i="4"/>
  <c r="BE195" i="4"/>
  <c r="BE197" i="4"/>
  <c r="BE224" i="4"/>
  <c r="BE159" i="4"/>
  <c r="BE179" i="4"/>
  <c r="BE211" i="4"/>
  <c r="BE103" i="4"/>
  <c r="BE109" i="4"/>
  <c r="BE121" i="4"/>
  <c r="BE167" i="4"/>
  <c r="BE171" i="4"/>
  <c r="BE208" i="4"/>
  <c r="BE214" i="4"/>
  <c r="BE140" i="4"/>
  <c r="BE148" i="4"/>
  <c r="BE177" i="4"/>
  <c r="BE218" i="4"/>
  <c r="BE227" i="4"/>
  <c r="BE94" i="3"/>
  <c r="BE146" i="3"/>
  <c r="BE210" i="3"/>
  <c r="BE245" i="3"/>
  <c r="BE125" i="3"/>
  <c r="BE149" i="3"/>
  <c r="BE305" i="3"/>
  <c r="J52" i="3"/>
  <c r="F88" i="3"/>
  <c r="BE157" i="3"/>
  <c r="BE172" i="3"/>
  <c r="BE190" i="3"/>
  <c r="BE213" i="3"/>
  <c r="BE228" i="3"/>
  <c r="BE255" i="3"/>
  <c r="BE302" i="3"/>
  <c r="BE310" i="3"/>
  <c r="J94" i="2"/>
  <c r="J61" i="2" s="1"/>
  <c r="E81" i="3"/>
  <c r="BE110" i="3"/>
  <c r="BE117" i="3"/>
  <c r="BE161" i="3"/>
  <c r="BE207" i="3"/>
  <c r="BE218" i="3"/>
  <c r="BE220" i="3"/>
  <c r="BE241" i="3"/>
  <c r="BE249" i="3"/>
  <c r="BE279" i="3"/>
  <c r="BE289" i="3"/>
  <c r="BE308" i="3"/>
  <c r="BE176" i="3"/>
  <c r="BE201" i="3"/>
  <c r="BE214" i="3"/>
  <c r="BE224" i="3"/>
  <c r="BE230" i="3"/>
  <c r="BE265" i="3"/>
  <c r="BE277" i="3"/>
  <c r="BE292" i="3"/>
  <c r="BE298" i="3"/>
  <c r="BE303" i="3"/>
  <c r="BK410" i="2"/>
  <c r="J410" i="2" s="1"/>
  <c r="J69" i="2" s="1"/>
  <c r="BE198" i="3"/>
  <c r="BE208" i="3"/>
  <c r="BE295" i="3"/>
  <c r="BE98" i="3"/>
  <c r="BE105" i="3"/>
  <c r="BE122" i="3"/>
  <c r="BE139" i="3"/>
  <c r="BE181" i="3"/>
  <c r="BE226" i="3"/>
  <c r="BE257" i="3"/>
  <c r="BE273" i="3"/>
  <c r="BE286" i="3"/>
  <c r="BE119" i="3"/>
  <c r="BE131" i="3"/>
  <c r="BE155" i="3"/>
  <c r="BE204" i="3"/>
  <c r="BE267" i="3"/>
  <c r="BE270" i="3"/>
  <c r="BE232" i="3"/>
  <c r="BE282" i="3"/>
  <c r="BE128" i="3"/>
  <c r="BE136" i="3"/>
  <c r="BE142" i="3"/>
  <c r="BE194" i="3"/>
  <c r="BE211" i="3"/>
  <c r="BE212" i="3"/>
  <c r="BE216" i="3"/>
  <c r="BE222" i="3"/>
  <c r="BE253" i="3"/>
  <c r="BE262" i="3"/>
  <c r="BE152" i="3"/>
  <c r="BE164" i="3"/>
  <c r="BE186" i="3"/>
  <c r="BE209" i="3"/>
  <c r="BE260" i="3"/>
  <c r="BC55" i="1"/>
  <c r="J52" i="2"/>
  <c r="F55" i="2"/>
  <c r="BE114" i="2"/>
  <c r="BE130" i="2"/>
  <c r="BE179" i="2"/>
  <c r="BE188" i="2"/>
  <c r="BE206" i="2"/>
  <c r="BE211" i="2"/>
  <c r="BA55" i="1"/>
  <c r="BE99" i="2"/>
  <c r="BE138" i="2"/>
  <c r="BE141" i="2"/>
  <c r="BE176" i="2"/>
  <c r="BE186" i="2"/>
  <c r="BE197" i="2"/>
  <c r="BE230" i="2"/>
  <c r="BE264" i="2"/>
  <c r="BE288" i="2"/>
  <c r="BE296" i="2"/>
  <c r="BE298" i="2"/>
  <c r="BE306" i="2"/>
  <c r="BE308" i="2"/>
  <c r="BE310" i="2"/>
  <c r="BE314" i="2"/>
  <c r="BE318" i="2"/>
  <c r="BE327" i="2"/>
  <c r="BE335" i="2"/>
  <c r="BE337" i="2"/>
  <c r="BE340" i="2"/>
  <c r="BE342" i="2"/>
  <c r="BE355" i="2"/>
  <c r="BE359" i="2"/>
  <c r="BE363" i="2"/>
  <c r="BE365" i="2"/>
  <c r="BE369" i="2"/>
  <c r="BE371" i="2"/>
  <c r="BE375" i="2"/>
  <c r="BE377" i="2"/>
  <c r="BE378" i="2"/>
  <c r="BE380" i="2"/>
  <c r="BE387" i="2"/>
  <c r="BE402" i="2"/>
  <c r="BE408" i="2"/>
  <c r="BE436" i="2"/>
  <c r="BE121" i="2"/>
  <c r="BE135" i="2"/>
  <c r="BE145" i="2"/>
  <c r="BE172" i="2"/>
  <c r="BE182" i="2"/>
  <c r="BE192" i="2"/>
  <c r="BE199" i="2"/>
  <c r="BE203" i="2"/>
  <c r="BE215" i="2"/>
  <c r="BE223" i="2"/>
  <c r="BE245" i="2"/>
  <c r="BE252" i="2"/>
  <c r="BE290" i="2"/>
  <c r="BE299" i="2"/>
  <c r="BE303" i="2"/>
  <c r="BE311" i="2"/>
  <c r="BE385" i="2"/>
  <c r="BE390" i="2"/>
  <c r="BE397" i="2"/>
  <c r="BE424" i="2"/>
  <c r="BD55" i="1"/>
  <c r="BB55" i="1"/>
  <c r="E48" i="2"/>
  <c r="BE95" i="2"/>
  <c r="BE103" i="2"/>
  <c r="BE128" i="2"/>
  <c r="BE149" i="2"/>
  <c r="BE151" i="2"/>
  <c r="BE160" i="2"/>
  <c r="BE163" i="2"/>
  <c r="BE194" i="2"/>
  <c r="BE234" i="2"/>
  <c r="BE238" i="2"/>
  <c r="BE272" i="2"/>
  <c r="BE274" i="2"/>
  <c r="BE280" i="2"/>
  <c r="BE305" i="2"/>
  <c r="BE307" i="2"/>
  <c r="BE309" i="2"/>
  <c r="BE320" i="2"/>
  <c r="BE323" i="2"/>
  <c r="BE324" i="2"/>
  <c r="BE325" i="2"/>
  <c r="BE329" i="2"/>
  <c r="BE331" i="2"/>
  <c r="BE382" i="2"/>
  <c r="BE421" i="2"/>
  <c r="AW55" i="1"/>
  <c r="BE256" i="2"/>
  <c r="BE260" i="2"/>
  <c r="BE268" i="2"/>
  <c r="BE270" i="2"/>
  <c r="BE278" i="2"/>
  <c r="BE284" i="2"/>
  <c r="BE293" i="2"/>
  <c r="BE295" i="2"/>
  <c r="BE297" i="2"/>
  <c r="BE300" i="2"/>
  <c r="BE301" i="2"/>
  <c r="BE302" i="2"/>
  <c r="BE304" i="2"/>
  <c r="BE316" i="2"/>
  <c r="BE319" i="2"/>
  <c r="BE321" i="2"/>
  <c r="BE333" i="2"/>
  <c r="BE351" i="2"/>
  <c r="BE367" i="2"/>
  <c r="BE393" i="2"/>
  <c r="BE400" i="2"/>
  <c r="BE405" i="2"/>
  <c r="BE412" i="2"/>
  <c r="BE415" i="2"/>
  <c r="BE418" i="2"/>
  <c r="BE428" i="2"/>
  <c r="BE429" i="2"/>
  <c r="BE431" i="2"/>
  <c r="BE434" i="2"/>
  <c r="F35" i="4"/>
  <c r="BB57" i="1" s="1"/>
  <c r="F37" i="4"/>
  <c r="BD57" i="1"/>
  <c r="F34" i="4"/>
  <c r="BA57" i="1" s="1"/>
  <c r="F35" i="3"/>
  <c r="BB56" i="1"/>
  <c r="F36" i="3"/>
  <c r="BC56" i="1" s="1"/>
  <c r="F36" i="4"/>
  <c r="BC57" i="1"/>
  <c r="F34" i="3"/>
  <c r="BA56" i="1" s="1"/>
  <c r="F37" i="3"/>
  <c r="BD56" i="1"/>
  <c r="J34" i="4"/>
  <c r="AW57" i="1" s="1"/>
  <c r="J34" i="3"/>
  <c r="AW56" i="1"/>
  <c r="BK284" i="3" l="1"/>
  <c r="J284" i="3" s="1"/>
  <c r="J68" i="3" s="1"/>
  <c r="P96" i="4"/>
  <c r="AU57" i="1"/>
  <c r="BK216" i="4"/>
  <c r="J216" i="4" s="1"/>
  <c r="J73" i="4" s="1"/>
  <c r="R173" i="4"/>
  <c r="R96" i="4" s="1"/>
  <c r="P92" i="3"/>
  <c r="P91" i="3" s="1"/>
  <c r="AU56" i="1" s="1"/>
  <c r="R92" i="3"/>
  <c r="T97" i="4"/>
  <c r="T96" i="4" s="1"/>
  <c r="BK92" i="3"/>
  <c r="J92" i="3"/>
  <c r="J60" i="3"/>
  <c r="T93" i="2"/>
  <c r="T92" i="2" s="1"/>
  <c r="P93" i="2"/>
  <c r="P92" i="2"/>
  <c r="AU55" i="1" s="1"/>
  <c r="BK173" i="4"/>
  <c r="J173" i="4"/>
  <c r="J69" i="4" s="1"/>
  <c r="R284" i="3"/>
  <c r="BK93" i="2"/>
  <c r="J93" i="2"/>
  <c r="J60" i="2" s="1"/>
  <c r="R410" i="2"/>
  <c r="R93" i="2"/>
  <c r="R92" i="2"/>
  <c r="BK97" i="4"/>
  <c r="J97" i="4" s="1"/>
  <c r="J60" i="4" s="1"/>
  <c r="J174" i="4"/>
  <c r="J70" i="4" s="1"/>
  <c r="J166" i="4"/>
  <c r="J68" i="4"/>
  <c r="J217" i="4"/>
  <c r="J74" i="4" s="1"/>
  <c r="BK91" i="3"/>
  <c r="J91" i="3"/>
  <c r="J30" i="3" s="1"/>
  <c r="AG56" i="1" s="1"/>
  <c r="BK92" i="2"/>
  <c r="J92" i="2" s="1"/>
  <c r="J59" i="2" s="1"/>
  <c r="F33" i="4"/>
  <c r="AZ57" i="1"/>
  <c r="BA54" i="1"/>
  <c r="AW54" i="1" s="1"/>
  <c r="AK30" i="1" s="1"/>
  <c r="F33" i="3"/>
  <c r="AZ56" i="1" s="1"/>
  <c r="BD54" i="1"/>
  <c r="W33" i="1"/>
  <c r="BB54" i="1"/>
  <c r="AX54" i="1" s="1"/>
  <c r="J33" i="4"/>
  <c r="AV57" i="1" s="1"/>
  <c r="AT57" i="1" s="1"/>
  <c r="J33" i="2"/>
  <c r="AV55" i="1"/>
  <c r="AT55" i="1"/>
  <c r="BC54" i="1"/>
  <c r="W32" i="1" s="1"/>
  <c r="F33" i="2"/>
  <c r="AZ55" i="1"/>
  <c r="J33" i="3"/>
  <c r="AV56" i="1" s="1"/>
  <c r="AT56" i="1" s="1"/>
  <c r="R91" i="3" l="1"/>
  <c r="BK96" i="4"/>
  <c r="J96" i="4"/>
  <c r="J30" i="4" s="1"/>
  <c r="AG57" i="1" s="1"/>
  <c r="AN56" i="1"/>
  <c r="J59" i="3"/>
  <c r="J39" i="3"/>
  <c r="AU54" i="1"/>
  <c r="W31" i="1"/>
  <c r="W30" i="1"/>
  <c r="J30" i="2"/>
  <c r="AG55" i="1" s="1"/>
  <c r="AZ54" i="1"/>
  <c r="W29" i="1" s="1"/>
  <c r="AY54" i="1"/>
  <c r="J39" i="4" l="1"/>
  <c r="J59" i="4"/>
  <c r="J39" i="2"/>
  <c r="AN55" i="1"/>
  <c r="AN57" i="1"/>
  <c r="AV54" i="1"/>
  <c r="AK29" i="1"/>
  <c r="AG54" i="1"/>
  <c r="AK26" i="1" s="1"/>
  <c r="AK35" i="1" l="1"/>
  <c r="AT54" i="1"/>
  <c r="AN54" i="1" l="1"/>
</calcChain>
</file>

<file path=xl/sharedStrings.xml><?xml version="1.0" encoding="utf-8"?>
<sst xmlns="http://schemas.openxmlformats.org/spreadsheetml/2006/main" count="7985" uniqueCount="1253">
  <si>
    <t>Export Komplet</t>
  </si>
  <si>
    <t>VZ</t>
  </si>
  <si>
    <t>2.0</t>
  </si>
  <si>
    <t>ZAMOK</t>
  </si>
  <si>
    <t>False</t>
  </si>
  <si>
    <t>{c994ebda-96d1-48ef-bdbb-20bf63471184}</t>
  </si>
  <si>
    <t>0,1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</si>
  <si>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</si>
  <si>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</si>
  <si>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</si>
  <si>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</si>
  <si>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</si>
  <si>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</si>
  <si>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</si>
  <si>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NE2D12_3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</si>
  <si>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</si>
  <si>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</si>
  <si>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K1904 Stavební úpravy komunikací a VO v ul. Ladova v Litvínově</t>
  </si>
  <si>
    <t>KSO:</t>
  </si>
  <si>
    <t/>
  </si>
  <si>
    <t>CC-CZ:</t>
  </si>
  <si>
    <t>Místo:</t>
  </si>
  <si>
    <t xml:space="preserve"> </t>
  </si>
  <si>
    <t>Datum:</t>
  </si>
  <si>
    <t>11. 8. 2021</t>
  </si>
  <si>
    <t>Zadavatel:</t>
  </si>
  <si>
    <t>IČ:</t>
  </si>
  <si>
    <t>město Litvínov</t>
  </si>
  <si>
    <t>DIČ:</t>
  </si>
  <si>
    <t>Účastník:</t>
  </si>
  <si>
    <t>Vyplň údaj</t>
  </si>
  <si>
    <t>Projektant:</t>
  </si>
  <si>
    <t>NE2D Projekt s.r.o.</t>
  </si>
  <si>
    <t>True</t>
  </si>
  <si>
    <t>0,01</t>
  </si>
  <si>
    <t>Zpracovatel:</t>
  </si>
  <si>
    <t>Lukáš Novák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</si>
  <si>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</si>
  <si>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</si>
  <si>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</si>
  <si>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</si>
  <si>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</si>
  <si>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</si>
  <si>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</si>
  <si>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</si>
  <si>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</si>
  <si>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</si>
  <si>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</si>
  <si>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</si>
  <si>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</si>
  <si>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</si>
  <si>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</si>
  <si>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</si>
  <si>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</si>
  <si>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</si>
  <si>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</si>
  <si>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</si>
  <si>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</si>
  <si>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</si>
  <si>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</si>
  <si>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</si>
  <si>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</si>
  <si>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</si>
  <si>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</si>
  <si>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</si>
  <si>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</si>
  <si>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</si>
  <si>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</si>
  <si>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</si>
  <si>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</si>
  <si>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</si>
  <si>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</si>
  <si>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</si>
  <si>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</si>
  <si>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</si>
  <si>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</si>
  <si>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</si>
  <si>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</si>
  <si>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</si>
  <si>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Komunikace</t>
  </si>
  <si>
    <t>STA</t>
  </si>
  <si>
    <t>1</t>
  </si>
  <si>
    <t>{85536424-9a17-438e-96b0-ecc5b49a0181}</t>
  </si>
  <si>
    <t>2</t>
  </si>
  <si>
    <t>SO 02</t>
  </si>
  <si>
    <t>{cf740309-11c1-4328-b95c-2552332c5363}</t>
  </si>
  <si>
    <t>SO 401</t>
  </si>
  <si>
    <t>Veřejné osvětlení</t>
  </si>
  <si>
    <t>{1b0cc382-957a-4398-895e-cf6716f32891}</t>
  </si>
  <si>
    <t>KRYCÍ LIST SOUPISU PRACÍ</t>
  </si>
  <si>
    <t>Objekt:</t>
  </si>
  <si>
    <t>SO 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</si>
  <si>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</si>
  <si>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</si>
  <si>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</si>
  <si>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</si>
  <si>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</si>
  <si>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</si>
  <si>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</si>
  <si>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</si>
  <si>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</si>
  <si>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</si>
  <si>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</si>
  <si>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</si>
  <si>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</si>
  <si>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</si>
  <si>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</si>
  <si>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</si>
  <si>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</si>
  <si>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</si>
  <si>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</si>
  <si>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</si>
  <si>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</si>
  <si>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</si>
  <si>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</si>
  <si>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</si>
  <si>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</si>
  <si>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</si>
  <si>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</si>
  <si>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</si>
  <si>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</si>
  <si>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</si>
  <si>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</si>
  <si>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</si>
  <si>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</si>
  <si>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</si>
  <si>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</si>
  <si>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113106161</t>
  </si>
  <si>
    <t>Rozebrání dlažeb vozovek a ploch s přemístěním hmot na skládku na vzdálenost do 3 m nebo s naložením na dopravní prostředek, s jakoukoliv výplní spár ručně z drobných kostek nebo odseků s ložem z kameniva</t>
  </si>
  <si>
    <t>m2</t>
  </si>
  <si>
    <t>CS ÚRS 2024 02</t>
  </si>
  <si>
    <t>4</t>
  </si>
  <si>
    <t>-1000089502</t>
  </si>
  <si>
    <t>Online PSC</t>
  </si>
  <si>
    <t>https://podminky.urs.cz/item/CS_URS_2024_02/113106161</t>
  </si>
  <si>
    <t>VV</t>
  </si>
  <si>
    <t>žulové kostky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</si>
  <si>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</si>
  <si>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</si>
  <si>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-1165296391</t>
  </si>
  <si>
    <t>https://podminky.urs.cz/item/CS_URS_2024_02/113106171</t>
  </si>
  <si>
    <t>Dlažba</t>
  </si>
  <si>
    <t>300</t>
  </si>
  <si>
    <t>3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</si>
  <si>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</si>
  <si>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</si>
  <si>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1197183797</t>
  </si>
  <si>
    <t>https://podminky.urs.cz/item/CS_URS_2024_02/113107223</t>
  </si>
  <si>
    <t>asfalt komunikace</t>
  </si>
  <si>
    <t>2566</t>
  </si>
  <si>
    <t>asfalt chodník</t>
  </si>
  <si>
    <t>1081</t>
  </si>
  <si>
    <t>žula kostky</t>
  </si>
  <si>
    <t>dlažba</t>
  </si>
  <si>
    <t>Součet</t>
  </si>
  <si>
    <t>113107242</t>
  </si>
  <si>
    <t>Odstranění podkladů nebo krytů strojně plochy jednotlivě přes 200 m2 s přemístěním hmot na skládku na vzdálenost do 20 m nebo s naložením na dopravní prostředek živičných, o tl. vrstvy přes 50 do 100 mm</t>
  </si>
  <si>
    <t>1790030803</t>
  </si>
  <si>
    <t>https://podminky.urs.cz/item/CS_URS_2024_02/113107242</t>
  </si>
  <si>
    <t>5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</si>
  <si>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</si>
  <si>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</si>
  <si>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</si>
  <si>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156678153</t>
  </si>
  <si>
    <t>https://podminky.urs.cz/item/CS_URS_2024_02/113201112</t>
  </si>
  <si>
    <t>obrubník 15/25</t>
  </si>
  <si>
    <t>644</t>
  </si>
  <si>
    <t>obrubník 8/25</t>
  </si>
  <si>
    <t>630</t>
  </si>
  <si>
    <t>6</t>
  </si>
  <si>
    <t>121151123</t>
  </si>
  <si>
    <t>Sejmutí ornice strojně při souvislé ploše přes 500 m2, tl. vrstvy do 200 mm</t>
  </si>
  <si>
    <t>2037880945</t>
  </si>
  <si>
    <t>https://podminky.urs.cz/item/CS_URS_2024_02/121151123</t>
  </si>
  <si>
    <t>7</t>
  </si>
  <si>
    <t>122111101</t>
  </si>
  <si>
    <t>Odkopávky a prokopávky ručně zapažené i nezapažené v hornině třídy těžitelnosti I skupiny 1 a 2</t>
  </si>
  <si>
    <t>m3</t>
  </si>
  <si>
    <t>1118594752</t>
  </si>
  <si>
    <t>https://podminky.urs.cz/item/CS_URS_2024_02/122111101</t>
  </si>
  <si>
    <t>114/100*20</t>
  </si>
  <si>
    <t>8</t>
  </si>
  <si>
    <t>122251104</t>
  </si>
  <si>
    <t>Odkopávky a prokopávky nezapažené strojně v hornině třídy těžitelnosti I skupiny 3 přes 100 do 500 m3</t>
  </si>
  <si>
    <t>760937716</t>
  </si>
  <si>
    <t>https://podminky.urs.cz/item/CS_URS_2024_02/122251104</t>
  </si>
  <si>
    <t>114/100*80</t>
  </si>
  <si>
    <t>9</t>
  </si>
  <si>
    <t>122351104</t>
  </si>
  <si>
    <t>Odkopávky a prokopávky nezapažené strojně v hornině třídy těžitelnosti II skupiny 4 přes 100 do 500 m3</t>
  </si>
  <si>
    <t>264774146</t>
  </si>
  <si>
    <t>https://podminky.urs.cz/item/CS_URS_2024_02/122351104</t>
  </si>
  <si>
    <t>10</t>
  </si>
  <si>
    <t>132254204</t>
  </si>
  <si>
    <t>Hloubení zapažených rýh šířky přes 800 do 2 000 mm strojně s urovnáním dna do předepsaného profilu a spádu v hornině třídy těžitelnosti I skupiny 3 přes 100 do 500 m3</t>
  </si>
  <si>
    <t>832415282</t>
  </si>
  <si>
    <t>https://podminky.urs.cz/item/CS_URS_2024_02/132254204</t>
  </si>
  <si>
    <t>70*2,5*1</t>
  </si>
  <si>
    <t>11</t>
  </si>
  <si>
    <t>151101102</t>
  </si>
  <si>
    <t>Zřízení pažení a rozepření stěn rýh pro podzemní vedení příložné pro jakoukoliv mezerovitost, hloubky přes 2 do 4 m</t>
  </si>
  <si>
    <t>2005489554</t>
  </si>
  <si>
    <t>https://podminky.urs.cz/item/CS_URS_2024_02/151101102</t>
  </si>
  <si>
    <t>175*2,5*2</t>
  </si>
  <si>
    <t>151101112</t>
  </si>
  <si>
    <t>Odstranění pažení a rozepření stěn rýh pro podzemní vedení s uložením materiálu na vzdálenost do 3 m od kraje výkopu příložné, hloubky přes 2 do 4 m</t>
  </si>
  <si>
    <t>1722755295</t>
  </si>
  <si>
    <t>https://podminky.urs.cz/item/CS_URS_2024_02/151101112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</si>
  <si>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</si>
  <si>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</si>
  <si>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</si>
  <si>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128616183</t>
  </si>
  <si>
    <t>https://podminky.urs.cz/item/CS_URS_2024_02/162751117</t>
  </si>
  <si>
    <t>45,6</t>
  </si>
  <si>
    <t>91,2</t>
  </si>
  <si>
    <t>650*0,2</t>
  </si>
  <si>
    <t>28</t>
  </si>
  <si>
    <t>10,5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</si>
  <si>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</si>
  <si>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</si>
  <si>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</si>
  <si>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-246870996</t>
  </si>
  <si>
    <t>https://podminky.urs.cz/item/CS_URS_2024_02/162751119</t>
  </si>
  <si>
    <t>396,5*5</t>
  </si>
  <si>
    <t>15</t>
  </si>
  <si>
    <t>167151101</t>
  </si>
  <si>
    <t>Nakládání, skládání a překládání neulehlého výkopku nebo sypaniny strojně nakládání, množství do 100 m3, z horniny třídy těžitelnosti I, skupiny 1 až 3</t>
  </si>
  <si>
    <t>1470945369</t>
  </si>
  <si>
    <t>https://podminky.urs.cz/item/CS_URS_2024_02/167151101</t>
  </si>
  <si>
    <t>16</t>
  </si>
  <si>
    <t>171251201</t>
  </si>
  <si>
    <t>Uložení sypaniny na skládky nebo meziskládky bez hutnění s upravením uložené sypaniny do předepsaného tvaru</t>
  </si>
  <si>
    <t>-624619779</t>
  </si>
  <si>
    <t>https://podminky.urs.cz/item/CS_URS_2024_02/171251201</t>
  </si>
  <si>
    <t>396,5</t>
  </si>
  <si>
    <t>17</t>
  </si>
  <si>
    <t>171201231</t>
  </si>
  <si>
    <t>Poplatek za uložení stavebního odpadu na recyklační skládce (skládkovné) zeminy a kamení zatříděného do Katalogu odpadů pod kódem 17 05 04</t>
  </si>
  <si>
    <t>t</t>
  </si>
  <si>
    <t>1761907203</t>
  </si>
  <si>
    <t>https://podminky.urs.cz/item/CS_URS_2024_02/171201231</t>
  </si>
  <si>
    <t>396,5*1,8</t>
  </si>
  <si>
    <t>18</t>
  </si>
  <si>
    <t>171152501</t>
  </si>
  <si>
    <t>Zhutnění podloží pod násypy z rostlé horniny třídy těžitelnosti I a II, skupiny 1 až 4 z hornin soudružných a nesoudržných</t>
  </si>
  <si>
    <t>-1323462508</t>
  </si>
  <si>
    <t>https://podminky.urs.cz/item/CS_URS_2024_02/171152501</t>
  </si>
  <si>
    <t>3177+671+13+168+420+8</t>
  </si>
  <si>
    <t>19</t>
  </si>
  <si>
    <t>174101101</t>
  </si>
  <si>
    <t>Zásyp sypaninou z jakékoliv horniny strojně s uložením výkopku ve vrstvách se zhutněním jam, šachet, rýh nebo kolem objektů v těchto vykopávkách</t>
  </si>
  <si>
    <t>-1791539925</t>
  </si>
  <si>
    <t>https://podminky.urs.cz/item/CS_URS_2024_02/174101101</t>
  </si>
  <si>
    <t>175-28-10,5</t>
  </si>
  <si>
    <t>20</t>
  </si>
  <si>
    <t>M</t>
  </si>
  <si>
    <t>58343872</t>
  </si>
  <si>
    <t>kamenivo drcené hrubé frakce 8/16</t>
  </si>
  <si>
    <t>1468969011</t>
  </si>
  <si>
    <t>649,28*2 "Přepočtené koeficientem množství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</si>
  <si>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</si>
  <si>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</si>
  <si>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-1623035204</t>
  </si>
  <si>
    <t>https://podminky.urs.cz/item/CS_URS_2024_02/175151101</t>
  </si>
  <si>
    <t>70*0,4*1</t>
  </si>
  <si>
    <t>22</t>
  </si>
  <si>
    <t>58331200</t>
  </si>
  <si>
    <t>štěrkopísek netříděný</t>
  </si>
  <si>
    <t>-339879562</t>
  </si>
  <si>
    <t>70*2 "Přepočtené koeficientem množství</t>
  </si>
  <si>
    <t>23</t>
  </si>
  <si>
    <t>181411131</t>
  </si>
  <si>
    <t>Založení trávníku na půdě předem připravené plochy do 1000 m2 výsevem včetně utažení parkového v rovině nebo na svahu do 1:5</t>
  </si>
  <si>
    <t>-1564280216</t>
  </si>
  <si>
    <t>https://podminky.urs.cz/item/CS_URS_2024_02/181411131</t>
  </si>
  <si>
    <t>620</t>
  </si>
  <si>
    <t>24</t>
  </si>
  <si>
    <t>00572410</t>
  </si>
  <si>
    <t>osivo směs travní parková</t>
  </si>
  <si>
    <t>kg</t>
  </si>
  <si>
    <t>2096532388</t>
  </si>
  <si>
    <t>620*0,02 "Přepočtené koeficientem množství</t>
  </si>
  <si>
    <t>25</t>
  </si>
  <si>
    <t>182303111</t>
  </si>
  <si>
    <t>Doplnění zeminy nebo substrátu na travnatých plochách tloušťky do 50 mm v rovině nebo na svahu do 1:5</t>
  </si>
  <si>
    <t>2008503251</t>
  </si>
  <si>
    <t>https://podminky.urs.cz/item/CS_URS_2024_02/182303111</t>
  </si>
  <si>
    <t>tl.200mm (50mm x 4)</t>
  </si>
  <si>
    <t>620*4</t>
  </si>
  <si>
    <t>26</t>
  </si>
  <si>
    <t>10364101</t>
  </si>
  <si>
    <t>zemina pro terénní úpravy - ornice</t>
  </si>
  <si>
    <t>75272315</t>
  </si>
  <si>
    <t>620*0,2*1,6</t>
  </si>
  <si>
    <t>Vodorovné konstrukce</t>
  </si>
  <si>
    <t>27</t>
  </si>
  <si>
    <t>451572111</t>
  </si>
  <si>
    <t>Lože pod potrubí, stoky a drobné objekty v otevřeném výkopu z kameniva drobného těženého 0 až 4 mm</t>
  </si>
  <si>
    <t>1322635671</t>
  </si>
  <si>
    <t>https://podminky.urs.cz/item/CS_URS_2024_02/451572111</t>
  </si>
  <si>
    <t>70*0,15*1</t>
  </si>
  <si>
    <t>Komunikace pozemní</t>
  </si>
  <si>
    <t>564831111</t>
  </si>
  <si>
    <t>Podklad ze štěrkodrti ŠD s rozprostřením a zhutněním plochy přes 100 m2, po zhutnění tl. 100 mm</t>
  </si>
  <si>
    <t>305750874</t>
  </si>
  <si>
    <t>https://podminky.urs.cz/item/CS_URS_2024_02/564831111</t>
  </si>
  <si>
    <t>Doplnění ACO tl. 230mm - fr. 0-32mm</t>
  </si>
  <si>
    <t>29</t>
  </si>
  <si>
    <t>564851111</t>
  </si>
  <si>
    <t>Podklad ze štěrkodrti ŠD s rozprostřením a zhutněním plochy přes 100 m2, po zhutnění tl. 150 mm</t>
  </si>
  <si>
    <t>1721821130</t>
  </si>
  <si>
    <t>https://podminky.urs.cz/item/CS_URS_2024_02/564851111</t>
  </si>
  <si>
    <t>Asf. komunikace tl. 450mm fr. min. ŠDA</t>
  </si>
  <si>
    <t>3177</t>
  </si>
  <si>
    <t>Dlážděný chodník tl. 240mm fr. 0-32</t>
  </si>
  <si>
    <t>671+13</t>
  </si>
  <si>
    <t>30</t>
  </si>
  <si>
    <t>564861111</t>
  </si>
  <si>
    <t>Podklad ze štěrkodrti ŠD s rozprostřením a zhutněním plochy přes 100 m2, po zhutnění tl. 200 mm</t>
  </si>
  <si>
    <t>-980978342</t>
  </si>
  <si>
    <t>https://podminky.urs.cz/item/CS_URS_2024_02/564861111</t>
  </si>
  <si>
    <t>Dlážděný chodník a vjezdy tl. 320mm - fr. 8-32mm</t>
  </si>
  <si>
    <t>168</t>
  </si>
  <si>
    <t>Dlážděná komunikace - vsak tl. 320mm</t>
  </si>
  <si>
    <t>420</t>
  </si>
  <si>
    <t>31</t>
  </si>
  <si>
    <t>565135111</t>
  </si>
  <si>
    <t>Asfaltový beton vrstva podkladní ACP 16 (obalované kamenivo střednězrnné - OKS) s rozprostřením a zhutněním v pruhu šířky přes 1,5 do 3 m, po zhutnění tl. 50 mm</t>
  </si>
  <si>
    <t>-841692273</t>
  </si>
  <si>
    <t>https://podminky.urs.cz/item/CS_URS_2024_02/565135111</t>
  </si>
  <si>
    <t>asf. komunikace tl. 450mm</t>
  </si>
  <si>
    <t>32</t>
  </si>
  <si>
    <t>565165111</t>
  </si>
  <si>
    <t>Asfaltový beton vrstva podkladní ACP 16 (obalované kamenivo střednězrnné - OKS) s rozprostřením a zhutněním v pruhu šířky přes 1,5 do 3 m, po zhutnění tl. 80 mm</t>
  </si>
  <si>
    <t>-634627615</t>
  </si>
  <si>
    <t>https://podminky.urs.cz/item/CS_URS_2024_02/565165111</t>
  </si>
  <si>
    <t>Doplnění ACO tl. 230mm</t>
  </si>
  <si>
    <t>33</t>
  </si>
  <si>
    <t>573231106</t>
  </si>
  <si>
    <t>Postřik spojovací PS bez posypu kamenivem ze silniční emulze, v množství 0,30 kg/m2</t>
  </si>
  <si>
    <t>1287201892</t>
  </si>
  <si>
    <t>https://podminky.urs.cz/item/CS_URS_2024_02/573231106</t>
  </si>
  <si>
    <t>34</t>
  </si>
  <si>
    <t>573231111</t>
  </si>
  <si>
    <t>Postřik spojovací PS bez posypu kamenivem ze silniční emulze, v množství 0,70 kg/m2</t>
  </si>
  <si>
    <t>1758520969</t>
  </si>
  <si>
    <t>https://podminky.urs.cz/item/CS_URS_2024_02/573231111</t>
  </si>
  <si>
    <t>3177*2</t>
  </si>
  <si>
    <t>35</t>
  </si>
  <si>
    <t>577134111</t>
  </si>
  <si>
    <t>Asfaltový beton vrstva obrusná ACO 11 (ABS) s rozprostřením a se zhutněním z nemodifikovaného asfaltu v pruhu šířky do 3 m tř. I (ACO 11+), po zhutnění tl. 40 mm</t>
  </si>
  <si>
    <t>1742119314</t>
  </si>
  <si>
    <t>https://podminky.urs.cz/item/CS_URS_2024_02/577134111</t>
  </si>
  <si>
    <t>36</t>
  </si>
  <si>
    <t>577144111</t>
  </si>
  <si>
    <t>Asfaltový beton vrstva obrusná ACO 11 (ABS) s rozprostřením a se zhutněním z nemodifikovaného asfaltu v pruhu šířky do 3 m tř. I (ACO 11+), po zhutnění tl. 50 mm</t>
  </si>
  <si>
    <t>-406994294</t>
  </si>
  <si>
    <t>https://podminky.urs.cz/item/CS_URS_2024_02/577144111</t>
  </si>
  <si>
    <t>37</t>
  </si>
  <si>
    <t>577155132</t>
  </si>
  <si>
    <t>Asfaltový beton vrstva ložní ACL 16 (ABH) s rozprostřením a zhutněním z modifikovaného asfaltu v pruhu šířky přes 1,5 do 3 m, po zhutnění tl. 60 mm</t>
  </si>
  <si>
    <t>-1341170447</t>
  </si>
  <si>
    <t>https://podminky.urs.cz/item/CS_URS_2024_02/577155132</t>
  </si>
  <si>
    <t>38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</si>
  <si>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</si>
  <si>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</si>
  <si>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455162940</t>
  </si>
  <si>
    <t>https://podminky.urs.cz/item/CS_URS_2024_02/596211113</t>
  </si>
  <si>
    <t>Dlážděný chodník tl. 240mm</t>
  </si>
  <si>
    <t>39</t>
  </si>
  <si>
    <t>59245018</t>
  </si>
  <si>
    <t>dlažba skladebná betonová 200x100mm tl 60mm přírodní</t>
  </si>
  <si>
    <t>131950760</t>
  </si>
  <si>
    <t>671*1,01 "Přepočtené koeficientem množství</t>
  </si>
  <si>
    <t>40</t>
  </si>
  <si>
    <t>59245006</t>
  </si>
  <si>
    <t>dlažba pro nevidomé betonová 200x100mm tl 60mm barevná</t>
  </si>
  <si>
    <t>803840505</t>
  </si>
  <si>
    <t>13*1,01 "Přepočtené koeficientem množství</t>
  </si>
  <si>
    <t>41</t>
  </si>
  <si>
    <t>596211114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</si>
  <si>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Příplatek k cenám za dlažbu z prvků dvou barev</t>
  </si>
  <si>
    <t>1708944694</t>
  </si>
  <si>
    <t>https://podminky.urs.cz/item/CS_URS_2024_02/596211114</t>
  </si>
  <si>
    <t>42</t>
  </si>
  <si>
    <t>596212212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</si>
  <si>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</si>
  <si>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-789279446</t>
  </si>
  <si>
    <t>https://podminky.urs.cz/item/CS_URS_2024_02/596212212</t>
  </si>
  <si>
    <t>Dlážděný chodník a vjezdy tl. 320mm</t>
  </si>
  <si>
    <t>43</t>
  </si>
  <si>
    <t>59245020</t>
  </si>
  <si>
    <t>dlažba skladebná betonová 200x100mm tl 80mm přírodní</t>
  </si>
  <si>
    <t>1665638012</t>
  </si>
  <si>
    <t>168*1,02 "Přepočtené koeficientem množství</t>
  </si>
  <si>
    <t>44</t>
  </si>
  <si>
    <t>596412213</t>
  </si>
  <si>
    <t>Kladení dlažby z betonových vegetačních dlaždic pozemních komunikací s ložem z kameniva těženého nebo drceného tl. do 50 mm, s vyplněním spár a vegetačních otvorů, s hutněním vibrováním tl. 80 mm, pro plochy přes 300 m2</t>
  </si>
  <si>
    <t>1639907312</t>
  </si>
  <si>
    <t>https://podminky.urs.cz/item/CS_URS_2024_02/596412213</t>
  </si>
  <si>
    <t>Dlážděné parkoviště - zasak tl. 320mm</t>
  </si>
  <si>
    <t>45</t>
  </si>
  <si>
    <t>59246016</t>
  </si>
  <si>
    <t>dlažba plošná vegetační betonová 600x400mm tl 80mm přírodní</t>
  </si>
  <si>
    <t>-308466880</t>
  </si>
  <si>
    <t>420*1,01 "Přepočtené koeficientem množství</t>
  </si>
  <si>
    <t>Trubní vedení</t>
  </si>
  <si>
    <t>46</t>
  </si>
  <si>
    <t>871315221</t>
  </si>
  <si>
    <t>Kanalizační potrubí z tvrdého PVC v otevřeném výkopu ve sklonu do 20 %, hladkého plnostěnného jednovrstvého, tuhost třídy SN 8 DN 160</t>
  </si>
  <si>
    <t>-1119280915</t>
  </si>
  <si>
    <t>70</t>
  </si>
  <si>
    <t>47</t>
  </si>
  <si>
    <t>892351111</t>
  </si>
  <si>
    <t>Tlakové zkoušky vodou na potrubí DN 150 nebo 200</t>
  </si>
  <si>
    <t>641025621</t>
  </si>
  <si>
    <t>https://podminky.urs.cz/item/CS_URS_2024_02/892351111</t>
  </si>
  <si>
    <t>48</t>
  </si>
  <si>
    <t>894411111</t>
  </si>
  <si>
    <t>Zřízení šachet kanalizačních z betonových dílců výšky vstupu do 1,50 m s obložením dna betonem tř. C 25/30, na potrubí DN do 200</t>
  </si>
  <si>
    <t>kus</t>
  </si>
  <si>
    <t>1790837411</t>
  </si>
  <si>
    <t>https://podminky.urs.cz/item/CS_URS_2024_02/894411111</t>
  </si>
  <si>
    <t>49</t>
  </si>
  <si>
    <t>59224063</t>
  </si>
  <si>
    <t>dno betonové šachtové DN 1000 100x100x15cm výtok 25-40cm</t>
  </si>
  <si>
    <t>-2107175464</t>
  </si>
  <si>
    <t>50</t>
  </si>
  <si>
    <t>59224050</t>
  </si>
  <si>
    <t>skruž pro kanalizační šachty se zabudovanými stupadly 100x25x12cm</t>
  </si>
  <si>
    <t>1439123260</t>
  </si>
  <si>
    <t>51</t>
  </si>
  <si>
    <t>59224051</t>
  </si>
  <si>
    <t>skruž pro kanalizační šachty se zabudovanými stupadly 100x50x12cm</t>
  </si>
  <si>
    <t>186766147</t>
  </si>
  <si>
    <t>52</t>
  </si>
  <si>
    <t>59224052</t>
  </si>
  <si>
    <t>skruž pro kanalizační šachty se zabudovanými stupadly 100x100x12cm</t>
  </si>
  <si>
    <t>951199602</t>
  </si>
  <si>
    <t>53</t>
  </si>
  <si>
    <t>59224135</t>
  </si>
  <si>
    <t>prstenec šachtový vyrovnávací betonový 625x90x60mm</t>
  </si>
  <si>
    <t>930167328</t>
  </si>
  <si>
    <t>54</t>
  </si>
  <si>
    <t>59224167</t>
  </si>
  <si>
    <t>skruž betonová přechodová 62,5/100x60x12cm stupadla poplastovaná</t>
  </si>
  <si>
    <t>595656968</t>
  </si>
  <si>
    <t>55</t>
  </si>
  <si>
    <t>59224029</t>
  </si>
  <si>
    <t>dno betonové šachtové DN 300 betonový žlab i nástupnice 100x78,5x15cm</t>
  </si>
  <si>
    <t>-885242837</t>
  </si>
  <si>
    <t>56</t>
  </si>
  <si>
    <t>28661935</t>
  </si>
  <si>
    <t>poklop šachtový litinový DN 600 pro třídu zatížení D400</t>
  </si>
  <si>
    <t>-1770293279</t>
  </si>
  <si>
    <t>57</t>
  </si>
  <si>
    <t>895941111</t>
  </si>
  <si>
    <t>Zřízení vpusti kanalizační uliční z betonových dílců typ UV-50 normální</t>
  </si>
  <si>
    <t>33747995</t>
  </si>
  <si>
    <t>58</t>
  </si>
  <si>
    <t>59223852</t>
  </si>
  <si>
    <t>dno pro uliční vpusť s kalovou prohlubní betonové 450x300x50mm</t>
  </si>
  <si>
    <t>494444000</t>
  </si>
  <si>
    <t>59</t>
  </si>
  <si>
    <t>59223854</t>
  </si>
  <si>
    <t>skruž betonová s odtokem 150mm PVC pro uliční vpusť 450x350x50mm</t>
  </si>
  <si>
    <t>-1821393644</t>
  </si>
  <si>
    <t>60</t>
  </si>
  <si>
    <t>59223856</t>
  </si>
  <si>
    <t>skruž betonová horní pro uliční vpusť 450x195x50mm</t>
  </si>
  <si>
    <t>-1623385713</t>
  </si>
  <si>
    <t>61</t>
  </si>
  <si>
    <t>59223860</t>
  </si>
  <si>
    <t>skruž betonová středová pro uliční vpusť 450x195x50mm</t>
  </si>
  <si>
    <t>1800874712</t>
  </si>
  <si>
    <t>62</t>
  </si>
  <si>
    <t>59223874</t>
  </si>
  <si>
    <t>koš vysoký pro uliční vpusti žárově Pz plech pro rám 500/300mm</t>
  </si>
  <si>
    <t>1861547395</t>
  </si>
  <si>
    <t>63</t>
  </si>
  <si>
    <t>55242320</t>
  </si>
  <si>
    <t>mříž vtoková litinová plochá 500x500mm</t>
  </si>
  <si>
    <t>-1455942892</t>
  </si>
  <si>
    <t>64</t>
  </si>
  <si>
    <t>R99331111</t>
  </si>
  <si>
    <t xml:space="preserve">Přesun a výšková úprava uličního vstupu nebo vpusti do 200 mm </t>
  </si>
  <si>
    <t>1069689162</t>
  </si>
  <si>
    <t>65</t>
  </si>
  <si>
    <t>899722112</t>
  </si>
  <si>
    <t>Krytí potrubí z plastů výstražnou fólií z PVC šířky přes 20 do 25 cm</t>
  </si>
  <si>
    <t>2114180813</t>
  </si>
  <si>
    <t>https://podminky.urs.cz/item/CS_URS_2024_02/899722112</t>
  </si>
  <si>
    <t>66</t>
  </si>
  <si>
    <t>R416321</t>
  </si>
  <si>
    <t xml:space="preserve">Demolice uliční vpusti </t>
  </si>
  <si>
    <t>-1992699482</t>
  </si>
  <si>
    <t>Ostatní konstrukce a práce, bourání</t>
  </si>
  <si>
    <t>67</t>
  </si>
  <si>
    <t>914111111</t>
  </si>
  <si>
    <t>Montáž svislé dopravní značky základní velikosti do 1 m2 objímkami na sloupky nebo konzoly</t>
  </si>
  <si>
    <t>-1222947200</t>
  </si>
  <si>
    <t>https://podminky.urs.cz/item/CS_URS_2024_02/914111111</t>
  </si>
  <si>
    <t>68</t>
  </si>
  <si>
    <t>40445602</t>
  </si>
  <si>
    <t>výstražné dopravní značky A1-A30, A33 1000mm retroreflexní</t>
  </si>
  <si>
    <t>-1583769059</t>
  </si>
  <si>
    <t>69</t>
  </si>
  <si>
    <t>40445620</t>
  </si>
  <si>
    <t>zákazové, příkazové dopravní značky B1-B34, C1-15 700mm</t>
  </si>
  <si>
    <t>-1757516718</t>
  </si>
  <si>
    <t>40445623</t>
  </si>
  <si>
    <t>informativní značky provozní IP1-IP3, IP4b-IP7, IP10a, b 750x750mm retroreflexní</t>
  </si>
  <si>
    <t>-1895313163</t>
  </si>
  <si>
    <t>71</t>
  </si>
  <si>
    <t>914511111</t>
  </si>
  <si>
    <t>Montáž sloupku dopravních značek délky do 3,5 m do betonového základu</t>
  </si>
  <si>
    <t>-1367060182</t>
  </si>
  <si>
    <t>https://podminky.urs.cz/item/CS_URS_2024_02/914511111</t>
  </si>
  <si>
    <t>72</t>
  </si>
  <si>
    <t>40445225</t>
  </si>
  <si>
    <t>sloupek pro dopravní značku Zn D 60mm v 3,5m</t>
  </si>
  <si>
    <t>220330335</t>
  </si>
  <si>
    <t>73</t>
  </si>
  <si>
    <t>40445253</t>
  </si>
  <si>
    <t>víčko plastové na sloupek D 60mm</t>
  </si>
  <si>
    <t>1837072397</t>
  </si>
  <si>
    <t>74</t>
  </si>
  <si>
    <t>915121111</t>
  </si>
  <si>
    <t>Vodorovné dopravní značení stříkané barvou vodící čára bílá šířky 250 mm souvislá základní</t>
  </si>
  <si>
    <t>CS ÚRS 2025 01</t>
  </si>
  <si>
    <t>-1328081359</t>
  </si>
  <si>
    <t>https://podminky.urs.cz/item/CS_URS_2025_01/915121111</t>
  </si>
  <si>
    <t>75</t>
  </si>
  <si>
    <t>915121121</t>
  </si>
  <si>
    <t>Vodorovné dopravní značení stříkané barvou vodící čára bílá šířky 250 mm přerušovaná základní</t>
  </si>
  <si>
    <t>18177620</t>
  </si>
  <si>
    <t>https://podminky.urs.cz/item/CS_URS_2025_01/915121121</t>
  </si>
  <si>
    <t>76</t>
  </si>
  <si>
    <t>915131111</t>
  </si>
  <si>
    <t>Vodorovné dopravní značení stříkané barvou přechody pro chodce, šipky, symboly bílé základní</t>
  </si>
  <si>
    <t>1877720941</t>
  </si>
  <si>
    <t>https://podminky.urs.cz/item/CS_URS_2025_01/915131111</t>
  </si>
  <si>
    <t>77</t>
  </si>
  <si>
    <t>915221112</t>
  </si>
  <si>
    <t>Vodorovné dopravní značení stříkaným plastem vodící čára bílá šířky 250 mm souvislá retroreflexní</t>
  </si>
  <si>
    <t>1860814222</t>
  </si>
  <si>
    <t>https://podminky.urs.cz/item/CS_URS_2024_02/915221112</t>
  </si>
  <si>
    <t>78</t>
  </si>
  <si>
    <t>915221122</t>
  </si>
  <si>
    <t>Vodorovné dopravní značení stříkaným plastem vodící čára bílá šířky 250 mm přerušovaná retroreflexní</t>
  </si>
  <si>
    <t>62777607</t>
  </si>
  <si>
    <t>https://podminky.urs.cz/item/CS_URS_2024_02/915221122</t>
  </si>
  <si>
    <t>79</t>
  </si>
  <si>
    <t>915231112</t>
  </si>
  <si>
    <t>Vodorovné dopravní značení stříkaným plastem přechody pro chodce, šipky, symboly nápisy bílé retroreflexní</t>
  </si>
  <si>
    <t>-390306352</t>
  </si>
  <si>
    <t>https://podminky.urs.cz/item/CS_URS_2024_02/915231112</t>
  </si>
  <si>
    <t>80</t>
  </si>
  <si>
    <t>915611111</t>
  </si>
  <si>
    <t>Předznačení pro vodorovné značení stříkané barvou nebo prováděné z nátěrových hmot liniové dělicí čáry, vodicí proužky</t>
  </si>
  <si>
    <t>-1257496626</t>
  </si>
  <si>
    <t>https://podminky.urs.cz/item/CS_URS_2024_02/915611111</t>
  </si>
  <si>
    <t>342+174</t>
  </si>
  <si>
    <t>81</t>
  </si>
  <si>
    <t>915621111</t>
  </si>
  <si>
    <t>Předznačení pro vodorovné značení stříkané barvou nebo prováděné z nátěrových hmot plošné šipky, symboly, nápisy</t>
  </si>
  <si>
    <t>565705287</t>
  </si>
  <si>
    <t>https://podminky.urs.cz/item/CS_URS_2024_02/915621111</t>
  </si>
  <si>
    <t>82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</si>
  <si>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</si>
  <si>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</si>
  <si>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1860558533</t>
  </si>
  <si>
    <t>https://podminky.urs.cz/item/CS_URS_2024_02/916131213</t>
  </si>
  <si>
    <t>BO 15/25</t>
  </si>
  <si>
    <t>447</t>
  </si>
  <si>
    <t xml:space="preserve">BO 15/15 </t>
  </si>
  <si>
    <t>BO 15-25/15</t>
  </si>
  <si>
    <t>83</t>
  </si>
  <si>
    <t>59217031</t>
  </si>
  <si>
    <t>obrubník silniční betonový 1000x150x250mm</t>
  </si>
  <si>
    <t>747176997</t>
  </si>
  <si>
    <t>447*1,02 "Přepočtené koeficientem množství</t>
  </si>
  <si>
    <t>84</t>
  </si>
  <si>
    <t>59217032</t>
  </si>
  <si>
    <t>obrubník silniční betonový 1000x150x150mm</t>
  </si>
  <si>
    <t>242719781</t>
  </si>
  <si>
    <t>42*1,02 "Přepočtené koeficientem množství</t>
  </si>
  <si>
    <t>85</t>
  </si>
  <si>
    <t>59217030</t>
  </si>
  <si>
    <t>obrubník silniční betonový přechodový 1000x150x150-250mm</t>
  </si>
  <si>
    <t>487270760</t>
  </si>
  <si>
    <t>28*1,02 "Přepočtené koeficientem množství</t>
  </si>
  <si>
    <t>86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</si>
  <si>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</si>
  <si>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</si>
  <si>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1301476050</t>
  </si>
  <si>
    <t>https://podminky.urs.cz/item/CS_URS_2024_02/916231213</t>
  </si>
  <si>
    <t>87</t>
  </si>
  <si>
    <t>59217016</t>
  </si>
  <si>
    <t>obrubník betonový chodníkový 1000x80x250mm</t>
  </si>
  <si>
    <t>1015532942</t>
  </si>
  <si>
    <t>963*1,02 "Přepočtené koeficientem množství</t>
  </si>
  <si>
    <t>88</t>
  </si>
  <si>
    <t>916241213</t>
  </si>
  <si>
    <t>Osazení obrubníku kamenného se zřízením lože, s vyplněním a zatřením spár cementovou maltou stojatého s boční opěrou z betonu prostého, do lože z betonu prostého</t>
  </si>
  <si>
    <t>-1445304563</t>
  </si>
  <si>
    <t>https://podminky.urs.cz/item/CS_URS_2024_02/916241213</t>
  </si>
  <si>
    <t>89</t>
  </si>
  <si>
    <t>58380203</t>
  </si>
  <si>
    <t>krajník kamenný žulový silniční 180x200x300-800mm</t>
  </si>
  <si>
    <t>1127618295</t>
  </si>
  <si>
    <t>110*1,02 "Přepočtené koeficientem množství</t>
  </si>
  <si>
    <t>90</t>
  </si>
  <si>
    <t>919726123</t>
  </si>
  <si>
    <t>Geotextilie netkaná pro ochranu, separaci nebo filtraci měrná hmotnost přes 300 do 500 g/m2</t>
  </si>
  <si>
    <t>-1881185767</t>
  </si>
  <si>
    <t>https://podminky.urs.cz/item/CS_URS_2024_02/919726123</t>
  </si>
  <si>
    <t>Dlážděná komunikace tl. 320mm</t>
  </si>
  <si>
    <t>91</t>
  </si>
  <si>
    <t>919735113</t>
  </si>
  <si>
    <t>Řezání stávajícího živičného krytu nebo podkladu hloubky přes 100 do 150 mm</t>
  </si>
  <si>
    <t>239965921</t>
  </si>
  <si>
    <t>https://podminky.urs.cz/item/CS_URS_2024_02/919735113</t>
  </si>
  <si>
    <t>92</t>
  </si>
  <si>
    <t>R695846</t>
  </si>
  <si>
    <t>M+D Chránička</t>
  </si>
  <si>
    <t>513830361</t>
  </si>
  <si>
    <t>93</t>
  </si>
  <si>
    <t>R8452</t>
  </si>
  <si>
    <t>Sdělovací vedení - odkop, uložení do nové trasy a doplnění chráničky</t>
  </si>
  <si>
    <t>kpl</t>
  </si>
  <si>
    <t>478849340</t>
  </si>
  <si>
    <t>997</t>
  </si>
  <si>
    <t>Přesun sutě</t>
  </si>
  <si>
    <t>94</t>
  </si>
  <si>
    <t>997221571</t>
  </si>
  <si>
    <t>Vodorovná doprava vybouraných hmot bez naložení, ale se složením a s hrubým urovnáním na vzdálenost do 1 km</t>
  </si>
  <si>
    <t>-1723378615</t>
  </si>
  <si>
    <t>https://podminky.urs.cz/item/CS_URS_2024_02/997221571</t>
  </si>
  <si>
    <t>95</t>
  </si>
  <si>
    <t>997221579</t>
  </si>
  <si>
    <t>Vodorovná doprava vybouraných hmot bez naložení, ale se složením a s hrubým urovnáním na vzdálenost Příplatek k ceně za každý další započatý 1 km přes 1 km</t>
  </si>
  <si>
    <t>1491616616</t>
  </si>
  <si>
    <t>https://podminky.urs.cz/item/CS_URS_2024_02/997221579</t>
  </si>
  <si>
    <t>3006,1*14</t>
  </si>
  <si>
    <t>96</t>
  </si>
  <si>
    <t>997221612</t>
  </si>
  <si>
    <t>Nakládání na dopravní prostředky pro vodorovnou dopravu vybouraných hmot</t>
  </si>
  <si>
    <t>1972310749</t>
  </si>
  <si>
    <t>https://podminky.urs.cz/item/CS_URS_2024_02/997221612</t>
  </si>
  <si>
    <t>97</t>
  </si>
  <si>
    <t>997221615</t>
  </si>
  <si>
    <t>Poplatek za uložení stavebního odpadu na skládce (skládkovné) z prostého betonu zatříděného do Katalogu odpadů pod kódem 17 01 01</t>
  </si>
  <si>
    <t>-1647064940</t>
  </si>
  <si>
    <t>https://podminky.urs.cz/item/CS_URS_2024_02/997221615</t>
  </si>
  <si>
    <t>88,5+369,46</t>
  </si>
  <si>
    <t>98</t>
  </si>
  <si>
    <t>997221645</t>
  </si>
  <si>
    <t>Poplatek za uložení stavebního odpadu na skládce (skládkovné) asfaltového bez obsahu dehtu zatříděného do Katalogu odpadů pod kódem 17 03 02</t>
  </si>
  <si>
    <t>2119179604</t>
  </si>
  <si>
    <t>https://podminky.urs.cz/item/CS_URS_2024_02/997221645</t>
  </si>
  <si>
    <t>802,34</t>
  </si>
  <si>
    <t>99</t>
  </si>
  <si>
    <t>997221655</t>
  </si>
  <si>
    <t>Poplatek za uložení stavebního odpadu na skládce (skládkovné) zeminy a kamení zatříděného do Katalogu odpadů pod kódem 17 05 04</t>
  </si>
  <si>
    <t>106918742</t>
  </si>
  <si>
    <t>https://podminky.urs.cz/item/CS_URS_2024_02/997221655</t>
  </si>
  <si>
    <t>3,84+1741,96</t>
  </si>
  <si>
    <t>998</t>
  </si>
  <si>
    <t>Přesun hmot</t>
  </si>
  <si>
    <t>100</t>
  </si>
  <si>
    <t>998223011</t>
  </si>
  <si>
    <t>Přesun hmot pro pozemní komunikace s krytem dlážděným dopravní vzdálenost do 200 m jakékoliv délky objektu</t>
  </si>
  <si>
    <t>555016068</t>
  </si>
  <si>
    <t>https://podminky.urs.cz/item/CS_URS_2024_02/998223011</t>
  </si>
  <si>
    <t>248,307</t>
  </si>
  <si>
    <t>101</t>
  </si>
  <si>
    <t>998223094</t>
  </si>
  <si>
    <t>Přesun hmot pro pozemní komunikace s krytem dlážděným Příplatek k ceně za zvětšený přesun přes vymezenou vodorovnou dopravní vzdálenost do 5000 m</t>
  </si>
  <si>
    <t>286834354</t>
  </si>
  <si>
    <t>https://podminky.urs.cz/item/CS_URS_2024_02/998223094</t>
  </si>
  <si>
    <t>102</t>
  </si>
  <si>
    <t>998225111</t>
  </si>
  <si>
    <t>Přesun hmot pro komunikace s krytem z kameniva, monolitickým betonovým nebo živičným dopravní vzdálenost do 200 m jakékoliv délky objektu</t>
  </si>
  <si>
    <t>1294524226</t>
  </si>
  <si>
    <t>https://podminky.urs.cz/item/CS_URS_2024_02/998225111</t>
  </si>
  <si>
    <t>6186,707-248,307</t>
  </si>
  <si>
    <t>103</t>
  </si>
  <si>
    <t>998225194</t>
  </si>
  <si>
    <t>Přesun hmot pro komunikace s krytem z kameniva, monolitickým betonovým nebo živičným Příplatek k ceně za zvětšený přesun přes vymezenou vodorovnou dopravní vzdálenost do 5000 m</t>
  </si>
  <si>
    <t>-895641676</t>
  </si>
  <si>
    <t>https://podminky.urs.cz/item/CS_URS_2024_02/998225194</t>
  </si>
  <si>
    <t>HZS</t>
  </si>
  <si>
    <t>Hodinové zúčtovací sazby</t>
  </si>
  <si>
    <t>104</t>
  </si>
  <si>
    <t>HZS1292</t>
  </si>
  <si>
    <t>Hodinové zúčtovací sazby profesí HSV zemní a pomocné práce stavební dělník</t>
  </si>
  <si>
    <t>hod</t>
  </si>
  <si>
    <t>512</t>
  </si>
  <si>
    <t>-234636909</t>
  </si>
  <si>
    <t>https://podminky.urs.cz/item/CS_URS_2024_02/HZS1292</t>
  </si>
  <si>
    <t>VRN</t>
  </si>
  <si>
    <t>Vedlejší rozpočtové náklady</t>
  </si>
  <si>
    <t>VRN1</t>
  </si>
  <si>
    <t>Průzkumné, geodetické a projektové práce</t>
  </si>
  <si>
    <t>105</t>
  </si>
  <si>
    <t>012103000</t>
  </si>
  <si>
    <t>Geodetické práce před výstavbou</t>
  </si>
  <si>
    <t>nh</t>
  </si>
  <si>
    <t>1024</t>
  </si>
  <si>
    <t>117615410</t>
  </si>
  <si>
    <t>HZS Geodet</t>
  </si>
  <si>
    <t>106</t>
  </si>
  <si>
    <t>012203000</t>
  </si>
  <si>
    <t>Geodetické práce při provádění stavby</t>
  </si>
  <si>
    <t>-1627170810</t>
  </si>
  <si>
    <t>107</t>
  </si>
  <si>
    <t>012303000</t>
  </si>
  <si>
    <t>Geodetické práce po výstavbě - 3x paré DSPS</t>
  </si>
  <si>
    <t>1268641747</t>
  </si>
  <si>
    <t>108</t>
  </si>
  <si>
    <t>012403000</t>
  </si>
  <si>
    <t>Kartografické práce - geometrický plán</t>
  </si>
  <si>
    <t>761348683</t>
  </si>
  <si>
    <t>109</t>
  </si>
  <si>
    <t>013254000</t>
  </si>
  <si>
    <t>Dokumentace skutečného provedení stavby - 3x paré</t>
  </si>
  <si>
    <t>225260008</t>
  </si>
  <si>
    <t>HZS technik odborný</t>
  </si>
  <si>
    <t>VRN3</t>
  </si>
  <si>
    <t>Zařízení staveniště</t>
  </si>
  <si>
    <t>110</t>
  </si>
  <si>
    <t>032903000</t>
  </si>
  <si>
    <t>Náklady na provoz a údržbu vybavení staveniště</t>
  </si>
  <si>
    <t>-203561660</t>
  </si>
  <si>
    <t>111</t>
  </si>
  <si>
    <t>034103000</t>
  </si>
  <si>
    <t>Oplocení staveniště</t>
  </si>
  <si>
    <t>souhrn</t>
  </si>
  <si>
    <t>642112773</t>
  </si>
  <si>
    <t>112</t>
  </si>
  <si>
    <t>034303000</t>
  </si>
  <si>
    <t>Dopravní značení na staveništi</t>
  </si>
  <si>
    <t>17821609</t>
  </si>
  <si>
    <t>ocenit DIO, včetně nákladů na následné rozmístění značek</t>
  </si>
  <si>
    <t>113</t>
  </si>
  <si>
    <t>034503000</t>
  </si>
  <si>
    <t>Informační tabule na staveništi</t>
  </si>
  <si>
    <t>-1911700790</t>
  </si>
  <si>
    <t>VRN4</t>
  </si>
  <si>
    <t>Inženýrská činnost</t>
  </si>
  <si>
    <t>114</t>
  </si>
  <si>
    <t>043134000</t>
  </si>
  <si>
    <t>Zkoušky zatěžovací</t>
  </si>
  <si>
    <t>-1678869676</t>
  </si>
  <si>
    <t>SO 02 - Komunikace</t>
  </si>
  <si>
    <t>1960292690</t>
  </si>
  <si>
    <t>151</t>
  </si>
  <si>
    <t>995569982</t>
  </si>
  <si>
    <t>306</t>
  </si>
  <si>
    <t>-140981581</t>
  </si>
  <si>
    <t>1560576133</t>
  </si>
  <si>
    <t>120</t>
  </si>
  <si>
    <t>121151103</t>
  </si>
  <si>
    <t>Sejmutí ornice strojně při souvislé ploše do 100 m2, tl. vrstvy do 200 mm</t>
  </si>
  <si>
    <t>943610846</t>
  </si>
  <si>
    <t>https://podminky.urs.cz/item/CS_URS_2024_02/121151103</t>
  </si>
  <si>
    <t>122211101</t>
  </si>
  <si>
    <t>Odkopávky a prokopávky ručně zapažené i nezapažené v hornině třídy těžitelnosti I skupiny 3</t>
  </si>
  <si>
    <t>-2033487228</t>
  </si>
  <si>
    <t>https://podminky.urs.cz/item/CS_URS_2024_02/122211101</t>
  </si>
  <si>
    <t>12/2</t>
  </si>
  <si>
    <t>122251101</t>
  </si>
  <si>
    <t>Odkopávky a prokopávky nezapažené strojně v hornině třídy těžitelnosti I skupiny 3 do 20 m3</t>
  </si>
  <si>
    <t>492517219</t>
  </si>
  <si>
    <t>https://podminky.urs.cz/item/CS_URS_2024_02/122251101</t>
  </si>
  <si>
    <t>122311101</t>
  </si>
  <si>
    <t>Odkopávky a prokopávky ručně zapažené i nezapažené v hornině třídy těžitelnosti II skupiny 4</t>
  </si>
  <si>
    <t>1460261284</t>
  </si>
  <si>
    <t>https://podminky.urs.cz/item/CS_URS_2024_02/122311101</t>
  </si>
  <si>
    <t>122351101</t>
  </si>
  <si>
    <t>Odkopávky a prokopávky nezapažené strojně v hornině třídy těžitelnosti II skupiny 4 do 20 m3</t>
  </si>
  <si>
    <t>-1458759461</t>
  </si>
  <si>
    <t>https://podminky.urs.cz/item/CS_URS_2024_02/122351101</t>
  </si>
  <si>
    <t>-1880328472</t>
  </si>
  <si>
    <t>55*0,2</t>
  </si>
  <si>
    <t>6+6+6+6</t>
  </si>
  <si>
    <t>-1802287541</t>
  </si>
  <si>
    <t>35*10</t>
  </si>
  <si>
    <t>-31304375</t>
  </si>
  <si>
    <t>1255580796</t>
  </si>
  <si>
    <t>1152287735</t>
  </si>
  <si>
    <t>35*1,8</t>
  </si>
  <si>
    <t>1255994315</t>
  </si>
  <si>
    <t>278+171</t>
  </si>
  <si>
    <t>1173099884</t>
  </si>
  <si>
    <t>-262101780</t>
  </si>
  <si>
    <t>53*0,02 "Přepočtené koeficientem množství</t>
  </si>
  <si>
    <t>477299638</t>
  </si>
  <si>
    <t>53*4</t>
  </si>
  <si>
    <t>-1324728263</t>
  </si>
  <si>
    <t>53*0,2*1,6</t>
  </si>
  <si>
    <t>34563916</t>
  </si>
  <si>
    <t>278</t>
  </si>
  <si>
    <t>171</t>
  </si>
  <si>
    <t>-1744757168</t>
  </si>
  <si>
    <t>1170974690</t>
  </si>
  <si>
    <t>892163519</t>
  </si>
  <si>
    <t>278*2</t>
  </si>
  <si>
    <t>-1721041563</t>
  </si>
  <si>
    <t>-761212309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</si>
  <si>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</si>
  <si>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</si>
  <si>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-1892806634</t>
  </si>
  <si>
    <t>https://podminky.urs.cz/item/CS_URS_2024_02/596211112</t>
  </si>
  <si>
    <t>168+3</t>
  </si>
  <si>
    <t>-1503612118</t>
  </si>
  <si>
    <t>168*1,01 "Přepočtené koeficientem množství</t>
  </si>
  <si>
    <t>-2046780442</t>
  </si>
  <si>
    <t>3*1,01 "Přepočtené koeficientem množství</t>
  </si>
  <si>
    <t>-1222054623</t>
  </si>
  <si>
    <t>907119170</t>
  </si>
  <si>
    <t>-1935807248</t>
  </si>
  <si>
    <t>517023027</t>
  </si>
  <si>
    <t>-1017989540</t>
  </si>
  <si>
    <t>-1401931458</t>
  </si>
  <si>
    <t>524122760</t>
  </si>
  <si>
    <t>2021212240</t>
  </si>
  <si>
    <t>1982760205</t>
  </si>
  <si>
    <t>-1635854264</t>
  </si>
  <si>
    <t>-206703294</t>
  </si>
  <si>
    <t>-690526279</t>
  </si>
  <si>
    <t>-1341058636</t>
  </si>
  <si>
    <t>786770078</t>
  </si>
  <si>
    <t>544683765</t>
  </si>
  <si>
    <t>606286579</t>
  </si>
  <si>
    <t>-771397637</t>
  </si>
  <si>
    <t>-2005211436</t>
  </si>
  <si>
    <t>830545657</t>
  </si>
  <si>
    <t>67*1,02 "Přepočtené koeficientem množství</t>
  </si>
  <si>
    <t>-432120524</t>
  </si>
  <si>
    <t>8*1,02 "Přepočtené koeficientem množství</t>
  </si>
  <si>
    <t>1549977888</t>
  </si>
  <si>
    <t>4*1,02 "Přepočtené koeficientem množství</t>
  </si>
  <si>
    <t>-1272759525</t>
  </si>
  <si>
    <t>350317001</t>
  </si>
  <si>
    <t>104*1,02 "Přepočtené koeficientem množství</t>
  </si>
  <si>
    <t>626973088</t>
  </si>
  <si>
    <t>923798481</t>
  </si>
  <si>
    <t>-521633974</t>
  </si>
  <si>
    <t>370,365*19</t>
  </si>
  <si>
    <t>-357986724</t>
  </si>
  <si>
    <t>804094512</t>
  </si>
  <si>
    <t>44,545+57,42</t>
  </si>
  <si>
    <t>-1276039912</t>
  </si>
  <si>
    <t>67,32</t>
  </si>
  <si>
    <t>1129755582</t>
  </si>
  <si>
    <t>201,08</t>
  </si>
  <si>
    <t>-1233267145</t>
  </si>
  <si>
    <t>1858835374</t>
  </si>
  <si>
    <t>-1186961809</t>
  </si>
  <si>
    <t>-613638158</t>
  </si>
  <si>
    <t>-928733639</t>
  </si>
  <si>
    <t>158041944</t>
  </si>
  <si>
    <t>-1073977926</t>
  </si>
  <si>
    <t>-1457423866</t>
  </si>
  <si>
    <t>-684251811</t>
  </si>
  <si>
    <t>-462922891</t>
  </si>
  <si>
    <t>1719464089</t>
  </si>
  <si>
    <t>1471028896</t>
  </si>
  <si>
    <t>1568713036</t>
  </si>
  <si>
    <t>SO 401 - Veřejné osvětlení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</si>
  <si>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</si>
  <si>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</si>
  <si>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</si>
  <si>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</si>
  <si>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</si>
  <si>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 xml:space="preserve">    VRN9 - Ostatní náklady</t>
  </si>
  <si>
    <t>113106023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</si>
  <si>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ze zámkové dlažby</t>
  </si>
  <si>
    <t>1709061019</t>
  </si>
  <si>
    <t>https://podminky.urs.cz/item/CS_URS_2024_02/113106023</t>
  </si>
  <si>
    <t>113107022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</si>
  <si>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</si>
  <si>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-459349793</t>
  </si>
  <si>
    <t>https://podminky.urs.cz/item/CS_URS_2024_02/113107022</t>
  </si>
  <si>
    <t>131213101</t>
  </si>
  <si>
    <t>Hloubení jam ručně zapažených i nezapažených s urovnáním dna do předepsaného profilu a spádu v hornině třídy těžitelnosti I skupiny 3 soudržných</t>
  </si>
  <si>
    <t>990760673</t>
  </si>
  <si>
    <t>1,5*1,5*0,8*23</t>
  </si>
  <si>
    <t>132212111</t>
  </si>
  <si>
    <t>Hloubení rýh šířky do 800 mm ručně zapažených i nezapažených, s urovnáním dna do předepsaného profilu a spádu v hornině třídy těžitelnosti I skupiny 3 soudržných</t>
  </si>
  <si>
    <t>-1810697367</t>
  </si>
  <si>
    <t>485*0,6*0,35</t>
  </si>
  <si>
    <t>55*1*0,5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</si>
  <si>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</si>
  <si>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</si>
  <si>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-13290712</t>
  </si>
  <si>
    <t>https://podminky.urs.cz/item/CS_URS_2024_02/162211311</t>
  </si>
  <si>
    <t>41,4+29,588</t>
  </si>
  <si>
    <t>-1448889765</t>
  </si>
  <si>
    <t>70,988</t>
  </si>
  <si>
    <t>-1845800482</t>
  </si>
  <si>
    <t>70,988*5</t>
  </si>
  <si>
    <t>171201221</t>
  </si>
  <si>
    <t>1869046538</t>
  </si>
  <si>
    <t>https://podminky.urs.cz/item/CS_URS_2024_02/171201221</t>
  </si>
  <si>
    <t>70,988*1,8</t>
  </si>
  <si>
    <t>-637981468</t>
  </si>
  <si>
    <t>174111101</t>
  </si>
  <si>
    <t>Zásyp sypaninou z jakékoliv horniny ručně s uložením výkopku ve vrstvách se zhutněním jam, šachet, rýh nebo kolem objektů v těchto vykopávkách</t>
  </si>
  <si>
    <t>1367157761</t>
  </si>
  <si>
    <t>https://podminky.urs.cz/item/CS_URS_2024_02/174111101</t>
  </si>
  <si>
    <t>129,35-29,588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</si>
  <si>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</si>
  <si>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</si>
  <si>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-1832648697</t>
  </si>
  <si>
    <t>https://podminky.urs.cz/item/CS_URS_2024_02/175111101</t>
  </si>
  <si>
    <t>485*0,15*0,35</t>
  </si>
  <si>
    <t>55*0,15*0,5</t>
  </si>
  <si>
    <t>511970200</t>
  </si>
  <si>
    <t>29,588</t>
  </si>
  <si>
    <t>29,588*2 "Přepočtené koeficientem množství</t>
  </si>
  <si>
    <t>565171111</t>
  </si>
  <si>
    <t>Vyrovnání povrchu dosavadních podkladů s rozprostřením hmot a zhutněním obalovaným kamenivem ACP (OK) tl. 100 mm</t>
  </si>
  <si>
    <t>151889185</t>
  </si>
  <si>
    <t>https://podminky.urs.cz/item/CS_URS_2024_02/565171111</t>
  </si>
  <si>
    <t>572131112</t>
  </si>
  <si>
    <t>Vyrovnání povrchu dosavadních krytů s rozprostřením hmot a zhutněním živičnou směsí pro asfaltový koberec otevřený AKO tl. přes 40 do 60 mm</t>
  </si>
  <si>
    <t>-1831370734</t>
  </si>
  <si>
    <t>https://podminky.urs.cz/item/CS_URS_2024_02/572131112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</si>
  <si>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</si>
  <si>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</si>
  <si>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-980760938</t>
  </si>
  <si>
    <t>https://podminky.urs.cz/item/CS_URS_2024_02/596212210</t>
  </si>
  <si>
    <t>59245213</t>
  </si>
  <si>
    <t>dlažba zámková tvaru I 196x161x80mm přírodní</t>
  </si>
  <si>
    <t>-1976268464</t>
  </si>
  <si>
    <t>20*1,03 "Přepočtené koeficientem množství</t>
  </si>
  <si>
    <t>R89541</t>
  </si>
  <si>
    <t>M+D Krytí kabelu deskami AROT</t>
  </si>
  <si>
    <t>-973418083</t>
  </si>
  <si>
    <t>919735112</t>
  </si>
  <si>
    <t>Řezání stávajícího živičného krytu nebo podkladu hloubky přes 50 do 100 mm</t>
  </si>
  <si>
    <t>-387506121</t>
  </si>
  <si>
    <t>https://podminky.urs.cz/item/CS_URS_2024_02/919735112</t>
  </si>
  <si>
    <t>-1981134193</t>
  </si>
  <si>
    <t>-1681079561</t>
  </si>
  <si>
    <t>11*15</t>
  </si>
  <si>
    <t>2033405918</t>
  </si>
  <si>
    <t>5,2</t>
  </si>
  <si>
    <t>426168142</t>
  </si>
  <si>
    <t>5,8</t>
  </si>
  <si>
    <t>-1892872020</t>
  </si>
  <si>
    <t>PSV</t>
  </si>
  <si>
    <t>Práce a dodávky PSV</t>
  </si>
  <si>
    <t>741</t>
  </si>
  <si>
    <t>Elektroinstalace - silnoproud</t>
  </si>
  <si>
    <t>741130021</t>
  </si>
  <si>
    <t>Ukončení vodičů izolovaných s označením a zapojením na svorkovnici s otevřením a uzavřením krytu, průřezu žíly do 2,5 mm2</t>
  </si>
  <si>
    <t>1245118335</t>
  </si>
  <si>
    <t>https://podminky.urs.cz/item/CS_URS_2024_02/741130021</t>
  </si>
  <si>
    <t>741130025</t>
  </si>
  <si>
    <t>Ukončení vodičů izolovaných s označením a zapojením na svorkovnici s otevřením a uzavřením krytu, průřezu žíly do 16 mm2</t>
  </si>
  <si>
    <t>-513081514</t>
  </si>
  <si>
    <t>https://podminky.urs.cz/item/CS_URS_2024_02/741130025</t>
  </si>
  <si>
    <t>998741101</t>
  </si>
  <si>
    <t>Přesun hmot pro silnoproud stanovený z hmotnosti přesunovaného materiálu vodorovná dopravní vzdálenost do 50 m základní v objektech výšky do 6 m</t>
  </si>
  <si>
    <t>775550267</t>
  </si>
  <si>
    <t>https://podminky.urs.cz/item/CS_URS_2024_02/998741101</t>
  </si>
  <si>
    <t>Práce a dodávky M</t>
  </si>
  <si>
    <t>21-M</t>
  </si>
  <si>
    <t>Elektromontáže</t>
  </si>
  <si>
    <t>210202013</t>
  </si>
  <si>
    <t>Montáž svítidel výbojkových se zapojením vodičů průmyslových nebo venkovních na výložník</t>
  </si>
  <si>
    <t>-207482091</t>
  </si>
  <si>
    <t>https://podminky.urs.cz/item/CS_URS_2024_02/210202013</t>
  </si>
  <si>
    <t>MS0125</t>
  </si>
  <si>
    <t>Svítidlo LED - 2/5117BL/16LED/350mA/20W/WW/</t>
  </si>
  <si>
    <t>256</t>
  </si>
  <si>
    <t>327677134</t>
  </si>
  <si>
    <t>M02</t>
  </si>
  <si>
    <t>Svítidlo LED - 2/5117/16LED/350mA/20W/WW/</t>
  </si>
  <si>
    <t>1535911211</t>
  </si>
  <si>
    <t>MS05162</t>
  </si>
  <si>
    <t xml:space="preserve">Držák vertikální - pozinkovaný </t>
  </si>
  <si>
    <t>1545298288</t>
  </si>
  <si>
    <t>MS05163</t>
  </si>
  <si>
    <t>10774 - Backlight + plastový nýt</t>
  </si>
  <si>
    <t>-840297668</t>
  </si>
  <si>
    <t>210204002</t>
  </si>
  <si>
    <t>Montáž stožárů osvětlení parkových ocelových</t>
  </si>
  <si>
    <t>1098541167</t>
  </si>
  <si>
    <t>https://podminky.urs.cz/item/CS_URS_2024_02/210204002</t>
  </si>
  <si>
    <t>M01</t>
  </si>
  <si>
    <t>Stožár K-5-133/89/60 včetně ochranné manžety</t>
  </si>
  <si>
    <t>110563548</t>
  </si>
  <si>
    <t>210204201</t>
  </si>
  <si>
    <t>Montáž elektrovýzbroje stožárů osvětlení 1 okruh</t>
  </si>
  <si>
    <t>854822058</t>
  </si>
  <si>
    <t>https://podminky.urs.cz/item/CS_URS_2024_02/210204201</t>
  </si>
  <si>
    <t>M03</t>
  </si>
  <si>
    <t>SvorkovniceSV6.16.4   H116110</t>
  </si>
  <si>
    <t>1076539895</t>
  </si>
  <si>
    <t>210220020</t>
  </si>
  <si>
    <t>Montáž uzemňovacího vedení s upevněním, propojením a připojením pomocí svorek v zemi s izolací spojů vodičů FeZn páskou průřezu do 120 mm2 v městské zástavbě</t>
  </si>
  <si>
    <t>339596177</t>
  </si>
  <si>
    <t>https://podminky.urs.cz/item/CS_URS_2024_02/210220020</t>
  </si>
  <si>
    <t>35442062</t>
  </si>
  <si>
    <t>pás zemnící 30x4mm FeZn</t>
  </si>
  <si>
    <t>128</t>
  </si>
  <si>
    <t>-947324090</t>
  </si>
  <si>
    <t>210800411</t>
  </si>
  <si>
    <t>Montáž izolovaných vodičů měděných do 1 kV bez ukončení uložených v trubkách nebo lištách zatažených plných nebo laněných s PVC pláštěm, bezhalogenových, ohniodolných (např. CY, CHAH-V) průřezu žíly 0,5 až 16 mm2</t>
  </si>
  <si>
    <t>-1438090109</t>
  </si>
  <si>
    <t>https://podminky.urs.cz/item/CS_URS_2024_02/210800411</t>
  </si>
  <si>
    <t>800</t>
  </si>
  <si>
    <t>200</t>
  </si>
  <si>
    <t>M005</t>
  </si>
  <si>
    <t>Silový kabel pevný CYKY-J 4 X 16</t>
  </si>
  <si>
    <t>-307789063</t>
  </si>
  <si>
    <t>800*1,15</t>
  </si>
  <si>
    <t>M006</t>
  </si>
  <si>
    <t>Silový kabel pro pevné uložení CYKY-J 5x1,5</t>
  </si>
  <si>
    <t>-158960903</t>
  </si>
  <si>
    <t>200*1,15</t>
  </si>
  <si>
    <t>R4512</t>
  </si>
  <si>
    <t>M+D Ukončovací hlava smršťovací</t>
  </si>
  <si>
    <t>-995526977</t>
  </si>
  <si>
    <t>R46212</t>
  </si>
  <si>
    <t xml:space="preserve">M+D Plastová manžeta </t>
  </si>
  <si>
    <t>-2000683898</t>
  </si>
  <si>
    <t>R95165</t>
  </si>
  <si>
    <t>Demontáž stožáru VO, včetně svítidla, odvoz, likvidace a skládkovně</t>
  </si>
  <si>
    <t>-1692372519</t>
  </si>
  <si>
    <t>46-M</t>
  </si>
  <si>
    <t>Zemní práce při extr.mont.pracích</t>
  </si>
  <si>
    <t>460080014</t>
  </si>
  <si>
    <t>Základové konstrukce základ bez bednění do rostlé zeminy z monolitického betonu tř. C 16/20</t>
  </si>
  <si>
    <t>2088168868</t>
  </si>
  <si>
    <t>https://podminky.urs.cz/item/CS_URS_2024_02/460080014</t>
  </si>
  <si>
    <t>1,5*0,8*0,8*23</t>
  </si>
  <si>
    <t>55*0,5*0,2</t>
  </si>
  <si>
    <t>460510054</t>
  </si>
  <si>
    <t>Osazení kabelových prostupů včetně utěsnění a spárování z trub plastových do rýhy, bez výkopových prací bez obsypu, vnitřního průměru do 10 cm</t>
  </si>
  <si>
    <t>-274595536</t>
  </si>
  <si>
    <t>https://podminky.urs.cz/item/CS_URS_2024_02/460510054</t>
  </si>
  <si>
    <t>200+60</t>
  </si>
  <si>
    <t>M84513</t>
  </si>
  <si>
    <t>Chránička do země dvouplášťová  09063</t>
  </si>
  <si>
    <t>-494058532</t>
  </si>
  <si>
    <t>M84514</t>
  </si>
  <si>
    <t>Chránička do země dvouplášťová  09100</t>
  </si>
  <si>
    <t>-1659415340</t>
  </si>
  <si>
    <t>625047754</t>
  </si>
  <si>
    <t>1975684717</t>
  </si>
  <si>
    <t>-366109462</t>
  </si>
  <si>
    <t>1694777957</t>
  </si>
  <si>
    <t>Průzkumné, geodetické a projektové práce projektové práce dokumentace stavby (výkresová a textová) skutečného provedení stavby</t>
  </si>
  <si>
    <t>1738891453</t>
  </si>
  <si>
    <t>-1693797854</t>
  </si>
  <si>
    <t>VRN9</t>
  </si>
  <si>
    <t>Ostatní náklady</t>
  </si>
  <si>
    <t>090001000.1</t>
  </si>
  <si>
    <t>Posudky, 23x měření intenzity elektrického osvětlení po dokončení VO a předložení protokolu o měření, 1x výchozí řevize pro VO</t>
  </si>
  <si>
    <t>-322381616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</si>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</sst>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564861111" TargetMode="External"/><Relationship Id="rId21" Type="http://schemas.openxmlformats.org/officeDocument/2006/relationships/hyperlink" Target="https://podminky.urs.cz/item/CS_URS_2024_02/181411131" TargetMode="External"/><Relationship Id="rId34" Type="http://schemas.openxmlformats.org/officeDocument/2006/relationships/hyperlink" Target="https://podminky.urs.cz/item/CS_URS_2024_02/596211113" TargetMode="External"/><Relationship Id="rId42" Type="http://schemas.openxmlformats.org/officeDocument/2006/relationships/hyperlink" Target="https://podminky.urs.cz/item/CS_URS_2024_02/914511111" TargetMode="External"/><Relationship Id="rId47" Type="http://schemas.openxmlformats.org/officeDocument/2006/relationships/hyperlink" Target="https://podminky.urs.cz/item/CS_URS_2024_02/915221122" TargetMode="External"/><Relationship Id="rId50" Type="http://schemas.openxmlformats.org/officeDocument/2006/relationships/hyperlink" Target="https://podminky.urs.cz/item/CS_URS_2024_02/915621111" TargetMode="External"/><Relationship Id="rId55" Type="http://schemas.openxmlformats.org/officeDocument/2006/relationships/hyperlink" Target="https://podminky.urs.cz/item/CS_URS_2024_02/919735113" TargetMode="External"/><Relationship Id="rId63" Type="http://schemas.openxmlformats.org/officeDocument/2006/relationships/hyperlink" Target="https://podminky.urs.cz/item/CS_URS_2024_02/998223094" TargetMode="External"/><Relationship Id="rId7" Type="http://schemas.openxmlformats.org/officeDocument/2006/relationships/hyperlink" Target="https://podminky.urs.cz/item/CS_URS_2024_02/122111101" TargetMode="External"/><Relationship Id="rId2" Type="http://schemas.openxmlformats.org/officeDocument/2006/relationships/hyperlink" Target="https://podminky.urs.cz/item/CS_URS_2024_02/113106171" TargetMode="External"/><Relationship Id="rId16" Type="http://schemas.openxmlformats.org/officeDocument/2006/relationships/hyperlink" Target="https://podminky.urs.cz/item/CS_URS_2024_02/171251201" TargetMode="External"/><Relationship Id="rId29" Type="http://schemas.openxmlformats.org/officeDocument/2006/relationships/hyperlink" Target="https://podminky.urs.cz/item/CS_URS_2024_02/573231106" TargetMode="External"/><Relationship Id="rId11" Type="http://schemas.openxmlformats.org/officeDocument/2006/relationships/hyperlink" Target="https://podminky.urs.cz/item/CS_URS_2024_02/151101102" TargetMode="External"/><Relationship Id="rId24" Type="http://schemas.openxmlformats.org/officeDocument/2006/relationships/hyperlink" Target="https://podminky.urs.cz/item/CS_URS_2024_02/564831111" TargetMode="External"/><Relationship Id="rId32" Type="http://schemas.openxmlformats.org/officeDocument/2006/relationships/hyperlink" Target="https://podminky.urs.cz/item/CS_URS_2024_02/577144111" TargetMode="External"/><Relationship Id="rId37" Type="http://schemas.openxmlformats.org/officeDocument/2006/relationships/hyperlink" Target="https://podminky.urs.cz/item/CS_URS_2024_02/596412213" TargetMode="External"/><Relationship Id="rId40" Type="http://schemas.openxmlformats.org/officeDocument/2006/relationships/hyperlink" Target="https://podminky.urs.cz/item/CS_URS_2024_02/899722112" TargetMode="External"/><Relationship Id="rId45" Type="http://schemas.openxmlformats.org/officeDocument/2006/relationships/hyperlink" Target="https://podminky.urs.cz/item/CS_URS_2025_01/915131111" TargetMode="External"/><Relationship Id="rId53" Type="http://schemas.openxmlformats.org/officeDocument/2006/relationships/hyperlink" Target="https://podminky.urs.cz/item/CS_URS_2024_02/916241213" TargetMode="External"/><Relationship Id="rId58" Type="http://schemas.openxmlformats.org/officeDocument/2006/relationships/hyperlink" Target="https://podminky.urs.cz/item/CS_URS_2024_02/997221612" TargetMode="External"/><Relationship Id="rId66" Type="http://schemas.openxmlformats.org/officeDocument/2006/relationships/hyperlink" Target="https://podminky.urs.cz/item/CS_URS_2024_02/HZS1292" TargetMode="External"/><Relationship Id="rId5" Type="http://schemas.openxmlformats.org/officeDocument/2006/relationships/hyperlink" Target="https://podminky.urs.cz/item/CS_URS_2024_02/113201112" TargetMode="External"/><Relationship Id="rId61" Type="http://schemas.openxmlformats.org/officeDocument/2006/relationships/hyperlink" Target="https://podminky.urs.cz/item/CS_URS_2024_02/997221655" TargetMode="External"/><Relationship Id="rId19" Type="http://schemas.openxmlformats.org/officeDocument/2006/relationships/hyperlink" Target="https://podminky.urs.cz/item/CS_URS_2024_02/174101101" TargetMode="External"/><Relationship Id="rId14" Type="http://schemas.openxmlformats.org/officeDocument/2006/relationships/hyperlink" Target="https://podminky.urs.cz/item/CS_URS_2024_02/162751119" TargetMode="External"/><Relationship Id="rId22" Type="http://schemas.openxmlformats.org/officeDocument/2006/relationships/hyperlink" Target="https://podminky.urs.cz/item/CS_URS_2024_02/182303111" TargetMode="External"/><Relationship Id="rId27" Type="http://schemas.openxmlformats.org/officeDocument/2006/relationships/hyperlink" Target="https://podminky.urs.cz/item/CS_URS_2024_02/565135111" TargetMode="External"/><Relationship Id="rId30" Type="http://schemas.openxmlformats.org/officeDocument/2006/relationships/hyperlink" Target="https://podminky.urs.cz/item/CS_URS_2024_02/573231111" TargetMode="External"/><Relationship Id="rId35" Type="http://schemas.openxmlformats.org/officeDocument/2006/relationships/hyperlink" Target="https://podminky.urs.cz/item/CS_URS_2024_02/596211114" TargetMode="External"/><Relationship Id="rId43" Type="http://schemas.openxmlformats.org/officeDocument/2006/relationships/hyperlink" Target="https://podminky.urs.cz/item/CS_URS_2025_01/915121111" TargetMode="External"/><Relationship Id="rId48" Type="http://schemas.openxmlformats.org/officeDocument/2006/relationships/hyperlink" Target="https://podminky.urs.cz/item/CS_URS_2024_02/915231112" TargetMode="External"/><Relationship Id="rId56" Type="http://schemas.openxmlformats.org/officeDocument/2006/relationships/hyperlink" Target="https://podminky.urs.cz/item/CS_URS_2024_02/997221571" TargetMode="External"/><Relationship Id="rId64" Type="http://schemas.openxmlformats.org/officeDocument/2006/relationships/hyperlink" Target="https://podminky.urs.cz/item/CS_URS_2024_02/998225111" TargetMode="External"/><Relationship Id="rId8" Type="http://schemas.openxmlformats.org/officeDocument/2006/relationships/hyperlink" Target="https://podminky.urs.cz/item/CS_URS_2024_02/122251104" TargetMode="External"/><Relationship Id="rId51" Type="http://schemas.openxmlformats.org/officeDocument/2006/relationships/hyperlink" Target="https://podminky.urs.cz/item/CS_URS_2024_02/916131213" TargetMode="External"/><Relationship Id="rId3" Type="http://schemas.openxmlformats.org/officeDocument/2006/relationships/hyperlink" Target="https://podminky.urs.cz/item/CS_URS_2024_02/113107223" TargetMode="External"/><Relationship Id="rId12" Type="http://schemas.openxmlformats.org/officeDocument/2006/relationships/hyperlink" Target="https://podminky.urs.cz/item/CS_URS_2024_02/151101112" TargetMode="External"/><Relationship Id="rId17" Type="http://schemas.openxmlformats.org/officeDocument/2006/relationships/hyperlink" Target="https://podminky.urs.cz/item/CS_URS_2024_02/171201231" TargetMode="External"/><Relationship Id="rId25" Type="http://schemas.openxmlformats.org/officeDocument/2006/relationships/hyperlink" Target="https://podminky.urs.cz/item/CS_URS_2024_02/564851111" TargetMode="External"/><Relationship Id="rId33" Type="http://schemas.openxmlformats.org/officeDocument/2006/relationships/hyperlink" Target="https://podminky.urs.cz/item/CS_URS_2024_02/577155132" TargetMode="External"/><Relationship Id="rId38" Type="http://schemas.openxmlformats.org/officeDocument/2006/relationships/hyperlink" Target="https://podminky.urs.cz/item/CS_URS_2024_02/892351111" TargetMode="External"/><Relationship Id="rId46" Type="http://schemas.openxmlformats.org/officeDocument/2006/relationships/hyperlink" Target="https://podminky.urs.cz/item/CS_URS_2024_02/915221112" TargetMode="External"/><Relationship Id="rId59" Type="http://schemas.openxmlformats.org/officeDocument/2006/relationships/hyperlink" Target="https://podminky.urs.cz/item/CS_URS_2024_02/997221615" TargetMode="External"/><Relationship Id="rId67" Type="http://schemas.openxmlformats.org/officeDocument/2006/relationships/drawing" Target="../drawings/drawing2.xml"/><Relationship Id="rId20" Type="http://schemas.openxmlformats.org/officeDocument/2006/relationships/hyperlink" Target="https://podminky.urs.cz/item/CS_URS_2024_02/175151101" TargetMode="External"/><Relationship Id="rId41" Type="http://schemas.openxmlformats.org/officeDocument/2006/relationships/hyperlink" Target="https://podminky.urs.cz/item/CS_URS_2024_02/914111111" TargetMode="External"/><Relationship Id="rId54" Type="http://schemas.openxmlformats.org/officeDocument/2006/relationships/hyperlink" Target="https://podminky.urs.cz/item/CS_URS_2024_02/919726123" TargetMode="External"/><Relationship Id="rId62" Type="http://schemas.openxmlformats.org/officeDocument/2006/relationships/hyperlink" Target="https://podminky.urs.cz/item/CS_URS_2024_02/998223011" TargetMode="External"/><Relationship Id="rId1" Type="http://schemas.openxmlformats.org/officeDocument/2006/relationships/hyperlink" Target="https://podminky.urs.cz/item/CS_URS_2024_02/113106161" TargetMode="External"/><Relationship Id="rId6" Type="http://schemas.openxmlformats.org/officeDocument/2006/relationships/hyperlink" Target="https://podminky.urs.cz/item/CS_URS_2024_02/121151123" TargetMode="External"/><Relationship Id="rId15" Type="http://schemas.openxmlformats.org/officeDocument/2006/relationships/hyperlink" Target="https://podminky.urs.cz/item/CS_URS_2024_02/167151101" TargetMode="External"/><Relationship Id="rId23" Type="http://schemas.openxmlformats.org/officeDocument/2006/relationships/hyperlink" Target="https://podminky.urs.cz/item/CS_URS_2024_02/451572111" TargetMode="External"/><Relationship Id="rId28" Type="http://schemas.openxmlformats.org/officeDocument/2006/relationships/hyperlink" Target="https://podminky.urs.cz/item/CS_URS_2024_02/565165111" TargetMode="External"/><Relationship Id="rId36" Type="http://schemas.openxmlformats.org/officeDocument/2006/relationships/hyperlink" Target="https://podminky.urs.cz/item/CS_URS_2024_02/596212212" TargetMode="External"/><Relationship Id="rId49" Type="http://schemas.openxmlformats.org/officeDocument/2006/relationships/hyperlink" Target="https://podminky.urs.cz/item/CS_URS_2024_02/915611111" TargetMode="External"/><Relationship Id="rId57" Type="http://schemas.openxmlformats.org/officeDocument/2006/relationships/hyperlink" Target="https://podminky.urs.cz/item/CS_URS_2024_02/997221579" TargetMode="External"/><Relationship Id="rId10" Type="http://schemas.openxmlformats.org/officeDocument/2006/relationships/hyperlink" Target="https://podminky.urs.cz/item/CS_URS_2024_02/132254204" TargetMode="External"/><Relationship Id="rId31" Type="http://schemas.openxmlformats.org/officeDocument/2006/relationships/hyperlink" Target="https://podminky.urs.cz/item/CS_URS_2024_02/577134111" TargetMode="External"/><Relationship Id="rId44" Type="http://schemas.openxmlformats.org/officeDocument/2006/relationships/hyperlink" Target="https://podminky.urs.cz/item/CS_URS_2025_01/915121121" TargetMode="External"/><Relationship Id="rId52" Type="http://schemas.openxmlformats.org/officeDocument/2006/relationships/hyperlink" Target="https://podminky.urs.cz/item/CS_URS_2024_02/916231213" TargetMode="External"/><Relationship Id="rId60" Type="http://schemas.openxmlformats.org/officeDocument/2006/relationships/hyperlink" Target="https://podminky.urs.cz/item/CS_URS_2024_02/997221645" TargetMode="External"/><Relationship Id="rId65" Type="http://schemas.openxmlformats.org/officeDocument/2006/relationships/hyperlink" Target="https://podminky.urs.cz/item/CS_URS_2024_02/998225194" TargetMode="External"/><Relationship Id="rId4" Type="http://schemas.openxmlformats.org/officeDocument/2006/relationships/hyperlink" Target="https://podminky.urs.cz/item/CS_URS_2024_02/113107242" TargetMode="External"/><Relationship Id="rId9" Type="http://schemas.openxmlformats.org/officeDocument/2006/relationships/hyperlink" Target="https://podminky.urs.cz/item/CS_URS_2024_02/122351104" TargetMode="External"/><Relationship Id="rId13" Type="http://schemas.openxmlformats.org/officeDocument/2006/relationships/hyperlink" Target="https://podminky.urs.cz/item/CS_URS_2024_02/162751117" TargetMode="External"/><Relationship Id="rId18" Type="http://schemas.openxmlformats.org/officeDocument/2006/relationships/hyperlink" Target="https://podminky.urs.cz/item/CS_URS_2024_02/171152501" TargetMode="External"/><Relationship Id="rId39" Type="http://schemas.openxmlformats.org/officeDocument/2006/relationships/hyperlink" Target="https://podminky.urs.cz/item/CS_URS_2024_02/89441111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71251201" TargetMode="External"/><Relationship Id="rId18" Type="http://schemas.openxmlformats.org/officeDocument/2006/relationships/hyperlink" Target="https://podminky.urs.cz/item/CS_URS_2024_02/564851111" TargetMode="External"/><Relationship Id="rId26" Type="http://schemas.openxmlformats.org/officeDocument/2006/relationships/hyperlink" Target="https://podminky.urs.cz/item/CS_URS_2025_01/915121111" TargetMode="External"/><Relationship Id="rId39" Type="http://schemas.openxmlformats.org/officeDocument/2006/relationships/hyperlink" Target="https://podminky.urs.cz/item/CS_URS_2024_02/997221612" TargetMode="External"/><Relationship Id="rId21" Type="http://schemas.openxmlformats.org/officeDocument/2006/relationships/hyperlink" Target="https://podminky.urs.cz/item/CS_URS_2024_02/573231111" TargetMode="External"/><Relationship Id="rId34" Type="http://schemas.openxmlformats.org/officeDocument/2006/relationships/hyperlink" Target="https://podminky.urs.cz/item/CS_URS_2024_02/916131213" TargetMode="External"/><Relationship Id="rId42" Type="http://schemas.openxmlformats.org/officeDocument/2006/relationships/hyperlink" Target="https://podminky.urs.cz/item/CS_URS_2024_02/997221655" TargetMode="External"/><Relationship Id="rId7" Type="http://schemas.openxmlformats.org/officeDocument/2006/relationships/hyperlink" Target="https://podminky.urs.cz/item/CS_URS_2024_02/122251101" TargetMode="External"/><Relationship Id="rId2" Type="http://schemas.openxmlformats.org/officeDocument/2006/relationships/hyperlink" Target="https://podminky.urs.cz/item/CS_URS_2024_02/113107223" TargetMode="External"/><Relationship Id="rId16" Type="http://schemas.openxmlformats.org/officeDocument/2006/relationships/hyperlink" Target="https://podminky.urs.cz/item/CS_URS_2024_02/181411131" TargetMode="External"/><Relationship Id="rId29" Type="http://schemas.openxmlformats.org/officeDocument/2006/relationships/hyperlink" Target="https://podminky.urs.cz/item/CS_URS_2024_02/915221112" TargetMode="External"/><Relationship Id="rId1" Type="http://schemas.openxmlformats.org/officeDocument/2006/relationships/hyperlink" Target="https://podminky.urs.cz/item/CS_URS_2024_02/113106171" TargetMode="External"/><Relationship Id="rId6" Type="http://schemas.openxmlformats.org/officeDocument/2006/relationships/hyperlink" Target="https://podminky.urs.cz/item/CS_URS_2024_02/122211101" TargetMode="External"/><Relationship Id="rId11" Type="http://schemas.openxmlformats.org/officeDocument/2006/relationships/hyperlink" Target="https://podminky.urs.cz/item/CS_URS_2024_02/162751119" TargetMode="External"/><Relationship Id="rId24" Type="http://schemas.openxmlformats.org/officeDocument/2006/relationships/hyperlink" Target="https://podminky.urs.cz/item/CS_URS_2024_02/596211112" TargetMode="External"/><Relationship Id="rId32" Type="http://schemas.openxmlformats.org/officeDocument/2006/relationships/hyperlink" Target="https://podminky.urs.cz/item/CS_URS_2024_02/915611111" TargetMode="External"/><Relationship Id="rId37" Type="http://schemas.openxmlformats.org/officeDocument/2006/relationships/hyperlink" Target="https://podminky.urs.cz/item/CS_URS_2024_02/997221571" TargetMode="External"/><Relationship Id="rId40" Type="http://schemas.openxmlformats.org/officeDocument/2006/relationships/hyperlink" Target="https://podminky.urs.cz/item/CS_URS_2024_02/997221615" TargetMode="External"/><Relationship Id="rId45" Type="http://schemas.openxmlformats.org/officeDocument/2006/relationships/hyperlink" Target="https://podminky.urs.cz/item/CS_URS_2024_02/HZS1292" TargetMode="External"/><Relationship Id="rId5" Type="http://schemas.openxmlformats.org/officeDocument/2006/relationships/hyperlink" Target="https://podminky.urs.cz/item/CS_URS_2024_02/121151103" TargetMode="External"/><Relationship Id="rId15" Type="http://schemas.openxmlformats.org/officeDocument/2006/relationships/hyperlink" Target="https://podminky.urs.cz/item/CS_URS_2024_02/171152501" TargetMode="External"/><Relationship Id="rId23" Type="http://schemas.openxmlformats.org/officeDocument/2006/relationships/hyperlink" Target="https://podminky.urs.cz/item/CS_URS_2024_02/577155132" TargetMode="External"/><Relationship Id="rId28" Type="http://schemas.openxmlformats.org/officeDocument/2006/relationships/hyperlink" Target="https://podminky.urs.cz/item/CS_URS_2025_01/915131111" TargetMode="External"/><Relationship Id="rId36" Type="http://schemas.openxmlformats.org/officeDocument/2006/relationships/hyperlink" Target="https://podminky.urs.cz/item/CS_URS_2024_02/919735113" TargetMode="External"/><Relationship Id="rId10" Type="http://schemas.openxmlformats.org/officeDocument/2006/relationships/hyperlink" Target="https://podminky.urs.cz/item/CS_URS_2024_02/162751117" TargetMode="External"/><Relationship Id="rId19" Type="http://schemas.openxmlformats.org/officeDocument/2006/relationships/hyperlink" Target="https://podminky.urs.cz/item/CS_URS_2024_02/565135111" TargetMode="External"/><Relationship Id="rId31" Type="http://schemas.openxmlformats.org/officeDocument/2006/relationships/hyperlink" Target="https://podminky.urs.cz/item/CS_URS_2024_02/915231112" TargetMode="External"/><Relationship Id="rId44" Type="http://schemas.openxmlformats.org/officeDocument/2006/relationships/hyperlink" Target="https://podminky.urs.cz/item/CS_URS_2024_02/998225194" TargetMode="External"/><Relationship Id="rId4" Type="http://schemas.openxmlformats.org/officeDocument/2006/relationships/hyperlink" Target="https://podminky.urs.cz/item/CS_URS_2024_02/113201112" TargetMode="External"/><Relationship Id="rId9" Type="http://schemas.openxmlformats.org/officeDocument/2006/relationships/hyperlink" Target="https://podminky.urs.cz/item/CS_URS_2024_02/122351101" TargetMode="External"/><Relationship Id="rId14" Type="http://schemas.openxmlformats.org/officeDocument/2006/relationships/hyperlink" Target="https://podminky.urs.cz/item/CS_URS_2024_02/171201231" TargetMode="External"/><Relationship Id="rId22" Type="http://schemas.openxmlformats.org/officeDocument/2006/relationships/hyperlink" Target="https://podminky.urs.cz/item/CS_URS_2024_02/577134111" TargetMode="External"/><Relationship Id="rId27" Type="http://schemas.openxmlformats.org/officeDocument/2006/relationships/hyperlink" Target="https://podminky.urs.cz/item/CS_URS_2025_01/915121121" TargetMode="External"/><Relationship Id="rId30" Type="http://schemas.openxmlformats.org/officeDocument/2006/relationships/hyperlink" Target="https://podminky.urs.cz/item/CS_URS_2024_02/915221122" TargetMode="External"/><Relationship Id="rId35" Type="http://schemas.openxmlformats.org/officeDocument/2006/relationships/hyperlink" Target="https://podminky.urs.cz/item/CS_URS_2024_02/916231213" TargetMode="External"/><Relationship Id="rId43" Type="http://schemas.openxmlformats.org/officeDocument/2006/relationships/hyperlink" Target="https://podminky.urs.cz/item/CS_URS_2024_02/998225111" TargetMode="External"/><Relationship Id="rId8" Type="http://schemas.openxmlformats.org/officeDocument/2006/relationships/hyperlink" Target="https://podminky.urs.cz/item/CS_URS_2024_02/122311101" TargetMode="External"/><Relationship Id="rId3" Type="http://schemas.openxmlformats.org/officeDocument/2006/relationships/hyperlink" Target="https://podminky.urs.cz/item/CS_URS_2024_02/113107242" TargetMode="External"/><Relationship Id="rId12" Type="http://schemas.openxmlformats.org/officeDocument/2006/relationships/hyperlink" Target="https://podminky.urs.cz/item/CS_URS_2024_02/167151101" TargetMode="External"/><Relationship Id="rId17" Type="http://schemas.openxmlformats.org/officeDocument/2006/relationships/hyperlink" Target="https://podminky.urs.cz/item/CS_URS_2024_02/182303111" TargetMode="External"/><Relationship Id="rId25" Type="http://schemas.openxmlformats.org/officeDocument/2006/relationships/hyperlink" Target="https://podminky.urs.cz/item/CS_URS_2024_02/596211114" TargetMode="External"/><Relationship Id="rId33" Type="http://schemas.openxmlformats.org/officeDocument/2006/relationships/hyperlink" Target="https://podminky.urs.cz/item/CS_URS_2024_02/915621111" TargetMode="External"/><Relationship Id="rId38" Type="http://schemas.openxmlformats.org/officeDocument/2006/relationships/hyperlink" Target="https://podminky.urs.cz/item/CS_URS_2024_02/997221579" TargetMode="External"/><Relationship Id="rId46" Type="http://schemas.openxmlformats.org/officeDocument/2006/relationships/drawing" Target="../drawings/drawing3.xml"/><Relationship Id="rId20" Type="http://schemas.openxmlformats.org/officeDocument/2006/relationships/hyperlink" Target="https://podminky.urs.cz/item/CS_URS_2024_02/573231106" TargetMode="External"/><Relationship Id="rId41" Type="http://schemas.openxmlformats.org/officeDocument/2006/relationships/hyperlink" Target="https://podminky.urs.cz/item/CS_URS_2024_02/99722164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4111101" TargetMode="External"/><Relationship Id="rId13" Type="http://schemas.openxmlformats.org/officeDocument/2006/relationships/hyperlink" Target="https://podminky.urs.cz/item/CS_URS_2024_02/919735112" TargetMode="External"/><Relationship Id="rId18" Type="http://schemas.openxmlformats.org/officeDocument/2006/relationships/hyperlink" Target="https://podminky.urs.cz/item/CS_URS_2024_02/998225111" TargetMode="External"/><Relationship Id="rId26" Type="http://schemas.openxmlformats.org/officeDocument/2006/relationships/hyperlink" Target="https://podminky.urs.cz/item/CS_URS_2024_02/210800411" TargetMode="External"/><Relationship Id="rId3" Type="http://schemas.openxmlformats.org/officeDocument/2006/relationships/hyperlink" Target="https://podminky.urs.cz/item/CS_URS_2024_02/162211311" TargetMode="External"/><Relationship Id="rId21" Type="http://schemas.openxmlformats.org/officeDocument/2006/relationships/hyperlink" Target="https://podminky.urs.cz/item/CS_URS_2024_02/998741101" TargetMode="External"/><Relationship Id="rId7" Type="http://schemas.openxmlformats.org/officeDocument/2006/relationships/hyperlink" Target="https://podminky.urs.cz/item/CS_URS_2024_02/171251201" TargetMode="External"/><Relationship Id="rId12" Type="http://schemas.openxmlformats.org/officeDocument/2006/relationships/hyperlink" Target="https://podminky.urs.cz/item/CS_URS_2024_02/596212210" TargetMode="External"/><Relationship Id="rId17" Type="http://schemas.openxmlformats.org/officeDocument/2006/relationships/hyperlink" Target="https://podminky.urs.cz/item/CS_URS_2024_02/997221655" TargetMode="External"/><Relationship Id="rId25" Type="http://schemas.openxmlformats.org/officeDocument/2006/relationships/hyperlink" Target="https://podminky.urs.cz/item/CS_URS_2024_02/210220020" TargetMode="External"/><Relationship Id="rId2" Type="http://schemas.openxmlformats.org/officeDocument/2006/relationships/hyperlink" Target="https://podminky.urs.cz/item/CS_URS_2024_02/113107022" TargetMode="External"/><Relationship Id="rId16" Type="http://schemas.openxmlformats.org/officeDocument/2006/relationships/hyperlink" Target="https://podminky.urs.cz/item/CS_URS_2024_02/997221615" TargetMode="External"/><Relationship Id="rId20" Type="http://schemas.openxmlformats.org/officeDocument/2006/relationships/hyperlink" Target="https://podminky.urs.cz/item/CS_URS_2024_02/741130025" TargetMode="External"/><Relationship Id="rId29" Type="http://schemas.openxmlformats.org/officeDocument/2006/relationships/hyperlink" Target="https://podminky.urs.cz/item/CS_URS_2024_02/HZS1292" TargetMode="External"/><Relationship Id="rId1" Type="http://schemas.openxmlformats.org/officeDocument/2006/relationships/hyperlink" Target="https://podminky.urs.cz/item/CS_URS_2024_02/113106023" TargetMode="External"/><Relationship Id="rId6" Type="http://schemas.openxmlformats.org/officeDocument/2006/relationships/hyperlink" Target="https://podminky.urs.cz/item/CS_URS_2024_02/171201221" TargetMode="External"/><Relationship Id="rId11" Type="http://schemas.openxmlformats.org/officeDocument/2006/relationships/hyperlink" Target="https://podminky.urs.cz/item/CS_URS_2024_02/572131112" TargetMode="External"/><Relationship Id="rId24" Type="http://schemas.openxmlformats.org/officeDocument/2006/relationships/hyperlink" Target="https://podminky.urs.cz/item/CS_URS_2024_02/210204201" TargetMode="External"/><Relationship Id="rId5" Type="http://schemas.openxmlformats.org/officeDocument/2006/relationships/hyperlink" Target="https://podminky.urs.cz/item/CS_URS_2024_02/162751119" TargetMode="External"/><Relationship Id="rId15" Type="http://schemas.openxmlformats.org/officeDocument/2006/relationships/hyperlink" Target="https://podminky.urs.cz/item/CS_URS_2024_02/997221579" TargetMode="External"/><Relationship Id="rId23" Type="http://schemas.openxmlformats.org/officeDocument/2006/relationships/hyperlink" Target="https://podminky.urs.cz/item/CS_URS_2024_02/210204002" TargetMode="External"/><Relationship Id="rId28" Type="http://schemas.openxmlformats.org/officeDocument/2006/relationships/hyperlink" Target="https://podminky.urs.cz/item/CS_URS_2024_02/460510054" TargetMode="External"/><Relationship Id="rId10" Type="http://schemas.openxmlformats.org/officeDocument/2006/relationships/hyperlink" Target="https://podminky.urs.cz/item/CS_URS_2024_02/565171111" TargetMode="External"/><Relationship Id="rId19" Type="http://schemas.openxmlformats.org/officeDocument/2006/relationships/hyperlink" Target="https://podminky.urs.cz/item/CS_URS_2024_02/741130021" TargetMode="External"/><Relationship Id="rId4" Type="http://schemas.openxmlformats.org/officeDocument/2006/relationships/hyperlink" Target="https://podminky.urs.cz/item/CS_URS_2024_02/162751117" TargetMode="External"/><Relationship Id="rId9" Type="http://schemas.openxmlformats.org/officeDocument/2006/relationships/hyperlink" Target="https://podminky.urs.cz/item/CS_URS_2024_02/175111101" TargetMode="External"/><Relationship Id="rId14" Type="http://schemas.openxmlformats.org/officeDocument/2006/relationships/hyperlink" Target="https://podminky.urs.cz/item/CS_URS_2024_02/997221571" TargetMode="External"/><Relationship Id="rId22" Type="http://schemas.openxmlformats.org/officeDocument/2006/relationships/hyperlink" Target="https://podminky.urs.cz/item/CS_URS_2024_02/210202013" TargetMode="External"/><Relationship Id="rId27" Type="http://schemas.openxmlformats.org/officeDocument/2006/relationships/hyperlink" Target="https://podminky.urs.cz/item/CS_URS_2024_02/460080014" TargetMode="External"/><Relationship Id="rId30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opLeftCell="A16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68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R5" s="20"/>
      <c r="BE5" s="265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70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R6" s="20"/>
      <c r="BE6" s="266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66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66"/>
      <c r="BS8" s="17" t="s">
        <v>6</v>
      </c>
    </row>
    <row r="9" spans="1:74" ht="14.45" customHeight="1">
      <c r="B9" s="20"/>
      <c r="AR9" s="20"/>
      <c r="BE9" s="266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66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66"/>
      <c r="BS11" s="17" t="s">
        <v>6</v>
      </c>
    </row>
    <row r="12" spans="1:74" ht="6.95" customHeight="1">
      <c r="B12" s="20"/>
      <c r="AR12" s="20"/>
      <c r="BE12" s="266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66"/>
      <c r="BS13" s="17" t="s">
        <v>6</v>
      </c>
    </row>
    <row r="14" spans="1:74" ht="12.75">
      <c r="B14" s="20"/>
      <c r="E14" s="271" t="s">
        <v>30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" t="s">
        <v>28</v>
      </c>
      <c r="AN14" s="29" t="s">
        <v>30</v>
      </c>
      <c r="AR14" s="20"/>
      <c r="BE14" s="266"/>
      <c r="BS14" s="17" t="s">
        <v>6</v>
      </c>
    </row>
    <row r="15" spans="1:74" ht="6.95" customHeight="1">
      <c r="B15" s="20"/>
      <c r="AR15" s="20"/>
      <c r="BE15" s="266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66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66"/>
      <c r="BS17" s="17" t="s">
        <v>33</v>
      </c>
    </row>
    <row r="18" spans="2:71" ht="6.95" customHeight="1">
      <c r="B18" s="20"/>
      <c r="AR18" s="20"/>
      <c r="BE18" s="266"/>
      <c r="BS18" s="17" t="s">
        <v>34</v>
      </c>
    </row>
    <row r="19" spans="2:71" ht="12" customHeight="1">
      <c r="B19" s="20"/>
      <c r="D19" s="27" t="s">
        <v>35</v>
      </c>
      <c r="AK19" s="27" t="s">
        <v>26</v>
      </c>
      <c r="AN19" s="25" t="s">
        <v>19</v>
      </c>
      <c r="AR19" s="20"/>
      <c r="BE19" s="266"/>
      <c r="BS19" s="17" t="s">
        <v>34</v>
      </c>
    </row>
    <row r="20" spans="2:71" ht="18.399999999999999" customHeight="1">
      <c r="B20" s="20"/>
      <c r="E20" s="25" t="s">
        <v>36</v>
      </c>
      <c r="AK20" s="27" t="s">
        <v>28</v>
      </c>
      <c r="AN20" s="25" t="s">
        <v>19</v>
      </c>
      <c r="AR20" s="20"/>
      <c r="BE20" s="266"/>
      <c r="BS20" s="17" t="s">
        <v>4</v>
      </c>
    </row>
    <row r="21" spans="2:71" ht="6.95" customHeight="1">
      <c r="B21" s="20"/>
      <c r="AR21" s="20"/>
      <c r="BE21" s="266"/>
    </row>
    <row r="22" spans="2:71" ht="12" customHeight="1">
      <c r="B22" s="20"/>
      <c r="D22" s="27" t="s">
        <v>37</v>
      </c>
      <c r="AR22" s="20"/>
      <c r="BE22" s="266"/>
    </row>
    <row r="23" spans="2:71" ht="47.25" customHeight="1">
      <c r="B23" s="20"/>
      <c r="E23" s="273" t="s">
        <v>38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R23" s="20"/>
      <c r="BE23" s="266"/>
    </row>
    <row r="24" spans="2:71" ht="6.95" customHeight="1">
      <c r="B24" s="20"/>
      <c r="AR24" s="20"/>
      <c r="BE24" s="266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6"/>
    </row>
    <row r="26" spans="2:71" s="1" customFormat="1" ht="25.9" customHeight="1">
      <c r="B26" s="32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4">
        <f>ROUND(AG54,2)</f>
        <v>0</v>
      </c>
      <c r="AL26" s="275"/>
      <c r="AM26" s="275"/>
      <c r="AN26" s="275"/>
      <c r="AO26" s="275"/>
      <c r="AR26" s="32"/>
      <c r="BE26" s="266"/>
    </row>
    <row r="27" spans="2:71" s="1" customFormat="1" ht="6.95" customHeight="1">
      <c r="B27" s="32"/>
      <c r="AR27" s="32"/>
      <c r="BE27" s="266"/>
    </row>
    <row r="28" spans="2:71" s="1" customFormat="1" ht="12.75">
      <c r="B28" s="32"/>
      <c r="L28" s="276" t="s">
        <v>40</v>
      </c>
      <c r="M28" s="276"/>
      <c r="N28" s="276"/>
      <c r="O28" s="276"/>
      <c r="P28" s="276"/>
      <c r="W28" s="276" t="s">
        <v>41</v>
      </c>
      <c r="X28" s="276"/>
      <c r="Y28" s="276"/>
      <c r="Z28" s="276"/>
      <c r="AA28" s="276"/>
      <c r="AB28" s="276"/>
      <c r="AC28" s="276"/>
      <c r="AD28" s="276"/>
      <c r="AE28" s="276"/>
      <c r="AK28" s="276" t="s">
        <v>42</v>
      </c>
      <c r="AL28" s="276"/>
      <c r="AM28" s="276"/>
      <c r="AN28" s="276"/>
      <c r="AO28" s="276"/>
      <c r="AR28" s="32"/>
      <c r="BE28" s="266"/>
    </row>
    <row r="29" spans="2:71" s="2" customFormat="1" ht="14.45" customHeight="1">
      <c r="B29" s="36"/>
      <c r="D29" s="27" t="s">
        <v>43</v>
      </c>
      <c r="F29" s="27" t="s">
        <v>44</v>
      </c>
      <c r="L29" s="279">
        <v>0.21</v>
      </c>
      <c r="M29" s="278"/>
      <c r="N29" s="278"/>
      <c r="O29" s="278"/>
      <c r="P29" s="278"/>
      <c r="W29" s="277">
        <f>ROUND(AZ54, 2)</f>
        <v>0</v>
      </c>
      <c r="X29" s="278"/>
      <c r="Y29" s="278"/>
      <c r="Z29" s="278"/>
      <c r="AA29" s="278"/>
      <c r="AB29" s="278"/>
      <c r="AC29" s="278"/>
      <c r="AD29" s="278"/>
      <c r="AE29" s="278"/>
      <c r="AK29" s="277">
        <f>ROUND(AV54, 2)</f>
        <v>0</v>
      </c>
      <c r="AL29" s="278"/>
      <c r="AM29" s="278"/>
      <c r="AN29" s="278"/>
      <c r="AO29" s="278"/>
      <c r="AR29" s="36"/>
      <c r="BE29" s="267"/>
    </row>
    <row r="30" spans="2:71" s="2" customFormat="1" ht="14.45" customHeight="1">
      <c r="B30" s="36"/>
      <c r="F30" s="27" t="s">
        <v>45</v>
      </c>
      <c r="L30" s="279">
        <v>0.12</v>
      </c>
      <c r="M30" s="278"/>
      <c r="N30" s="278"/>
      <c r="O30" s="278"/>
      <c r="P30" s="278"/>
      <c r="W30" s="277">
        <f>ROUND(BA54, 2)</f>
        <v>0</v>
      </c>
      <c r="X30" s="278"/>
      <c r="Y30" s="278"/>
      <c r="Z30" s="278"/>
      <c r="AA30" s="278"/>
      <c r="AB30" s="278"/>
      <c r="AC30" s="278"/>
      <c r="AD30" s="278"/>
      <c r="AE30" s="278"/>
      <c r="AK30" s="277">
        <f>ROUND(AW54, 2)</f>
        <v>0</v>
      </c>
      <c r="AL30" s="278"/>
      <c r="AM30" s="278"/>
      <c r="AN30" s="278"/>
      <c r="AO30" s="278"/>
      <c r="AR30" s="36"/>
      <c r="BE30" s="267"/>
    </row>
    <row r="31" spans="2:71" s="2" customFormat="1" ht="14.45" hidden="1" customHeight="1">
      <c r="B31" s="36"/>
      <c r="F31" s="27" t="s">
        <v>46</v>
      </c>
      <c r="L31" s="279">
        <v>0.21</v>
      </c>
      <c r="M31" s="278"/>
      <c r="N31" s="278"/>
      <c r="O31" s="278"/>
      <c r="P31" s="278"/>
      <c r="W31" s="277">
        <f>ROUND(BB54, 2)</f>
        <v>0</v>
      </c>
      <c r="X31" s="278"/>
      <c r="Y31" s="278"/>
      <c r="Z31" s="278"/>
      <c r="AA31" s="278"/>
      <c r="AB31" s="278"/>
      <c r="AC31" s="278"/>
      <c r="AD31" s="278"/>
      <c r="AE31" s="278"/>
      <c r="AK31" s="277">
        <v>0</v>
      </c>
      <c r="AL31" s="278"/>
      <c r="AM31" s="278"/>
      <c r="AN31" s="278"/>
      <c r="AO31" s="278"/>
      <c r="AR31" s="36"/>
      <c r="BE31" s="267"/>
    </row>
    <row r="32" spans="2:71" s="2" customFormat="1" ht="14.45" hidden="1" customHeight="1">
      <c r="B32" s="36"/>
      <c r="F32" s="27" t="s">
        <v>47</v>
      </c>
      <c r="L32" s="279">
        <v>0.12</v>
      </c>
      <c r="M32" s="278"/>
      <c r="N32" s="278"/>
      <c r="O32" s="278"/>
      <c r="P32" s="278"/>
      <c r="W32" s="277">
        <f>ROUND(BC54, 2)</f>
        <v>0</v>
      </c>
      <c r="X32" s="278"/>
      <c r="Y32" s="278"/>
      <c r="Z32" s="278"/>
      <c r="AA32" s="278"/>
      <c r="AB32" s="278"/>
      <c r="AC32" s="278"/>
      <c r="AD32" s="278"/>
      <c r="AE32" s="278"/>
      <c r="AK32" s="277">
        <v>0</v>
      </c>
      <c r="AL32" s="278"/>
      <c r="AM32" s="278"/>
      <c r="AN32" s="278"/>
      <c r="AO32" s="278"/>
      <c r="AR32" s="36"/>
      <c r="BE32" s="267"/>
    </row>
    <row r="33" spans="2:44" s="2" customFormat="1" ht="14.45" hidden="1" customHeight="1">
      <c r="B33" s="36"/>
      <c r="F33" s="27" t="s">
        <v>48</v>
      </c>
      <c r="L33" s="279">
        <v>0</v>
      </c>
      <c r="M33" s="278"/>
      <c r="N33" s="278"/>
      <c r="O33" s="278"/>
      <c r="P33" s="278"/>
      <c r="W33" s="277">
        <f>ROUND(BD54, 2)</f>
        <v>0</v>
      </c>
      <c r="X33" s="278"/>
      <c r="Y33" s="278"/>
      <c r="Z33" s="278"/>
      <c r="AA33" s="278"/>
      <c r="AB33" s="278"/>
      <c r="AC33" s="278"/>
      <c r="AD33" s="278"/>
      <c r="AE33" s="278"/>
      <c r="AK33" s="277">
        <v>0</v>
      </c>
      <c r="AL33" s="278"/>
      <c r="AM33" s="278"/>
      <c r="AN33" s="278"/>
      <c r="AO33" s="278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280" t="s">
        <v>51</v>
      </c>
      <c r="Y35" s="281"/>
      <c r="Z35" s="281"/>
      <c r="AA35" s="281"/>
      <c r="AB35" s="281"/>
      <c r="AC35" s="39"/>
      <c r="AD35" s="39"/>
      <c r="AE35" s="39"/>
      <c r="AF35" s="39"/>
      <c r="AG35" s="39"/>
      <c r="AH35" s="39"/>
      <c r="AI35" s="39"/>
      <c r="AJ35" s="39"/>
      <c r="AK35" s="282">
        <f>SUM(AK26:AK33)</f>
        <v>0</v>
      </c>
      <c r="AL35" s="281"/>
      <c r="AM35" s="281"/>
      <c r="AN35" s="281"/>
      <c r="AO35" s="283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52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NE2D12_3</v>
      </c>
      <c r="AR44" s="45"/>
    </row>
    <row r="45" spans="2:44" s="4" customFormat="1" ht="36.950000000000003" customHeight="1">
      <c r="B45" s="46"/>
      <c r="C45" s="47" t="s">
        <v>16</v>
      </c>
      <c r="L45" s="284" t="str">
        <f>K6</f>
        <v>K1904 Stavební úpravy komunikací a VO v ul. Ladova v Litvínově</v>
      </c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 xml:space="preserve"> </v>
      </c>
      <c r="AI47" s="27" t="s">
        <v>23</v>
      </c>
      <c r="AM47" s="286" t="str">
        <f>IF(AN8= "","",AN8)</f>
        <v>11. 8. 2021</v>
      </c>
      <c r="AN47" s="286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město Litvínov</v>
      </c>
      <c r="AI49" s="27" t="s">
        <v>31</v>
      </c>
      <c r="AM49" s="287" t="str">
        <f>IF(E17="","",E17)</f>
        <v>NE2D Projekt s.r.o.</v>
      </c>
      <c r="AN49" s="288"/>
      <c r="AO49" s="288"/>
      <c r="AP49" s="288"/>
      <c r="AR49" s="32"/>
      <c r="AS49" s="289" t="s">
        <v>53</v>
      </c>
      <c r="AT49" s="290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35</v>
      </c>
      <c r="AM50" s="287" t="str">
        <f>IF(E20="","",E20)</f>
        <v>Lukáš Novák</v>
      </c>
      <c r="AN50" s="288"/>
      <c r="AO50" s="288"/>
      <c r="AP50" s="288"/>
      <c r="AR50" s="32"/>
      <c r="AS50" s="291"/>
      <c r="AT50" s="292"/>
      <c r="BD50" s="53"/>
    </row>
    <row r="51" spans="1:91" s="1" customFormat="1" ht="10.9" customHeight="1">
      <c r="B51" s="32"/>
      <c r="AR51" s="32"/>
      <c r="AS51" s="291"/>
      <c r="AT51" s="292"/>
      <c r="BD51" s="53"/>
    </row>
    <row r="52" spans="1:91" s="1" customFormat="1" ht="29.25" customHeight="1">
      <c r="B52" s="32"/>
      <c r="C52" s="293" t="s">
        <v>54</v>
      </c>
      <c r="D52" s="294"/>
      <c r="E52" s="294"/>
      <c r="F52" s="294"/>
      <c r="G52" s="294"/>
      <c r="H52" s="54"/>
      <c r="I52" s="295" t="s">
        <v>55</v>
      </c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6" t="s">
        <v>56</v>
      </c>
      <c r="AH52" s="294"/>
      <c r="AI52" s="294"/>
      <c r="AJ52" s="294"/>
      <c r="AK52" s="294"/>
      <c r="AL52" s="294"/>
      <c r="AM52" s="294"/>
      <c r="AN52" s="295" t="s">
        <v>57</v>
      </c>
      <c r="AO52" s="294"/>
      <c r="AP52" s="294"/>
      <c r="AQ52" s="55" t="s">
        <v>58</v>
      </c>
      <c r="AR52" s="32"/>
      <c r="AS52" s="56" t="s">
        <v>59</v>
      </c>
      <c r="AT52" s="57" t="s">
        <v>60</v>
      </c>
      <c r="AU52" s="57" t="s">
        <v>61</v>
      </c>
      <c r="AV52" s="57" t="s">
        <v>62</v>
      </c>
      <c r="AW52" s="57" t="s">
        <v>63</v>
      </c>
      <c r="AX52" s="57" t="s">
        <v>64</v>
      </c>
      <c r="AY52" s="57" t="s">
        <v>65</v>
      </c>
      <c r="AZ52" s="57" t="s">
        <v>66</v>
      </c>
      <c r="BA52" s="57" t="s">
        <v>67</v>
      </c>
      <c r="BB52" s="57" t="s">
        <v>68</v>
      </c>
      <c r="BC52" s="57" t="s">
        <v>69</v>
      </c>
      <c r="BD52" s="58" t="s">
        <v>70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71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300">
        <f>ROUND(SUM(AG55:AG57),2)</f>
        <v>0</v>
      </c>
      <c r="AH54" s="300"/>
      <c r="AI54" s="300"/>
      <c r="AJ54" s="300"/>
      <c r="AK54" s="300"/>
      <c r="AL54" s="300"/>
      <c r="AM54" s="300"/>
      <c r="AN54" s="301">
        <f>SUM(AG54,AT54)</f>
        <v>0</v>
      </c>
      <c r="AO54" s="301"/>
      <c r="AP54" s="301"/>
      <c r="AQ54" s="64" t="s">
        <v>19</v>
      </c>
      <c r="AR54" s="60"/>
      <c r="AS54" s="65">
        <f>ROUND(SUM(AS55:AS57),2)</f>
        <v>0</v>
      </c>
      <c r="AT54" s="66">
        <f>ROUND(SUM(AV54:AW54),2)</f>
        <v>0</v>
      </c>
      <c r="AU54" s="67">
        <f>ROUND(SUM(AU55:AU57),5)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ROUND(SUM(AZ55:AZ57),2)</f>
        <v>0</v>
      </c>
      <c r="BA54" s="66">
        <f>ROUND(SUM(BA55:BA57),2)</f>
        <v>0</v>
      </c>
      <c r="BB54" s="66">
        <f>ROUND(SUM(BB55:BB57),2)</f>
        <v>0</v>
      </c>
      <c r="BC54" s="66">
        <f>ROUND(SUM(BC55:BC57),2)</f>
        <v>0</v>
      </c>
      <c r="BD54" s="68">
        <f>ROUND(SUM(BD55:BD57),2)</f>
        <v>0</v>
      </c>
      <c r="BS54" s="69" t="s">
        <v>72</v>
      </c>
      <c r="BT54" s="69" t="s">
        <v>73</v>
      </c>
      <c r="BU54" s="70" t="s">
        <v>74</v>
      </c>
      <c r="BV54" s="69" t="s">
        <v>75</v>
      </c>
      <c r="BW54" s="69" t="s">
        <v>5</v>
      </c>
      <c r="BX54" s="69" t="s">
        <v>76</v>
      </c>
      <c r="CL54" s="69" t="s">
        <v>19</v>
      </c>
    </row>
    <row r="55" spans="1:91" s="6" customFormat="1" ht="16.5" customHeight="1">
      <c r="A55" s="71" t="s">
        <v>77</v>
      </c>
      <c r="B55" s="72"/>
      <c r="C55" s="73"/>
      <c r="D55" s="299" t="s">
        <v>78</v>
      </c>
      <c r="E55" s="299"/>
      <c r="F55" s="299"/>
      <c r="G55" s="299"/>
      <c r="H55" s="299"/>
      <c r="I55" s="74"/>
      <c r="J55" s="299" t="s">
        <v>79</v>
      </c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7">
        <f>'SO 01 - Komunikace'!J30</f>
        <v>0</v>
      </c>
      <c r="AH55" s="298"/>
      <c r="AI55" s="298"/>
      <c r="AJ55" s="298"/>
      <c r="AK55" s="298"/>
      <c r="AL55" s="298"/>
      <c r="AM55" s="298"/>
      <c r="AN55" s="297">
        <f>SUM(AG55,AT55)</f>
        <v>0</v>
      </c>
      <c r="AO55" s="298"/>
      <c r="AP55" s="298"/>
      <c r="AQ55" s="75" t="s">
        <v>80</v>
      </c>
      <c r="AR55" s="72"/>
      <c r="AS55" s="76">
        <v>0</v>
      </c>
      <c r="AT55" s="77">
        <f>ROUND(SUM(AV55:AW55),2)</f>
        <v>0</v>
      </c>
      <c r="AU55" s="78">
        <f>'SO 01 - Komunikace'!P92</f>
        <v>0</v>
      </c>
      <c r="AV55" s="77">
        <f>'SO 01 - Komunikace'!J33</f>
        <v>0</v>
      </c>
      <c r="AW55" s="77">
        <f>'SO 01 - Komunikace'!J34</f>
        <v>0</v>
      </c>
      <c r="AX55" s="77">
        <f>'SO 01 - Komunikace'!J35</f>
        <v>0</v>
      </c>
      <c r="AY55" s="77">
        <f>'SO 01 - Komunikace'!J36</f>
        <v>0</v>
      </c>
      <c r="AZ55" s="77">
        <f>'SO 01 - Komunikace'!F33</f>
        <v>0</v>
      </c>
      <c r="BA55" s="77">
        <f>'SO 01 - Komunikace'!F34</f>
        <v>0</v>
      </c>
      <c r="BB55" s="77">
        <f>'SO 01 - Komunikace'!F35</f>
        <v>0</v>
      </c>
      <c r="BC55" s="77">
        <f>'SO 01 - Komunikace'!F36</f>
        <v>0</v>
      </c>
      <c r="BD55" s="79">
        <f>'SO 01 - Komunikace'!F37</f>
        <v>0</v>
      </c>
      <c r="BT55" s="80" t="s">
        <v>81</v>
      </c>
      <c r="BV55" s="80" t="s">
        <v>75</v>
      </c>
      <c r="BW55" s="80" t="s">
        <v>82</v>
      </c>
      <c r="BX55" s="80" t="s">
        <v>5</v>
      </c>
      <c r="CL55" s="80" t="s">
        <v>19</v>
      </c>
      <c r="CM55" s="80" t="s">
        <v>83</v>
      </c>
    </row>
    <row r="56" spans="1:91" s="6" customFormat="1" ht="16.5" customHeight="1">
      <c r="A56" s="71" t="s">
        <v>77</v>
      </c>
      <c r="B56" s="72"/>
      <c r="C56" s="73"/>
      <c r="D56" s="299" t="s">
        <v>84</v>
      </c>
      <c r="E56" s="299"/>
      <c r="F56" s="299"/>
      <c r="G56" s="299"/>
      <c r="H56" s="299"/>
      <c r="I56" s="74"/>
      <c r="J56" s="299" t="s">
        <v>79</v>
      </c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7">
        <f>'SO 02 - Komunikace'!J30</f>
        <v>0</v>
      </c>
      <c r="AH56" s="298"/>
      <c r="AI56" s="298"/>
      <c r="AJ56" s="298"/>
      <c r="AK56" s="298"/>
      <c r="AL56" s="298"/>
      <c r="AM56" s="298"/>
      <c r="AN56" s="297">
        <f>SUM(AG56,AT56)</f>
        <v>0</v>
      </c>
      <c r="AO56" s="298"/>
      <c r="AP56" s="298"/>
      <c r="AQ56" s="75" t="s">
        <v>80</v>
      </c>
      <c r="AR56" s="72"/>
      <c r="AS56" s="76">
        <v>0</v>
      </c>
      <c r="AT56" s="77">
        <f>ROUND(SUM(AV56:AW56),2)</f>
        <v>0</v>
      </c>
      <c r="AU56" s="78">
        <f>'SO 02 - Komunikace'!P91</f>
        <v>0</v>
      </c>
      <c r="AV56" s="77">
        <f>'SO 02 - Komunikace'!J33</f>
        <v>0</v>
      </c>
      <c r="AW56" s="77">
        <f>'SO 02 - Komunikace'!J34</f>
        <v>0</v>
      </c>
      <c r="AX56" s="77">
        <f>'SO 02 - Komunikace'!J35</f>
        <v>0</v>
      </c>
      <c r="AY56" s="77">
        <f>'SO 02 - Komunikace'!J36</f>
        <v>0</v>
      </c>
      <c r="AZ56" s="77">
        <f>'SO 02 - Komunikace'!F33</f>
        <v>0</v>
      </c>
      <c r="BA56" s="77">
        <f>'SO 02 - Komunikace'!F34</f>
        <v>0</v>
      </c>
      <c r="BB56" s="77">
        <f>'SO 02 - Komunikace'!F35</f>
        <v>0</v>
      </c>
      <c r="BC56" s="77">
        <f>'SO 02 - Komunikace'!F36</f>
        <v>0</v>
      </c>
      <c r="BD56" s="79">
        <f>'SO 02 - Komunikace'!F37</f>
        <v>0</v>
      </c>
      <c r="BT56" s="80" t="s">
        <v>81</v>
      </c>
      <c r="BV56" s="80" t="s">
        <v>75</v>
      </c>
      <c r="BW56" s="80" t="s">
        <v>85</v>
      </c>
      <c r="BX56" s="80" t="s">
        <v>5</v>
      </c>
      <c r="CL56" s="80" t="s">
        <v>19</v>
      </c>
      <c r="CM56" s="80" t="s">
        <v>83</v>
      </c>
    </row>
    <row r="57" spans="1:91" s="6" customFormat="1" ht="16.5" customHeight="1">
      <c r="A57" s="71" t="s">
        <v>77</v>
      </c>
      <c r="B57" s="72"/>
      <c r="C57" s="73"/>
      <c r="D57" s="299" t="s">
        <v>86</v>
      </c>
      <c r="E57" s="299"/>
      <c r="F57" s="299"/>
      <c r="G57" s="299"/>
      <c r="H57" s="299"/>
      <c r="I57" s="74"/>
      <c r="J57" s="299" t="s">
        <v>87</v>
      </c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7">
        <f>'SO 401 - Veřejné osvětlení'!J30</f>
        <v>0</v>
      </c>
      <c r="AH57" s="298"/>
      <c r="AI57" s="298"/>
      <c r="AJ57" s="298"/>
      <c r="AK57" s="298"/>
      <c r="AL57" s="298"/>
      <c r="AM57" s="298"/>
      <c r="AN57" s="297">
        <f>SUM(AG57,AT57)</f>
        <v>0</v>
      </c>
      <c r="AO57" s="298"/>
      <c r="AP57" s="298"/>
      <c r="AQ57" s="75" t="s">
        <v>80</v>
      </c>
      <c r="AR57" s="72"/>
      <c r="AS57" s="81">
        <v>0</v>
      </c>
      <c r="AT57" s="82">
        <f>ROUND(SUM(AV57:AW57),2)</f>
        <v>0</v>
      </c>
      <c r="AU57" s="83">
        <f>'SO 401 - Veřejné osvětlení'!P96</f>
        <v>0</v>
      </c>
      <c r="AV57" s="82">
        <f>'SO 401 - Veřejné osvětlení'!J33</f>
        <v>0</v>
      </c>
      <c r="AW57" s="82">
        <f>'SO 401 - Veřejné osvětlení'!J34</f>
        <v>0</v>
      </c>
      <c r="AX57" s="82">
        <f>'SO 401 - Veřejné osvětlení'!J35</f>
        <v>0</v>
      </c>
      <c r="AY57" s="82">
        <f>'SO 401 - Veřejné osvětlení'!J36</f>
        <v>0</v>
      </c>
      <c r="AZ57" s="82">
        <f>'SO 401 - Veřejné osvětlení'!F33</f>
        <v>0</v>
      </c>
      <c r="BA57" s="82">
        <f>'SO 401 - Veřejné osvětlení'!F34</f>
        <v>0</v>
      </c>
      <c r="BB57" s="82">
        <f>'SO 401 - Veřejné osvětlení'!F35</f>
        <v>0</v>
      </c>
      <c r="BC57" s="82">
        <f>'SO 401 - Veřejné osvětlení'!F36</f>
        <v>0</v>
      </c>
      <c r="BD57" s="84">
        <f>'SO 401 - Veřejné osvětlení'!F37</f>
        <v>0</v>
      </c>
      <c r="BT57" s="80" t="s">
        <v>81</v>
      </c>
      <c r="BV57" s="80" t="s">
        <v>75</v>
      </c>
      <c r="BW57" s="80" t="s">
        <v>88</v>
      </c>
      <c r="BX57" s="80" t="s">
        <v>5</v>
      </c>
      <c r="CL57" s="80" t="s">
        <v>19</v>
      </c>
      <c r="CM57" s="80" t="s">
        <v>83</v>
      </c>
    </row>
    <row r="58" spans="1:91" s="1" customFormat="1" ht="30" customHeight="1">
      <c r="B58" s="32"/>
      <c r="AR58" s="32"/>
    </row>
    <row r="59" spans="1:91" s="1" customFormat="1" ht="6.95" customHeight="1"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32"/>
    </row>
  </sheetData>
  <sheetProtection algorithmName="SHA-512" hashValue="U/92ovUpr/ZIwjhBYoH+CN/6FdBQHIjowUiqYJQW1yq8uRydt0TQD3OJIDLRFjuAQMoBnrq1dThNrYPp+ScAhQ==" saltValue="zXdNJqD3dpQqUxSJzC6W8Fu2SXMJORH1MK39XOWaMi6qVVCGNy6JI20m51DOjtLjQkmRcAtn37TBCZQIElbjO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Komunikace'!C2" display="/" xr:uid="{00000000-0004-0000-0000-000000000000}"/>
    <hyperlink ref="A56" location="'SO 02 - Komunikace'!C2" display="/" xr:uid="{00000000-0004-0000-0000-000001000000}"/>
    <hyperlink ref="A57" location="'SO 401 - Veřejné osvětlení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37"/>
  <sheetViews>
    <sheetView showGridLines="0" tabSelected="1" topLeftCell="A31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82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89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2" t="str">
        <f>'Rekapitulace stavby'!K6</f>
        <v>K1904 Stavební úpravy komunikací a VO v ul. Ladova v Litvínově</v>
      </c>
      <c r="F7" s="303"/>
      <c r="G7" s="303"/>
      <c r="H7" s="303"/>
      <c r="L7" s="20"/>
    </row>
    <row r="8" spans="2:46" s="1" customFormat="1" ht="12" customHeight="1">
      <c r="B8" s="32"/>
      <c r="D8" s="27" t="s">
        <v>90</v>
      </c>
      <c r="L8" s="32"/>
    </row>
    <row r="9" spans="2:46" s="1" customFormat="1" ht="16.5" customHeight="1">
      <c r="B9" s="32"/>
      <c r="E9" s="284" t="s">
        <v>91</v>
      </c>
      <c r="F9" s="304"/>
      <c r="G9" s="304"/>
      <c r="H9" s="304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11. 8. 2021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5" t="str">
        <f>'Rekapitulace stavby'!E14</f>
        <v>Vyplň údaj</v>
      </c>
      <c r="F18" s="268"/>
      <c r="G18" s="268"/>
      <c r="H18" s="26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36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6"/>
      <c r="E27" s="273" t="s">
        <v>19</v>
      </c>
      <c r="F27" s="273"/>
      <c r="G27" s="273"/>
      <c r="H27" s="273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8">
        <f>ROUND((SUM(BE92:BE436)),  2)</f>
        <v>0</v>
      </c>
      <c r="I33" s="89">
        <v>0.21</v>
      </c>
      <c r="J33" s="88">
        <f>ROUND(((SUM(BE92:BE436))*I33),  2)</f>
        <v>0</v>
      </c>
      <c r="L33" s="32"/>
    </row>
    <row r="34" spans="2:12" s="1" customFormat="1" ht="14.45" customHeight="1">
      <c r="B34" s="32"/>
      <c r="E34" s="27" t="s">
        <v>45</v>
      </c>
      <c r="F34" s="88">
        <f>ROUND((SUM(BF92:BF436)),  2)</f>
        <v>0</v>
      </c>
      <c r="I34" s="89">
        <v>0.12</v>
      </c>
      <c r="J34" s="88">
        <f>ROUND(((SUM(BF92:BF436))*I34),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8">
        <f>ROUND((SUM(BG92:BG436)),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8">
        <f>ROUND((SUM(BH92:BH436)),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8">
        <f>ROUND((SUM(BI92:BI436)),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2" t="str">
        <f>E7</f>
        <v>K1904 Stavební úpravy komunikací a VO v ul. Ladova v Litvínově</v>
      </c>
      <c r="F48" s="303"/>
      <c r="G48" s="303"/>
      <c r="H48" s="303"/>
      <c r="L48" s="32"/>
    </row>
    <row r="49" spans="2:47" s="1" customFormat="1" ht="12" customHeight="1">
      <c r="B49" s="32"/>
      <c r="C49" s="27" t="s">
        <v>90</v>
      </c>
      <c r="L49" s="32"/>
    </row>
    <row r="50" spans="2:47" s="1" customFormat="1" ht="16.5" customHeight="1">
      <c r="B50" s="32"/>
      <c r="E50" s="284" t="str">
        <f>E9</f>
        <v>SO 01 - Komunikace</v>
      </c>
      <c r="F50" s="304"/>
      <c r="G50" s="304"/>
      <c r="H50" s="304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11. 8. 2021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město Litvínov</v>
      </c>
      <c r="I54" s="27" t="s">
        <v>31</v>
      </c>
      <c r="J54" s="30" t="str">
        <f>E21</f>
        <v>NE2D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35</v>
      </c>
      <c r="J55" s="30" t="str">
        <f>E24</f>
        <v>Lukáš Novák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93</v>
      </c>
      <c r="D57" s="90"/>
      <c r="E57" s="90"/>
      <c r="F57" s="90"/>
      <c r="G57" s="90"/>
      <c r="H57" s="90"/>
      <c r="I57" s="90"/>
      <c r="J57" s="97" t="s">
        <v>94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71</v>
      </c>
      <c r="J59" s="63">
        <f>J92</f>
        <v>0</v>
      </c>
      <c r="L59" s="32"/>
      <c r="AU59" s="17" t="s">
        <v>95</v>
      </c>
    </row>
    <row r="60" spans="2:47" s="8" customFormat="1" ht="24.95" customHeight="1">
      <c r="B60" s="99"/>
      <c r="D60" s="100" t="s">
        <v>96</v>
      </c>
      <c r="E60" s="101"/>
      <c r="F60" s="101"/>
      <c r="G60" s="101"/>
      <c r="H60" s="101"/>
      <c r="I60" s="101"/>
      <c r="J60" s="102">
        <f>J93</f>
        <v>0</v>
      </c>
      <c r="L60" s="99"/>
    </row>
    <row r="61" spans="2:47" s="9" customFormat="1" ht="19.899999999999999" customHeight="1">
      <c r="B61" s="103"/>
      <c r="D61" s="104" t="s">
        <v>97</v>
      </c>
      <c r="E61" s="105"/>
      <c r="F61" s="105"/>
      <c r="G61" s="105"/>
      <c r="H61" s="105"/>
      <c r="I61" s="105"/>
      <c r="J61" s="106">
        <f>J94</f>
        <v>0</v>
      </c>
      <c r="L61" s="103"/>
    </row>
    <row r="62" spans="2:47" s="9" customFormat="1" ht="19.899999999999999" customHeight="1">
      <c r="B62" s="103"/>
      <c r="D62" s="104" t="s">
        <v>98</v>
      </c>
      <c r="E62" s="105"/>
      <c r="F62" s="105"/>
      <c r="G62" s="105"/>
      <c r="H62" s="105"/>
      <c r="I62" s="105"/>
      <c r="J62" s="106">
        <f>J205</f>
        <v>0</v>
      </c>
      <c r="L62" s="103"/>
    </row>
    <row r="63" spans="2:47" s="9" customFormat="1" ht="19.899999999999999" customHeight="1">
      <c r="B63" s="103"/>
      <c r="D63" s="104" t="s">
        <v>99</v>
      </c>
      <c r="E63" s="105"/>
      <c r="F63" s="105"/>
      <c r="G63" s="105"/>
      <c r="H63" s="105"/>
      <c r="I63" s="105"/>
      <c r="J63" s="106">
        <f>J210</f>
        <v>0</v>
      </c>
      <c r="L63" s="103"/>
    </row>
    <row r="64" spans="2:47" s="9" customFormat="1" ht="19.899999999999999" customHeight="1">
      <c r="B64" s="103"/>
      <c r="D64" s="104" t="s">
        <v>100</v>
      </c>
      <c r="E64" s="105"/>
      <c r="F64" s="105"/>
      <c r="G64" s="105"/>
      <c r="H64" s="105"/>
      <c r="I64" s="105"/>
      <c r="J64" s="106">
        <f>J287</f>
        <v>0</v>
      </c>
      <c r="L64" s="103"/>
    </row>
    <row r="65" spans="2:12" s="9" customFormat="1" ht="19.899999999999999" customHeight="1">
      <c r="B65" s="103"/>
      <c r="D65" s="104" t="s">
        <v>101</v>
      </c>
      <c r="E65" s="105"/>
      <c r="F65" s="105"/>
      <c r="G65" s="105"/>
      <c r="H65" s="105"/>
      <c r="I65" s="105"/>
      <c r="J65" s="106">
        <f>J315</f>
        <v>0</v>
      </c>
      <c r="L65" s="103"/>
    </row>
    <row r="66" spans="2:12" s="9" customFormat="1" ht="19.899999999999999" customHeight="1">
      <c r="B66" s="103"/>
      <c r="D66" s="104" t="s">
        <v>102</v>
      </c>
      <c r="E66" s="105"/>
      <c r="F66" s="105"/>
      <c r="G66" s="105"/>
      <c r="H66" s="105"/>
      <c r="I66" s="105"/>
      <c r="J66" s="106">
        <f>J379</f>
        <v>0</v>
      </c>
      <c r="L66" s="103"/>
    </row>
    <row r="67" spans="2:12" s="9" customFormat="1" ht="19.899999999999999" customHeight="1">
      <c r="B67" s="103"/>
      <c r="D67" s="104" t="s">
        <v>103</v>
      </c>
      <c r="E67" s="105"/>
      <c r="F67" s="105"/>
      <c r="G67" s="105"/>
      <c r="H67" s="105"/>
      <c r="I67" s="105"/>
      <c r="J67" s="106">
        <f>J396</f>
        <v>0</v>
      </c>
      <c r="L67" s="103"/>
    </row>
    <row r="68" spans="2:12" s="8" customFormat="1" ht="24.95" customHeight="1">
      <c r="B68" s="99"/>
      <c r="D68" s="100" t="s">
        <v>104</v>
      </c>
      <c r="E68" s="101"/>
      <c r="F68" s="101"/>
      <c r="G68" s="101"/>
      <c r="H68" s="101"/>
      <c r="I68" s="101"/>
      <c r="J68" s="102">
        <f>J407</f>
        <v>0</v>
      </c>
      <c r="L68" s="99"/>
    </row>
    <row r="69" spans="2:12" s="8" customFormat="1" ht="24.95" customHeight="1">
      <c r="B69" s="99"/>
      <c r="D69" s="100" t="s">
        <v>105</v>
      </c>
      <c r="E69" s="101"/>
      <c r="F69" s="101"/>
      <c r="G69" s="101"/>
      <c r="H69" s="101"/>
      <c r="I69" s="101"/>
      <c r="J69" s="102">
        <f>J410</f>
        <v>0</v>
      </c>
      <c r="L69" s="99"/>
    </row>
    <row r="70" spans="2:12" s="9" customFormat="1" ht="19.899999999999999" customHeight="1">
      <c r="B70" s="103"/>
      <c r="D70" s="104" t="s">
        <v>106</v>
      </c>
      <c r="E70" s="105"/>
      <c r="F70" s="105"/>
      <c r="G70" s="105"/>
      <c r="H70" s="105"/>
      <c r="I70" s="105"/>
      <c r="J70" s="106">
        <f>J411</f>
        <v>0</v>
      </c>
      <c r="L70" s="103"/>
    </row>
    <row r="71" spans="2:12" s="9" customFormat="1" ht="19.899999999999999" customHeight="1">
      <c r="B71" s="103"/>
      <c r="D71" s="104" t="s">
        <v>107</v>
      </c>
      <c r="E71" s="105"/>
      <c r="F71" s="105"/>
      <c r="G71" s="105"/>
      <c r="H71" s="105"/>
      <c r="I71" s="105"/>
      <c r="J71" s="106">
        <f>J427</f>
        <v>0</v>
      </c>
      <c r="L71" s="103"/>
    </row>
    <row r="72" spans="2:12" s="9" customFormat="1" ht="19.899999999999999" customHeight="1">
      <c r="B72" s="103"/>
      <c r="D72" s="104" t="s">
        <v>108</v>
      </c>
      <c r="E72" s="105"/>
      <c r="F72" s="105"/>
      <c r="G72" s="105"/>
      <c r="H72" s="105"/>
      <c r="I72" s="105"/>
      <c r="J72" s="106">
        <f>J435</f>
        <v>0</v>
      </c>
      <c r="L72" s="103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109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302" t="str">
        <f>E7</f>
        <v>K1904 Stavební úpravy komunikací a VO v ul. Ladova v Litvínově</v>
      </c>
      <c r="F82" s="303"/>
      <c r="G82" s="303"/>
      <c r="H82" s="303"/>
      <c r="L82" s="32"/>
    </row>
    <row r="83" spans="2:65" s="1" customFormat="1" ht="12" customHeight="1">
      <c r="B83" s="32"/>
      <c r="C83" s="27" t="s">
        <v>90</v>
      </c>
      <c r="L83" s="32"/>
    </row>
    <row r="84" spans="2:65" s="1" customFormat="1" ht="16.5" customHeight="1">
      <c r="B84" s="32"/>
      <c r="E84" s="284" t="str">
        <f>E9</f>
        <v>SO 01 - Komunikace</v>
      </c>
      <c r="F84" s="304"/>
      <c r="G84" s="304"/>
      <c r="H84" s="304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 xml:space="preserve"> </v>
      </c>
      <c r="I86" s="27" t="s">
        <v>23</v>
      </c>
      <c r="J86" s="49" t="str">
        <f>IF(J12="","",J12)</f>
        <v>11. 8. 2021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25</v>
      </c>
      <c r="F88" s="25" t="str">
        <f>E15</f>
        <v>město Litvínov</v>
      </c>
      <c r="I88" s="27" t="s">
        <v>31</v>
      </c>
      <c r="J88" s="30" t="str">
        <f>E21</f>
        <v>NE2D Projekt s.r.o.</v>
      </c>
      <c r="L88" s="32"/>
    </row>
    <row r="89" spans="2:65" s="1" customFormat="1" ht="15.2" customHeight="1">
      <c r="B89" s="32"/>
      <c r="C89" s="27" t="s">
        <v>29</v>
      </c>
      <c r="F89" s="25" t="str">
        <f>IF(E18="","",E18)</f>
        <v>Vyplň údaj</v>
      </c>
      <c r="I89" s="27" t="s">
        <v>35</v>
      </c>
      <c r="J89" s="30" t="str">
        <f>E24</f>
        <v>Lukáš Novák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07"/>
      <c r="C91" s="108" t="s">
        <v>110</v>
      </c>
      <c r="D91" s="109" t="s">
        <v>58</v>
      </c>
      <c r="E91" s="109" t="s">
        <v>54</v>
      </c>
      <c r="F91" s="109" t="s">
        <v>55</v>
      </c>
      <c r="G91" s="109" t="s">
        <v>111</v>
      </c>
      <c r="H91" s="109" t="s">
        <v>112</v>
      </c>
      <c r="I91" s="109" t="s">
        <v>113</v>
      </c>
      <c r="J91" s="109" t="s">
        <v>94</v>
      </c>
      <c r="K91" s="110" t="s">
        <v>114</v>
      </c>
      <c r="L91" s="107"/>
      <c r="M91" s="56" t="s">
        <v>19</v>
      </c>
      <c r="N91" s="57" t="s">
        <v>43</v>
      </c>
      <c r="O91" s="57" t="s">
        <v>115</v>
      </c>
      <c r="P91" s="57" t="s">
        <v>116</v>
      </c>
      <c r="Q91" s="57" t="s">
        <v>117</v>
      </c>
      <c r="R91" s="57" t="s">
        <v>118</v>
      </c>
      <c r="S91" s="57" t="s">
        <v>119</v>
      </c>
      <c r="T91" s="58" t="s">
        <v>120</v>
      </c>
    </row>
    <row r="92" spans="2:65" s="1" customFormat="1" ht="22.9" customHeight="1">
      <c r="B92" s="32"/>
      <c r="C92" s="61" t="s">
        <v>121</v>
      </c>
      <c r="J92" s="111">
        <f>BK92</f>
        <v>0</v>
      </c>
      <c r="L92" s="32"/>
      <c r="M92" s="59"/>
      <c r="N92" s="50"/>
      <c r="O92" s="50"/>
      <c r="P92" s="112">
        <f>P93+P407+P410</f>
        <v>0</v>
      </c>
      <c r="Q92" s="50"/>
      <c r="R92" s="112">
        <f>R93+R407+R410</f>
        <v>6226.5766901999996</v>
      </c>
      <c r="S92" s="50"/>
      <c r="T92" s="113">
        <f>T93+T407+T410</f>
        <v>3006.1</v>
      </c>
      <c r="AT92" s="17" t="s">
        <v>72</v>
      </c>
      <c r="AU92" s="17" t="s">
        <v>95</v>
      </c>
      <c r="BK92" s="114">
        <f>BK93+BK407+BK410</f>
        <v>0</v>
      </c>
    </row>
    <row r="93" spans="2:65" s="11" customFormat="1" ht="25.9" customHeight="1">
      <c r="B93" s="115"/>
      <c r="D93" s="116" t="s">
        <v>72</v>
      </c>
      <c r="E93" s="117" t="s">
        <v>122</v>
      </c>
      <c r="F93" s="117" t="s">
        <v>123</v>
      </c>
      <c r="I93" s="118"/>
      <c r="J93" s="119">
        <f>BK93</f>
        <v>0</v>
      </c>
      <c r="L93" s="115"/>
      <c r="M93" s="120"/>
      <c r="P93" s="121">
        <f>P94+P205+P210+P287+P315+P379+P396</f>
        <v>0</v>
      </c>
      <c r="R93" s="121">
        <f>R94+R205+R210+R287+R315+R379+R396</f>
        <v>6226.5766901999996</v>
      </c>
      <c r="T93" s="122">
        <f>T94+T205+T210+T287+T315+T379+T396</f>
        <v>3006.1</v>
      </c>
      <c r="AR93" s="116" t="s">
        <v>81</v>
      </c>
      <c r="AT93" s="123" t="s">
        <v>72</v>
      </c>
      <c r="AU93" s="123" t="s">
        <v>73</v>
      </c>
      <c r="AY93" s="116" t="s">
        <v>124</v>
      </c>
      <c r="BK93" s="124">
        <f>BK94+BK205+BK210+BK287+BK315+BK379+BK396</f>
        <v>0</v>
      </c>
    </row>
    <row r="94" spans="2:65" s="11" customFormat="1" ht="22.9" customHeight="1">
      <c r="B94" s="115"/>
      <c r="D94" s="116" t="s">
        <v>72</v>
      </c>
      <c r="E94" s="125" t="s">
        <v>81</v>
      </c>
      <c r="F94" s="125" t="s">
        <v>125</v>
      </c>
      <c r="I94" s="118"/>
      <c r="J94" s="126">
        <f>BK94</f>
        <v>0</v>
      </c>
      <c r="L94" s="115"/>
      <c r="M94" s="120"/>
      <c r="P94" s="121">
        <f>SUM(P95:P204)</f>
        <v>0</v>
      </c>
      <c r="R94" s="121">
        <f>SUM(R95:R204)</f>
        <v>1637.7161500000002</v>
      </c>
      <c r="T94" s="122">
        <f>SUM(T95:T204)</f>
        <v>3006.1</v>
      </c>
      <c r="AR94" s="116" t="s">
        <v>81</v>
      </c>
      <c r="AT94" s="123" t="s">
        <v>72</v>
      </c>
      <c r="AU94" s="123" t="s">
        <v>81</v>
      </c>
      <c r="AY94" s="116" t="s">
        <v>124</v>
      </c>
      <c r="BK94" s="124">
        <f>SUM(BK95:BK204)</f>
        <v>0</v>
      </c>
    </row>
    <row r="95" spans="2:65" s="1" customFormat="1" ht="33" customHeight="1">
      <c r="B95" s="32"/>
      <c r="C95" s="127" t="s">
        <v>81</v>
      </c>
      <c r="D95" s="127" t="s">
        <v>126</v>
      </c>
      <c r="E95" s="128" t="s">
        <v>127</v>
      </c>
      <c r="F95" s="129" t="s">
        <v>128</v>
      </c>
      <c r="G95" s="130" t="s">
        <v>129</v>
      </c>
      <c r="H95" s="131">
        <v>12</v>
      </c>
      <c r="I95" s="132"/>
      <c r="J95" s="133">
        <f>ROUND(I95*H95,1)</f>
        <v>0</v>
      </c>
      <c r="K95" s="129" t="s">
        <v>130</v>
      </c>
      <c r="L95" s="32"/>
      <c r="M95" s="134" t="s">
        <v>19</v>
      </c>
      <c r="N95" s="135" t="s">
        <v>44</v>
      </c>
      <c r="P95" s="136">
        <f>O95*H95</f>
        <v>0</v>
      </c>
      <c r="Q95" s="136">
        <v>0</v>
      </c>
      <c r="R95" s="136">
        <f>Q95*H95</f>
        <v>0</v>
      </c>
      <c r="S95" s="136">
        <v>0.32</v>
      </c>
      <c r="T95" s="137">
        <f>S95*H95</f>
        <v>3.84</v>
      </c>
      <c r="AR95" s="138" t="s">
        <v>131</v>
      </c>
      <c r="AT95" s="138" t="s">
        <v>126</v>
      </c>
      <c r="AU95" s="138" t="s">
        <v>83</v>
      </c>
      <c r="AY95" s="17" t="s">
        <v>124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81</v>
      </c>
      <c r="BK95" s="139">
        <f>ROUND(I95*H95,1)</f>
        <v>0</v>
      </c>
      <c r="BL95" s="17" t="s">
        <v>131</v>
      </c>
      <c r="BM95" s="138" t="s">
        <v>132</v>
      </c>
    </row>
    <row r="96" spans="2:65" s="1" customFormat="1" ht="11.25">
      <c r="B96" s="32"/>
      <c r="D96" s="140" t="s">
        <v>133</v>
      </c>
      <c r="F96" s="141" t="s">
        <v>134</v>
      </c>
      <c r="I96" s="142"/>
      <c r="L96" s="32"/>
      <c r="M96" s="143"/>
      <c r="T96" s="53"/>
      <c r="AT96" s="17" t="s">
        <v>133</v>
      </c>
      <c r="AU96" s="17" t="s">
        <v>83</v>
      </c>
    </row>
    <row r="97" spans="2:65" s="12" customFormat="1" ht="11.25">
      <c r="B97" s="144"/>
      <c r="D97" s="145" t="s">
        <v>135</v>
      </c>
      <c r="E97" s="146" t="s">
        <v>19</v>
      </c>
      <c r="F97" s="147" t="s">
        <v>136</v>
      </c>
      <c r="H97" s="146" t="s">
        <v>19</v>
      </c>
      <c r="I97" s="148"/>
      <c r="L97" s="144"/>
      <c r="M97" s="149"/>
      <c r="T97" s="150"/>
      <c r="AT97" s="146" t="s">
        <v>135</v>
      </c>
      <c r="AU97" s="146" t="s">
        <v>83</v>
      </c>
      <c r="AV97" s="12" t="s">
        <v>81</v>
      </c>
      <c r="AW97" s="12" t="s">
        <v>33</v>
      </c>
      <c r="AX97" s="12" t="s">
        <v>73</v>
      </c>
      <c r="AY97" s="146" t="s">
        <v>124</v>
      </c>
    </row>
    <row r="98" spans="2:65" s="13" customFormat="1" ht="11.25">
      <c r="B98" s="151"/>
      <c r="D98" s="145" t="s">
        <v>135</v>
      </c>
      <c r="E98" s="152" t="s">
        <v>19</v>
      </c>
      <c r="F98" s="153" t="s">
        <v>8</v>
      </c>
      <c r="H98" s="154">
        <v>12</v>
      </c>
      <c r="I98" s="155"/>
      <c r="L98" s="151"/>
      <c r="M98" s="156"/>
      <c r="T98" s="157"/>
      <c r="AT98" s="152" t="s">
        <v>135</v>
      </c>
      <c r="AU98" s="152" t="s">
        <v>83</v>
      </c>
      <c r="AV98" s="13" t="s">
        <v>83</v>
      </c>
      <c r="AW98" s="13" t="s">
        <v>33</v>
      </c>
      <c r="AX98" s="13" t="s">
        <v>81</v>
      </c>
      <c r="AY98" s="152" t="s">
        <v>124</v>
      </c>
    </row>
    <row r="99" spans="2:65" s="1" customFormat="1" ht="33" customHeight="1">
      <c r="B99" s="32"/>
      <c r="C99" s="127" t="s">
        <v>83</v>
      </c>
      <c r="D99" s="127" t="s">
        <v>126</v>
      </c>
      <c r="E99" s="128" t="s">
        <v>137</v>
      </c>
      <c r="F99" s="129" t="s">
        <v>138</v>
      </c>
      <c r="G99" s="130" t="s">
        <v>129</v>
      </c>
      <c r="H99" s="131">
        <v>300</v>
      </c>
      <c r="I99" s="132"/>
      <c r="J99" s="133">
        <f>ROUND(I99*H99,1)</f>
        <v>0</v>
      </c>
      <c r="K99" s="129" t="s">
        <v>130</v>
      </c>
      <c r="L99" s="32"/>
      <c r="M99" s="134" t="s">
        <v>19</v>
      </c>
      <c r="N99" s="135" t="s">
        <v>44</v>
      </c>
      <c r="P99" s="136">
        <f>O99*H99</f>
        <v>0</v>
      </c>
      <c r="Q99" s="136">
        <v>0</v>
      </c>
      <c r="R99" s="136">
        <f>Q99*H99</f>
        <v>0</v>
      </c>
      <c r="S99" s="136">
        <v>0.29499999999999998</v>
      </c>
      <c r="T99" s="137">
        <f>S99*H99</f>
        <v>88.5</v>
      </c>
      <c r="AR99" s="138" t="s">
        <v>131</v>
      </c>
      <c r="AT99" s="138" t="s">
        <v>126</v>
      </c>
      <c r="AU99" s="138" t="s">
        <v>83</v>
      </c>
      <c r="AY99" s="17" t="s">
        <v>124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81</v>
      </c>
      <c r="BK99" s="139">
        <f>ROUND(I99*H99,1)</f>
        <v>0</v>
      </c>
      <c r="BL99" s="17" t="s">
        <v>131</v>
      </c>
      <c r="BM99" s="138" t="s">
        <v>139</v>
      </c>
    </row>
    <row r="100" spans="2:65" s="1" customFormat="1" ht="11.25">
      <c r="B100" s="32"/>
      <c r="D100" s="140" t="s">
        <v>133</v>
      </c>
      <c r="F100" s="141" t="s">
        <v>140</v>
      </c>
      <c r="I100" s="142"/>
      <c r="L100" s="32"/>
      <c r="M100" s="143"/>
      <c r="T100" s="53"/>
      <c r="AT100" s="17" t="s">
        <v>133</v>
      </c>
      <c r="AU100" s="17" t="s">
        <v>83</v>
      </c>
    </row>
    <row r="101" spans="2:65" s="12" customFormat="1" ht="11.25">
      <c r="B101" s="144"/>
      <c r="D101" s="145" t="s">
        <v>135</v>
      </c>
      <c r="E101" s="146" t="s">
        <v>19</v>
      </c>
      <c r="F101" s="147" t="s">
        <v>141</v>
      </c>
      <c r="H101" s="146" t="s">
        <v>19</v>
      </c>
      <c r="I101" s="148"/>
      <c r="L101" s="144"/>
      <c r="M101" s="149"/>
      <c r="T101" s="150"/>
      <c r="AT101" s="146" t="s">
        <v>135</v>
      </c>
      <c r="AU101" s="146" t="s">
        <v>83</v>
      </c>
      <c r="AV101" s="12" t="s">
        <v>81</v>
      </c>
      <c r="AW101" s="12" t="s">
        <v>33</v>
      </c>
      <c r="AX101" s="12" t="s">
        <v>73</v>
      </c>
      <c r="AY101" s="146" t="s">
        <v>124</v>
      </c>
    </row>
    <row r="102" spans="2:65" s="13" customFormat="1" ht="11.25">
      <c r="B102" s="151"/>
      <c r="D102" s="145" t="s">
        <v>135</v>
      </c>
      <c r="E102" s="152" t="s">
        <v>19</v>
      </c>
      <c r="F102" s="153" t="s">
        <v>142</v>
      </c>
      <c r="H102" s="154">
        <v>300</v>
      </c>
      <c r="I102" s="155"/>
      <c r="L102" s="151"/>
      <c r="M102" s="156"/>
      <c r="T102" s="157"/>
      <c r="AT102" s="152" t="s">
        <v>135</v>
      </c>
      <c r="AU102" s="152" t="s">
        <v>83</v>
      </c>
      <c r="AV102" s="13" t="s">
        <v>83</v>
      </c>
      <c r="AW102" s="13" t="s">
        <v>33</v>
      </c>
      <c r="AX102" s="13" t="s">
        <v>81</v>
      </c>
      <c r="AY102" s="152" t="s">
        <v>124</v>
      </c>
    </row>
    <row r="103" spans="2:65" s="1" customFormat="1" ht="37.9" customHeight="1">
      <c r="B103" s="32"/>
      <c r="C103" s="127" t="s">
        <v>143</v>
      </c>
      <c r="D103" s="127" t="s">
        <v>126</v>
      </c>
      <c r="E103" s="128" t="s">
        <v>144</v>
      </c>
      <c r="F103" s="129" t="s">
        <v>145</v>
      </c>
      <c r="G103" s="130" t="s">
        <v>129</v>
      </c>
      <c r="H103" s="131">
        <v>3959</v>
      </c>
      <c r="I103" s="132"/>
      <c r="J103" s="133">
        <f>ROUND(I103*H103,1)</f>
        <v>0</v>
      </c>
      <c r="K103" s="129" t="s">
        <v>130</v>
      </c>
      <c r="L103" s="32"/>
      <c r="M103" s="134" t="s">
        <v>19</v>
      </c>
      <c r="N103" s="135" t="s">
        <v>44</v>
      </c>
      <c r="P103" s="136">
        <f>O103*H103</f>
        <v>0</v>
      </c>
      <c r="Q103" s="136">
        <v>0</v>
      </c>
      <c r="R103" s="136">
        <f>Q103*H103</f>
        <v>0</v>
      </c>
      <c r="S103" s="136">
        <v>0.44</v>
      </c>
      <c r="T103" s="137">
        <f>S103*H103</f>
        <v>1741.96</v>
      </c>
      <c r="AR103" s="138" t="s">
        <v>131</v>
      </c>
      <c r="AT103" s="138" t="s">
        <v>126</v>
      </c>
      <c r="AU103" s="138" t="s">
        <v>83</v>
      </c>
      <c r="AY103" s="17" t="s">
        <v>124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81</v>
      </c>
      <c r="BK103" s="139">
        <f>ROUND(I103*H103,1)</f>
        <v>0</v>
      </c>
      <c r="BL103" s="17" t="s">
        <v>131</v>
      </c>
      <c r="BM103" s="138" t="s">
        <v>146</v>
      </c>
    </row>
    <row r="104" spans="2:65" s="1" customFormat="1" ht="11.25">
      <c r="B104" s="32"/>
      <c r="D104" s="140" t="s">
        <v>133</v>
      </c>
      <c r="F104" s="141" t="s">
        <v>147</v>
      </c>
      <c r="I104" s="142"/>
      <c r="L104" s="32"/>
      <c r="M104" s="143"/>
      <c r="T104" s="53"/>
      <c r="AT104" s="17" t="s">
        <v>133</v>
      </c>
      <c r="AU104" s="17" t="s">
        <v>83</v>
      </c>
    </row>
    <row r="105" spans="2:65" s="12" customFormat="1" ht="11.25">
      <c r="B105" s="144"/>
      <c r="D105" s="145" t="s">
        <v>135</v>
      </c>
      <c r="E105" s="146" t="s">
        <v>19</v>
      </c>
      <c r="F105" s="147" t="s">
        <v>148</v>
      </c>
      <c r="H105" s="146" t="s">
        <v>19</v>
      </c>
      <c r="I105" s="148"/>
      <c r="L105" s="144"/>
      <c r="M105" s="149"/>
      <c r="T105" s="150"/>
      <c r="AT105" s="146" t="s">
        <v>135</v>
      </c>
      <c r="AU105" s="146" t="s">
        <v>83</v>
      </c>
      <c r="AV105" s="12" t="s">
        <v>81</v>
      </c>
      <c r="AW105" s="12" t="s">
        <v>33</v>
      </c>
      <c r="AX105" s="12" t="s">
        <v>73</v>
      </c>
      <c r="AY105" s="146" t="s">
        <v>124</v>
      </c>
    </row>
    <row r="106" spans="2:65" s="13" customFormat="1" ht="11.25">
      <c r="B106" s="151"/>
      <c r="D106" s="145" t="s">
        <v>135</v>
      </c>
      <c r="E106" s="152" t="s">
        <v>19</v>
      </c>
      <c r="F106" s="153" t="s">
        <v>149</v>
      </c>
      <c r="H106" s="154">
        <v>2566</v>
      </c>
      <c r="I106" s="155"/>
      <c r="L106" s="151"/>
      <c r="M106" s="156"/>
      <c r="T106" s="157"/>
      <c r="AT106" s="152" t="s">
        <v>135</v>
      </c>
      <c r="AU106" s="152" t="s">
        <v>83</v>
      </c>
      <c r="AV106" s="13" t="s">
        <v>83</v>
      </c>
      <c r="AW106" s="13" t="s">
        <v>33</v>
      </c>
      <c r="AX106" s="13" t="s">
        <v>73</v>
      </c>
      <c r="AY106" s="152" t="s">
        <v>124</v>
      </c>
    </row>
    <row r="107" spans="2:65" s="12" customFormat="1" ht="11.25">
      <c r="B107" s="144"/>
      <c r="D107" s="145" t="s">
        <v>135</v>
      </c>
      <c r="E107" s="146" t="s">
        <v>19</v>
      </c>
      <c r="F107" s="147" t="s">
        <v>150</v>
      </c>
      <c r="H107" s="146" t="s">
        <v>19</v>
      </c>
      <c r="I107" s="148"/>
      <c r="L107" s="144"/>
      <c r="M107" s="149"/>
      <c r="T107" s="150"/>
      <c r="AT107" s="146" t="s">
        <v>135</v>
      </c>
      <c r="AU107" s="146" t="s">
        <v>83</v>
      </c>
      <c r="AV107" s="12" t="s">
        <v>81</v>
      </c>
      <c r="AW107" s="12" t="s">
        <v>33</v>
      </c>
      <c r="AX107" s="12" t="s">
        <v>73</v>
      </c>
      <c r="AY107" s="146" t="s">
        <v>124</v>
      </c>
    </row>
    <row r="108" spans="2:65" s="13" customFormat="1" ht="11.25">
      <c r="B108" s="151"/>
      <c r="D108" s="145" t="s">
        <v>135</v>
      </c>
      <c r="E108" s="152" t="s">
        <v>19</v>
      </c>
      <c r="F108" s="153" t="s">
        <v>151</v>
      </c>
      <c r="H108" s="154">
        <v>1081</v>
      </c>
      <c r="I108" s="155"/>
      <c r="L108" s="151"/>
      <c r="M108" s="156"/>
      <c r="T108" s="157"/>
      <c r="AT108" s="152" t="s">
        <v>135</v>
      </c>
      <c r="AU108" s="152" t="s">
        <v>83</v>
      </c>
      <c r="AV108" s="13" t="s">
        <v>83</v>
      </c>
      <c r="AW108" s="13" t="s">
        <v>33</v>
      </c>
      <c r="AX108" s="13" t="s">
        <v>73</v>
      </c>
      <c r="AY108" s="152" t="s">
        <v>124</v>
      </c>
    </row>
    <row r="109" spans="2:65" s="12" customFormat="1" ht="11.25">
      <c r="B109" s="144"/>
      <c r="D109" s="145" t="s">
        <v>135</v>
      </c>
      <c r="E109" s="146" t="s">
        <v>19</v>
      </c>
      <c r="F109" s="147" t="s">
        <v>152</v>
      </c>
      <c r="H109" s="146" t="s">
        <v>19</v>
      </c>
      <c r="I109" s="148"/>
      <c r="L109" s="144"/>
      <c r="M109" s="149"/>
      <c r="T109" s="150"/>
      <c r="AT109" s="146" t="s">
        <v>135</v>
      </c>
      <c r="AU109" s="146" t="s">
        <v>83</v>
      </c>
      <c r="AV109" s="12" t="s">
        <v>81</v>
      </c>
      <c r="AW109" s="12" t="s">
        <v>33</v>
      </c>
      <c r="AX109" s="12" t="s">
        <v>73</v>
      </c>
      <c r="AY109" s="146" t="s">
        <v>124</v>
      </c>
    </row>
    <row r="110" spans="2:65" s="13" customFormat="1" ht="11.25">
      <c r="B110" s="151"/>
      <c r="D110" s="145" t="s">
        <v>135</v>
      </c>
      <c r="E110" s="152" t="s">
        <v>19</v>
      </c>
      <c r="F110" s="153" t="s">
        <v>8</v>
      </c>
      <c r="H110" s="154">
        <v>12</v>
      </c>
      <c r="I110" s="155"/>
      <c r="L110" s="151"/>
      <c r="M110" s="156"/>
      <c r="T110" s="157"/>
      <c r="AT110" s="152" t="s">
        <v>135</v>
      </c>
      <c r="AU110" s="152" t="s">
        <v>83</v>
      </c>
      <c r="AV110" s="13" t="s">
        <v>83</v>
      </c>
      <c r="AW110" s="13" t="s">
        <v>33</v>
      </c>
      <c r="AX110" s="13" t="s">
        <v>73</v>
      </c>
      <c r="AY110" s="152" t="s">
        <v>124</v>
      </c>
    </row>
    <row r="111" spans="2:65" s="12" customFormat="1" ht="11.25">
      <c r="B111" s="144"/>
      <c r="D111" s="145" t="s">
        <v>135</v>
      </c>
      <c r="E111" s="146" t="s">
        <v>19</v>
      </c>
      <c r="F111" s="147" t="s">
        <v>153</v>
      </c>
      <c r="H111" s="146" t="s">
        <v>19</v>
      </c>
      <c r="I111" s="148"/>
      <c r="L111" s="144"/>
      <c r="M111" s="149"/>
      <c r="T111" s="150"/>
      <c r="AT111" s="146" t="s">
        <v>135</v>
      </c>
      <c r="AU111" s="146" t="s">
        <v>83</v>
      </c>
      <c r="AV111" s="12" t="s">
        <v>81</v>
      </c>
      <c r="AW111" s="12" t="s">
        <v>33</v>
      </c>
      <c r="AX111" s="12" t="s">
        <v>73</v>
      </c>
      <c r="AY111" s="146" t="s">
        <v>124</v>
      </c>
    </row>
    <row r="112" spans="2:65" s="13" customFormat="1" ht="11.25">
      <c r="B112" s="151"/>
      <c r="D112" s="145" t="s">
        <v>135</v>
      </c>
      <c r="E112" s="152" t="s">
        <v>19</v>
      </c>
      <c r="F112" s="153" t="s">
        <v>142</v>
      </c>
      <c r="H112" s="154">
        <v>300</v>
      </c>
      <c r="I112" s="155"/>
      <c r="L112" s="151"/>
      <c r="M112" s="156"/>
      <c r="T112" s="157"/>
      <c r="AT112" s="152" t="s">
        <v>135</v>
      </c>
      <c r="AU112" s="152" t="s">
        <v>83</v>
      </c>
      <c r="AV112" s="13" t="s">
        <v>83</v>
      </c>
      <c r="AW112" s="13" t="s">
        <v>33</v>
      </c>
      <c r="AX112" s="13" t="s">
        <v>73</v>
      </c>
      <c r="AY112" s="152" t="s">
        <v>124</v>
      </c>
    </row>
    <row r="113" spans="2:65" s="14" customFormat="1" ht="11.25">
      <c r="B113" s="158"/>
      <c r="D113" s="145" t="s">
        <v>135</v>
      </c>
      <c r="E113" s="159" t="s">
        <v>19</v>
      </c>
      <c r="F113" s="160" t="s">
        <v>154</v>
      </c>
      <c r="H113" s="161">
        <v>3959</v>
      </c>
      <c r="I113" s="162"/>
      <c r="L113" s="158"/>
      <c r="M113" s="163"/>
      <c r="T113" s="164"/>
      <c r="AT113" s="159" t="s">
        <v>135</v>
      </c>
      <c r="AU113" s="159" t="s">
        <v>83</v>
      </c>
      <c r="AV113" s="14" t="s">
        <v>131</v>
      </c>
      <c r="AW113" s="14" t="s">
        <v>33</v>
      </c>
      <c r="AX113" s="14" t="s">
        <v>81</v>
      </c>
      <c r="AY113" s="159" t="s">
        <v>124</v>
      </c>
    </row>
    <row r="114" spans="2:65" s="1" customFormat="1" ht="33" customHeight="1">
      <c r="B114" s="32"/>
      <c r="C114" s="127" t="s">
        <v>131</v>
      </c>
      <c r="D114" s="127" t="s">
        <v>126</v>
      </c>
      <c r="E114" s="128" t="s">
        <v>155</v>
      </c>
      <c r="F114" s="129" t="s">
        <v>156</v>
      </c>
      <c r="G114" s="130" t="s">
        <v>129</v>
      </c>
      <c r="H114" s="131">
        <v>3647</v>
      </c>
      <c r="I114" s="132"/>
      <c r="J114" s="133">
        <f>ROUND(I114*H114,1)</f>
        <v>0</v>
      </c>
      <c r="K114" s="129" t="s">
        <v>130</v>
      </c>
      <c r="L114" s="32"/>
      <c r="M114" s="134" t="s">
        <v>19</v>
      </c>
      <c r="N114" s="135" t="s">
        <v>44</v>
      </c>
      <c r="P114" s="136">
        <f>O114*H114</f>
        <v>0</v>
      </c>
      <c r="Q114" s="136">
        <v>0</v>
      </c>
      <c r="R114" s="136">
        <f>Q114*H114</f>
        <v>0</v>
      </c>
      <c r="S114" s="136">
        <v>0.22</v>
      </c>
      <c r="T114" s="137">
        <f>S114*H114</f>
        <v>802.34</v>
      </c>
      <c r="AR114" s="138" t="s">
        <v>131</v>
      </c>
      <c r="AT114" s="138" t="s">
        <v>126</v>
      </c>
      <c r="AU114" s="138" t="s">
        <v>83</v>
      </c>
      <c r="AY114" s="17" t="s">
        <v>124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81</v>
      </c>
      <c r="BK114" s="139">
        <f>ROUND(I114*H114,1)</f>
        <v>0</v>
      </c>
      <c r="BL114" s="17" t="s">
        <v>131</v>
      </c>
      <c r="BM114" s="138" t="s">
        <v>157</v>
      </c>
    </row>
    <row r="115" spans="2:65" s="1" customFormat="1" ht="11.25">
      <c r="B115" s="32"/>
      <c r="D115" s="140" t="s">
        <v>133</v>
      </c>
      <c r="F115" s="141" t="s">
        <v>158</v>
      </c>
      <c r="I115" s="142"/>
      <c r="L115" s="32"/>
      <c r="M115" s="143"/>
      <c r="T115" s="53"/>
      <c r="AT115" s="17" t="s">
        <v>133</v>
      </c>
      <c r="AU115" s="17" t="s">
        <v>83</v>
      </c>
    </row>
    <row r="116" spans="2:65" s="12" customFormat="1" ht="11.25">
      <c r="B116" s="144"/>
      <c r="D116" s="145" t="s">
        <v>135</v>
      </c>
      <c r="E116" s="146" t="s">
        <v>19</v>
      </c>
      <c r="F116" s="147" t="s">
        <v>148</v>
      </c>
      <c r="H116" s="146" t="s">
        <v>19</v>
      </c>
      <c r="I116" s="148"/>
      <c r="L116" s="144"/>
      <c r="M116" s="149"/>
      <c r="T116" s="150"/>
      <c r="AT116" s="146" t="s">
        <v>135</v>
      </c>
      <c r="AU116" s="146" t="s">
        <v>83</v>
      </c>
      <c r="AV116" s="12" t="s">
        <v>81</v>
      </c>
      <c r="AW116" s="12" t="s">
        <v>33</v>
      </c>
      <c r="AX116" s="12" t="s">
        <v>73</v>
      </c>
      <c r="AY116" s="146" t="s">
        <v>124</v>
      </c>
    </row>
    <row r="117" spans="2:65" s="13" customFormat="1" ht="11.25">
      <c r="B117" s="151"/>
      <c r="D117" s="145" t="s">
        <v>135</v>
      </c>
      <c r="E117" s="152" t="s">
        <v>19</v>
      </c>
      <c r="F117" s="153" t="s">
        <v>149</v>
      </c>
      <c r="H117" s="154">
        <v>2566</v>
      </c>
      <c r="I117" s="155"/>
      <c r="L117" s="151"/>
      <c r="M117" s="156"/>
      <c r="T117" s="157"/>
      <c r="AT117" s="152" t="s">
        <v>135</v>
      </c>
      <c r="AU117" s="152" t="s">
        <v>83</v>
      </c>
      <c r="AV117" s="13" t="s">
        <v>83</v>
      </c>
      <c r="AW117" s="13" t="s">
        <v>33</v>
      </c>
      <c r="AX117" s="13" t="s">
        <v>73</v>
      </c>
      <c r="AY117" s="152" t="s">
        <v>124</v>
      </c>
    </row>
    <row r="118" spans="2:65" s="12" customFormat="1" ht="11.25">
      <c r="B118" s="144"/>
      <c r="D118" s="145" t="s">
        <v>135</v>
      </c>
      <c r="E118" s="146" t="s">
        <v>19</v>
      </c>
      <c r="F118" s="147" t="s">
        <v>150</v>
      </c>
      <c r="H118" s="146" t="s">
        <v>19</v>
      </c>
      <c r="I118" s="148"/>
      <c r="L118" s="144"/>
      <c r="M118" s="149"/>
      <c r="T118" s="150"/>
      <c r="AT118" s="146" t="s">
        <v>135</v>
      </c>
      <c r="AU118" s="146" t="s">
        <v>83</v>
      </c>
      <c r="AV118" s="12" t="s">
        <v>81</v>
      </c>
      <c r="AW118" s="12" t="s">
        <v>33</v>
      </c>
      <c r="AX118" s="12" t="s">
        <v>73</v>
      </c>
      <c r="AY118" s="146" t="s">
        <v>124</v>
      </c>
    </row>
    <row r="119" spans="2:65" s="13" customFormat="1" ht="11.25">
      <c r="B119" s="151"/>
      <c r="D119" s="145" t="s">
        <v>135</v>
      </c>
      <c r="E119" s="152" t="s">
        <v>19</v>
      </c>
      <c r="F119" s="153" t="s">
        <v>151</v>
      </c>
      <c r="H119" s="154">
        <v>1081</v>
      </c>
      <c r="I119" s="155"/>
      <c r="L119" s="151"/>
      <c r="M119" s="156"/>
      <c r="T119" s="157"/>
      <c r="AT119" s="152" t="s">
        <v>135</v>
      </c>
      <c r="AU119" s="152" t="s">
        <v>83</v>
      </c>
      <c r="AV119" s="13" t="s">
        <v>83</v>
      </c>
      <c r="AW119" s="13" t="s">
        <v>33</v>
      </c>
      <c r="AX119" s="13" t="s">
        <v>73</v>
      </c>
      <c r="AY119" s="152" t="s">
        <v>124</v>
      </c>
    </row>
    <row r="120" spans="2:65" s="14" customFormat="1" ht="11.25">
      <c r="B120" s="158"/>
      <c r="D120" s="145" t="s">
        <v>135</v>
      </c>
      <c r="E120" s="159" t="s">
        <v>19</v>
      </c>
      <c r="F120" s="160" t="s">
        <v>154</v>
      </c>
      <c r="H120" s="161">
        <v>3647</v>
      </c>
      <c r="I120" s="162"/>
      <c r="L120" s="158"/>
      <c r="M120" s="163"/>
      <c r="T120" s="164"/>
      <c r="AT120" s="159" t="s">
        <v>135</v>
      </c>
      <c r="AU120" s="159" t="s">
        <v>83</v>
      </c>
      <c r="AV120" s="14" t="s">
        <v>131</v>
      </c>
      <c r="AW120" s="14" t="s">
        <v>33</v>
      </c>
      <c r="AX120" s="14" t="s">
        <v>81</v>
      </c>
      <c r="AY120" s="159" t="s">
        <v>124</v>
      </c>
    </row>
    <row r="121" spans="2:65" s="1" customFormat="1" ht="24.2" customHeight="1">
      <c r="B121" s="32"/>
      <c r="C121" s="127" t="s">
        <v>159</v>
      </c>
      <c r="D121" s="127" t="s">
        <v>126</v>
      </c>
      <c r="E121" s="128" t="s">
        <v>160</v>
      </c>
      <c r="F121" s="129" t="s">
        <v>161</v>
      </c>
      <c r="G121" s="130" t="s">
        <v>162</v>
      </c>
      <c r="H121" s="131">
        <v>1274</v>
      </c>
      <c r="I121" s="132"/>
      <c r="J121" s="133">
        <f>ROUND(I121*H121,1)</f>
        <v>0</v>
      </c>
      <c r="K121" s="129" t="s">
        <v>130</v>
      </c>
      <c r="L121" s="32"/>
      <c r="M121" s="134" t="s">
        <v>19</v>
      </c>
      <c r="N121" s="135" t="s">
        <v>44</v>
      </c>
      <c r="P121" s="136">
        <f>O121*H121</f>
        <v>0</v>
      </c>
      <c r="Q121" s="136">
        <v>0</v>
      </c>
      <c r="R121" s="136">
        <f>Q121*H121</f>
        <v>0</v>
      </c>
      <c r="S121" s="136">
        <v>0.28999999999999998</v>
      </c>
      <c r="T121" s="137">
        <f>S121*H121</f>
        <v>369.46</v>
      </c>
      <c r="AR121" s="138" t="s">
        <v>131</v>
      </c>
      <c r="AT121" s="138" t="s">
        <v>126</v>
      </c>
      <c r="AU121" s="138" t="s">
        <v>83</v>
      </c>
      <c r="AY121" s="17" t="s">
        <v>124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81</v>
      </c>
      <c r="BK121" s="139">
        <f>ROUND(I121*H121,1)</f>
        <v>0</v>
      </c>
      <c r="BL121" s="17" t="s">
        <v>131</v>
      </c>
      <c r="BM121" s="138" t="s">
        <v>163</v>
      </c>
    </row>
    <row r="122" spans="2:65" s="1" customFormat="1" ht="11.25">
      <c r="B122" s="32"/>
      <c r="D122" s="140" t="s">
        <v>133</v>
      </c>
      <c r="F122" s="141" t="s">
        <v>164</v>
      </c>
      <c r="I122" s="142"/>
      <c r="L122" s="32"/>
      <c r="M122" s="143"/>
      <c r="T122" s="53"/>
      <c r="AT122" s="17" t="s">
        <v>133</v>
      </c>
      <c r="AU122" s="17" t="s">
        <v>83</v>
      </c>
    </row>
    <row r="123" spans="2:65" s="12" customFormat="1" ht="11.25">
      <c r="B123" s="144"/>
      <c r="D123" s="145" t="s">
        <v>135</v>
      </c>
      <c r="E123" s="146" t="s">
        <v>19</v>
      </c>
      <c r="F123" s="147" t="s">
        <v>165</v>
      </c>
      <c r="H123" s="146" t="s">
        <v>19</v>
      </c>
      <c r="I123" s="148"/>
      <c r="L123" s="144"/>
      <c r="M123" s="149"/>
      <c r="T123" s="150"/>
      <c r="AT123" s="146" t="s">
        <v>135</v>
      </c>
      <c r="AU123" s="146" t="s">
        <v>83</v>
      </c>
      <c r="AV123" s="12" t="s">
        <v>81</v>
      </c>
      <c r="AW123" s="12" t="s">
        <v>33</v>
      </c>
      <c r="AX123" s="12" t="s">
        <v>73</v>
      </c>
      <c r="AY123" s="146" t="s">
        <v>124</v>
      </c>
    </row>
    <row r="124" spans="2:65" s="13" customFormat="1" ht="11.25">
      <c r="B124" s="151"/>
      <c r="D124" s="145" t="s">
        <v>135</v>
      </c>
      <c r="E124" s="152" t="s">
        <v>19</v>
      </c>
      <c r="F124" s="153" t="s">
        <v>166</v>
      </c>
      <c r="H124" s="154">
        <v>644</v>
      </c>
      <c r="I124" s="155"/>
      <c r="L124" s="151"/>
      <c r="M124" s="156"/>
      <c r="T124" s="157"/>
      <c r="AT124" s="152" t="s">
        <v>135</v>
      </c>
      <c r="AU124" s="152" t="s">
        <v>83</v>
      </c>
      <c r="AV124" s="13" t="s">
        <v>83</v>
      </c>
      <c r="AW124" s="13" t="s">
        <v>33</v>
      </c>
      <c r="AX124" s="13" t="s">
        <v>73</v>
      </c>
      <c r="AY124" s="152" t="s">
        <v>124</v>
      </c>
    </row>
    <row r="125" spans="2:65" s="12" customFormat="1" ht="11.25">
      <c r="B125" s="144"/>
      <c r="D125" s="145" t="s">
        <v>135</v>
      </c>
      <c r="E125" s="146" t="s">
        <v>19</v>
      </c>
      <c r="F125" s="147" t="s">
        <v>167</v>
      </c>
      <c r="H125" s="146" t="s">
        <v>19</v>
      </c>
      <c r="I125" s="148"/>
      <c r="L125" s="144"/>
      <c r="M125" s="149"/>
      <c r="T125" s="150"/>
      <c r="AT125" s="146" t="s">
        <v>135</v>
      </c>
      <c r="AU125" s="146" t="s">
        <v>83</v>
      </c>
      <c r="AV125" s="12" t="s">
        <v>81</v>
      </c>
      <c r="AW125" s="12" t="s">
        <v>33</v>
      </c>
      <c r="AX125" s="12" t="s">
        <v>73</v>
      </c>
      <c r="AY125" s="146" t="s">
        <v>124</v>
      </c>
    </row>
    <row r="126" spans="2:65" s="13" customFormat="1" ht="11.25">
      <c r="B126" s="151"/>
      <c r="D126" s="145" t="s">
        <v>135</v>
      </c>
      <c r="E126" s="152" t="s">
        <v>19</v>
      </c>
      <c r="F126" s="153" t="s">
        <v>168</v>
      </c>
      <c r="H126" s="154">
        <v>630</v>
      </c>
      <c r="I126" s="155"/>
      <c r="L126" s="151"/>
      <c r="M126" s="156"/>
      <c r="T126" s="157"/>
      <c r="AT126" s="152" t="s">
        <v>135</v>
      </c>
      <c r="AU126" s="152" t="s">
        <v>83</v>
      </c>
      <c r="AV126" s="13" t="s">
        <v>83</v>
      </c>
      <c r="AW126" s="13" t="s">
        <v>33</v>
      </c>
      <c r="AX126" s="13" t="s">
        <v>73</v>
      </c>
      <c r="AY126" s="152" t="s">
        <v>124</v>
      </c>
    </row>
    <row r="127" spans="2:65" s="14" customFormat="1" ht="11.25">
      <c r="B127" s="158"/>
      <c r="D127" s="145" t="s">
        <v>135</v>
      </c>
      <c r="E127" s="159" t="s">
        <v>19</v>
      </c>
      <c r="F127" s="160" t="s">
        <v>154</v>
      </c>
      <c r="H127" s="161">
        <v>1274</v>
      </c>
      <c r="I127" s="162"/>
      <c r="L127" s="158"/>
      <c r="M127" s="163"/>
      <c r="T127" s="164"/>
      <c r="AT127" s="159" t="s">
        <v>135</v>
      </c>
      <c r="AU127" s="159" t="s">
        <v>83</v>
      </c>
      <c r="AV127" s="14" t="s">
        <v>131</v>
      </c>
      <c r="AW127" s="14" t="s">
        <v>33</v>
      </c>
      <c r="AX127" s="14" t="s">
        <v>81</v>
      </c>
      <c r="AY127" s="159" t="s">
        <v>124</v>
      </c>
    </row>
    <row r="128" spans="2:65" s="1" customFormat="1" ht="16.5" customHeight="1">
      <c r="B128" s="32"/>
      <c r="C128" s="127" t="s">
        <v>169</v>
      </c>
      <c r="D128" s="127" t="s">
        <v>126</v>
      </c>
      <c r="E128" s="128" t="s">
        <v>170</v>
      </c>
      <c r="F128" s="129" t="s">
        <v>171</v>
      </c>
      <c r="G128" s="130" t="s">
        <v>129</v>
      </c>
      <c r="H128" s="131">
        <v>650</v>
      </c>
      <c r="I128" s="132"/>
      <c r="J128" s="133">
        <f>ROUND(I128*H128,1)</f>
        <v>0</v>
      </c>
      <c r="K128" s="129" t="s">
        <v>130</v>
      </c>
      <c r="L128" s="32"/>
      <c r="M128" s="134" t="s">
        <v>19</v>
      </c>
      <c r="N128" s="135" t="s">
        <v>44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131</v>
      </c>
      <c r="AT128" s="138" t="s">
        <v>126</v>
      </c>
      <c r="AU128" s="138" t="s">
        <v>83</v>
      </c>
      <c r="AY128" s="17" t="s">
        <v>124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81</v>
      </c>
      <c r="BK128" s="139">
        <f>ROUND(I128*H128,1)</f>
        <v>0</v>
      </c>
      <c r="BL128" s="17" t="s">
        <v>131</v>
      </c>
      <c r="BM128" s="138" t="s">
        <v>172</v>
      </c>
    </row>
    <row r="129" spans="2:65" s="1" customFormat="1" ht="11.25">
      <c r="B129" s="32"/>
      <c r="D129" s="140" t="s">
        <v>133</v>
      </c>
      <c r="F129" s="141" t="s">
        <v>173</v>
      </c>
      <c r="I129" s="142"/>
      <c r="L129" s="32"/>
      <c r="M129" s="143"/>
      <c r="T129" s="53"/>
      <c r="AT129" s="17" t="s">
        <v>133</v>
      </c>
      <c r="AU129" s="17" t="s">
        <v>83</v>
      </c>
    </row>
    <row r="130" spans="2:65" s="1" customFormat="1" ht="21.75" customHeight="1">
      <c r="B130" s="32"/>
      <c r="C130" s="127" t="s">
        <v>174</v>
      </c>
      <c r="D130" s="127" t="s">
        <v>126</v>
      </c>
      <c r="E130" s="128" t="s">
        <v>175</v>
      </c>
      <c r="F130" s="129" t="s">
        <v>176</v>
      </c>
      <c r="G130" s="130" t="s">
        <v>177</v>
      </c>
      <c r="H130" s="131">
        <v>45.6</v>
      </c>
      <c r="I130" s="132"/>
      <c r="J130" s="133">
        <f>ROUND(I130*H130,1)</f>
        <v>0</v>
      </c>
      <c r="K130" s="129" t="s">
        <v>130</v>
      </c>
      <c r="L130" s="32"/>
      <c r="M130" s="134" t="s">
        <v>19</v>
      </c>
      <c r="N130" s="135" t="s">
        <v>44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131</v>
      </c>
      <c r="AT130" s="138" t="s">
        <v>126</v>
      </c>
      <c r="AU130" s="138" t="s">
        <v>83</v>
      </c>
      <c r="AY130" s="17" t="s">
        <v>124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81</v>
      </c>
      <c r="BK130" s="139">
        <f>ROUND(I130*H130,1)</f>
        <v>0</v>
      </c>
      <c r="BL130" s="17" t="s">
        <v>131</v>
      </c>
      <c r="BM130" s="138" t="s">
        <v>178</v>
      </c>
    </row>
    <row r="131" spans="2:65" s="1" customFormat="1" ht="11.25">
      <c r="B131" s="32"/>
      <c r="D131" s="140" t="s">
        <v>133</v>
      </c>
      <c r="F131" s="141" t="s">
        <v>179</v>
      </c>
      <c r="I131" s="142"/>
      <c r="L131" s="32"/>
      <c r="M131" s="143"/>
      <c r="T131" s="53"/>
      <c r="AT131" s="17" t="s">
        <v>133</v>
      </c>
      <c r="AU131" s="17" t="s">
        <v>83</v>
      </c>
    </row>
    <row r="132" spans="2:65" s="13" customFormat="1" ht="11.25">
      <c r="B132" s="151"/>
      <c r="D132" s="145" t="s">
        <v>135</v>
      </c>
      <c r="E132" s="152" t="s">
        <v>19</v>
      </c>
      <c r="F132" s="153" t="s">
        <v>180</v>
      </c>
      <c r="H132" s="154">
        <v>22.8</v>
      </c>
      <c r="I132" s="155"/>
      <c r="L132" s="151"/>
      <c r="M132" s="156"/>
      <c r="T132" s="157"/>
      <c r="AT132" s="152" t="s">
        <v>135</v>
      </c>
      <c r="AU132" s="152" t="s">
        <v>83</v>
      </c>
      <c r="AV132" s="13" t="s">
        <v>83</v>
      </c>
      <c r="AW132" s="13" t="s">
        <v>33</v>
      </c>
      <c r="AX132" s="13" t="s">
        <v>73</v>
      </c>
      <c r="AY132" s="152" t="s">
        <v>124</v>
      </c>
    </row>
    <row r="133" spans="2:65" s="13" customFormat="1" ht="11.25">
      <c r="B133" s="151"/>
      <c r="D133" s="145" t="s">
        <v>135</v>
      </c>
      <c r="E133" s="152" t="s">
        <v>19</v>
      </c>
      <c r="F133" s="153" t="s">
        <v>180</v>
      </c>
      <c r="H133" s="154">
        <v>22.8</v>
      </c>
      <c r="I133" s="155"/>
      <c r="L133" s="151"/>
      <c r="M133" s="156"/>
      <c r="T133" s="157"/>
      <c r="AT133" s="152" t="s">
        <v>135</v>
      </c>
      <c r="AU133" s="152" t="s">
        <v>83</v>
      </c>
      <c r="AV133" s="13" t="s">
        <v>83</v>
      </c>
      <c r="AW133" s="13" t="s">
        <v>33</v>
      </c>
      <c r="AX133" s="13" t="s">
        <v>73</v>
      </c>
      <c r="AY133" s="152" t="s">
        <v>124</v>
      </c>
    </row>
    <row r="134" spans="2:65" s="14" customFormat="1" ht="11.25">
      <c r="B134" s="158"/>
      <c r="D134" s="145" t="s">
        <v>135</v>
      </c>
      <c r="E134" s="159" t="s">
        <v>19</v>
      </c>
      <c r="F134" s="160" t="s">
        <v>154</v>
      </c>
      <c r="H134" s="161">
        <v>45.6</v>
      </c>
      <c r="I134" s="162"/>
      <c r="L134" s="158"/>
      <c r="M134" s="163"/>
      <c r="T134" s="164"/>
      <c r="AT134" s="159" t="s">
        <v>135</v>
      </c>
      <c r="AU134" s="159" t="s">
        <v>83</v>
      </c>
      <c r="AV134" s="14" t="s">
        <v>131</v>
      </c>
      <c r="AW134" s="14" t="s">
        <v>33</v>
      </c>
      <c r="AX134" s="14" t="s">
        <v>81</v>
      </c>
      <c r="AY134" s="159" t="s">
        <v>124</v>
      </c>
    </row>
    <row r="135" spans="2:65" s="1" customFormat="1" ht="21.75" customHeight="1">
      <c r="B135" s="32"/>
      <c r="C135" s="127" t="s">
        <v>181</v>
      </c>
      <c r="D135" s="127" t="s">
        <v>126</v>
      </c>
      <c r="E135" s="128" t="s">
        <v>182</v>
      </c>
      <c r="F135" s="129" t="s">
        <v>183</v>
      </c>
      <c r="G135" s="130" t="s">
        <v>177</v>
      </c>
      <c r="H135" s="131">
        <v>91.2</v>
      </c>
      <c r="I135" s="132"/>
      <c r="J135" s="133">
        <f>ROUND(I135*H135,1)</f>
        <v>0</v>
      </c>
      <c r="K135" s="129" t="s">
        <v>130</v>
      </c>
      <c r="L135" s="32"/>
      <c r="M135" s="134" t="s">
        <v>19</v>
      </c>
      <c r="N135" s="135" t="s">
        <v>44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131</v>
      </c>
      <c r="AT135" s="138" t="s">
        <v>126</v>
      </c>
      <c r="AU135" s="138" t="s">
        <v>83</v>
      </c>
      <c r="AY135" s="17" t="s">
        <v>124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81</v>
      </c>
      <c r="BK135" s="139">
        <f>ROUND(I135*H135,1)</f>
        <v>0</v>
      </c>
      <c r="BL135" s="17" t="s">
        <v>131</v>
      </c>
      <c r="BM135" s="138" t="s">
        <v>184</v>
      </c>
    </row>
    <row r="136" spans="2:65" s="1" customFormat="1" ht="11.25">
      <c r="B136" s="32"/>
      <c r="D136" s="140" t="s">
        <v>133</v>
      </c>
      <c r="F136" s="141" t="s">
        <v>185</v>
      </c>
      <c r="I136" s="142"/>
      <c r="L136" s="32"/>
      <c r="M136" s="143"/>
      <c r="T136" s="53"/>
      <c r="AT136" s="17" t="s">
        <v>133</v>
      </c>
      <c r="AU136" s="17" t="s">
        <v>83</v>
      </c>
    </row>
    <row r="137" spans="2:65" s="13" customFormat="1" ht="11.25">
      <c r="B137" s="151"/>
      <c r="D137" s="145" t="s">
        <v>135</v>
      </c>
      <c r="E137" s="152" t="s">
        <v>19</v>
      </c>
      <c r="F137" s="153" t="s">
        <v>186</v>
      </c>
      <c r="H137" s="154">
        <v>91.2</v>
      </c>
      <c r="I137" s="155"/>
      <c r="L137" s="151"/>
      <c r="M137" s="156"/>
      <c r="T137" s="157"/>
      <c r="AT137" s="152" t="s">
        <v>135</v>
      </c>
      <c r="AU137" s="152" t="s">
        <v>83</v>
      </c>
      <c r="AV137" s="13" t="s">
        <v>83</v>
      </c>
      <c r="AW137" s="13" t="s">
        <v>33</v>
      </c>
      <c r="AX137" s="13" t="s">
        <v>81</v>
      </c>
      <c r="AY137" s="152" t="s">
        <v>124</v>
      </c>
    </row>
    <row r="138" spans="2:65" s="1" customFormat="1" ht="21.75" customHeight="1">
      <c r="B138" s="32"/>
      <c r="C138" s="127" t="s">
        <v>187</v>
      </c>
      <c r="D138" s="127" t="s">
        <v>126</v>
      </c>
      <c r="E138" s="128" t="s">
        <v>188</v>
      </c>
      <c r="F138" s="129" t="s">
        <v>189</v>
      </c>
      <c r="G138" s="130" t="s">
        <v>177</v>
      </c>
      <c r="H138" s="131">
        <v>91.2</v>
      </c>
      <c r="I138" s="132"/>
      <c r="J138" s="133">
        <f>ROUND(I138*H138,1)</f>
        <v>0</v>
      </c>
      <c r="K138" s="129" t="s">
        <v>130</v>
      </c>
      <c r="L138" s="32"/>
      <c r="M138" s="134" t="s">
        <v>19</v>
      </c>
      <c r="N138" s="135" t="s">
        <v>44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131</v>
      </c>
      <c r="AT138" s="138" t="s">
        <v>126</v>
      </c>
      <c r="AU138" s="138" t="s">
        <v>83</v>
      </c>
      <c r="AY138" s="17" t="s">
        <v>124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81</v>
      </c>
      <c r="BK138" s="139">
        <f>ROUND(I138*H138,1)</f>
        <v>0</v>
      </c>
      <c r="BL138" s="17" t="s">
        <v>131</v>
      </c>
      <c r="BM138" s="138" t="s">
        <v>190</v>
      </c>
    </row>
    <row r="139" spans="2:65" s="1" customFormat="1" ht="11.25">
      <c r="B139" s="32"/>
      <c r="D139" s="140" t="s">
        <v>133</v>
      </c>
      <c r="F139" s="141" t="s">
        <v>191</v>
      </c>
      <c r="I139" s="142"/>
      <c r="L139" s="32"/>
      <c r="M139" s="143"/>
      <c r="T139" s="53"/>
      <c r="AT139" s="17" t="s">
        <v>133</v>
      </c>
      <c r="AU139" s="17" t="s">
        <v>83</v>
      </c>
    </row>
    <row r="140" spans="2:65" s="13" customFormat="1" ht="11.25">
      <c r="B140" s="151"/>
      <c r="D140" s="145" t="s">
        <v>135</v>
      </c>
      <c r="E140" s="152" t="s">
        <v>19</v>
      </c>
      <c r="F140" s="153" t="s">
        <v>186</v>
      </c>
      <c r="H140" s="154">
        <v>91.2</v>
      </c>
      <c r="I140" s="155"/>
      <c r="L140" s="151"/>
      <c r="M140" s="156"/>
      <c r="T140" s="157"/>
      <c r="AT140" s="152" t="s">
        <v>135</v>
      </c>
      <c r="AU140" s="152" t="s">
        <v>83</v>
      </c>
      <c r="AV140" s="13" t="s">
        <v>83</v>
      </c>
      <c r="AW140" s="13" t="s">
        <v>33</v>
      </c>
      <c r="AX140" s="13" t="s">
        <v>81</v>
      </c>
      <c r="AY140" s="152" t="s">
        <v>124</v>
      </c>
    </row>
    <row r="141" spans="2:65" s="1" customFormat="1" ht="24.2" customHeight="1">
      <c r="B141" s="32"/>
      <c r="C141" s="127" t="s">
        <v>192</v>
      </c>
      <c r="D141" s="127" t="s">
        <v>126</v>
      </c>
      <c r="E141" s="128" t="s">
        <v>193</v>
      </c>
      <c r="F141" s="129" t="s">
        <v>194</v>
      </c>
      <c r="G141" s="130" t="s">
        <v>177</v>
      </c>
      <c r="H141" s="131">
        <v>175</v>
      </c>
      <c r="I141" s="132"/>
      <c r="J141" s="133">
        <f>ROUND(I141*H141,1)</f>
        <v>0</v>
      </c>
      <c r="K141" s="129" t="s">
        <v>130</v>
      </c>
      <c r="L141" s="32"/>
      <c r="M141" s="134" t="s">
        <v>19</v>
      </c>
      <c r="N141" s="135" t="s">
        <v>44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131</v>
      </c>
      <c r="AT141" s="138" t="s">
        <v>126</v>
      </c>
      <c r="AU141" s="138" t="s">
        <v>83</v>
      </c>
      <c r="AY141" s="17" t="s">
        <v>124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81</v>
      </c>
      <c r="BK141" s="139">
        <f>ROUND(I141*H141,1)</f>
        <v>0</v>
      </c>
      <c r="BL141" s="17" t="s">
        <v>131</v>
      </c>
      <c r="BM141" s="138" t="s">
        <v>195</v>
      </c>
    </row>
    <row r="142" spans="2:65" s="1" customFormat="1" ht="11.25">
      <c r="B142" s="32"/>
      <c r="D142" s="140" t="s">
        <v>133</v>
      </c>
      <c r="F142" s="141" t="s">
        <v>196</v>
      </c>
      <c r="I142" s="142"/>
      <c r="L142" s="32"/>
      <c r="M142" s="143"/>
      <c r="T142" s="53"/>
      <c r="AT142" s="17" t="s">
        <v>133</v>
      </c>
      <c r="AU142" s="17" t="s">
        <v>83</v>
      </c>
    </row>
    <row r="143" spans="2:65" s="13" customFormat="1" ht="11.25">
      <c r="B143" s="151"/>
      <c r="D143" s="145" t="s">
        <v>135</v>
      </c>
      <c r="E143" s="152" t="s">
        <v>19</v>
      </c>
      <c r="F143" s="153" t="s">
        <v>197</v>
      </c>
      <c r="H143" s="154">
        <v>175</v>
      </c>
      <c r="I143" s="155"/>
      <c r="L143" s="151"/>
      <c r="M143" s="156"/>
      <c r="T143" s="157"/>
      <c r="AT143" s="152" t="s">
        <v>135</v>
      </c>
      <c r="AU143" s="152" t="s">
        <v>83</v>
      </c>
      <c r="AV143" s="13" t="s">
        <v>83</v>
      </c>
      <c r="AW143" s="13" t="s">
        <v>33</v>
      </c>
      <c r="AX143" s="13" t="s">
        <v>73</v>
      </c>
      <c r="AY143" s="152" t="s">
        <v>124</v>
      </c>
    </row>
    <row r="144" spans="2:65" s="14" customFormat="1" ht="11.25">
      <c r="B144" s="158"/>
      <c r="D144" s="145" t="s">
        <v>135</v>
      </c>
      <c r="E144" s="159" t="s">
        <v>19</v>
      </c>
      <c r="F144" s="160" t="s">
        <v>154</v>
      </c>
      <c r="H144" s="161">
        <v>175</v>
      </c>
      <c r="I144" s="162"/>
      <c r="L144" s="158"/>
      <c r="M144" s="163"/>
      <c r="T144" s="164"/>
      <c r="AT144" s="159" t="s">
        <v>135</v>
      </c>
      <c r="AU144" s="159" t="s">
        <v>83</v>
      </c>
      <c r="AV144" s="14" t="s">
        <v>131</v>
      </c>
      <c r="AW144" s="14" t="s">
        <v>33</v>
      </c>
      <c r="AX144" s="14" t="s">
        <v>81</v>
      </c>
      <c r="AY144" s="159" t="s">
        <v>124</v>
      </c>
    </row>
    <row r="145" spans="2:65" s="1" customFormat="1" ht="24.2" customHeight="1">
      <c r="B145" s="32"/>
      <c r="C145" s="127" t="s">
        <v>198</v>
      </c>
      <c r="D145" s="127" t="s">
        <v>126</v>
      </c>
      <c r="E145" s="128" t="s">
        <v>199</v>
      </c>
      <c r="F145" s="129" t="s">
        <v>200</v>
      </c>
      <c r="G145" s="130" t="s">
        <v>129</v>
      </c>
      <c r="H145" s="131">
        <v>875</v>
      </c>
      <c r="I145" s="132"/>
      <c r="J145" s="133">
        <f>ROUND(I145*H145,1)</f>
        <v>0</v>
      </c>
      <c r="K145" s="129" t="s">
        <v>130</v>
      </c>
      <c r="L145" s="32"/>
      <c r="M145" s="134" t="s">
        <v>19</v>
      </c>
      <c r="N145" s="135" t="s">
        <v>44</v>
      </c>
      <c r="P145" s="136">
        <f>O145*H145</f>
        <v>0</v>
      </c>
      <c r="Q145" s="136">
        <v>8.4999999999999995E-4</v>
      </c>
      <c r="R145" s="136">
        <f>Q145*H145</f>
        <v>0.74374999999999991</v>
      </c>
      <c r="S145" s="136">
        <v>0</v>
      </c>
      <c r="T145" s="137">
        <f>S145*H145</f>
        <v>0</v>
      </c>
      <c r="AR145" s="138" t="s">
        <v>131</v>
      </c>
      <c r="AT145" s="138" t="s">
        <v>126</v>
      </c>
      <c r="AU145" s="138" t="s">
        <v>83</v>
      </c>
      <c r="AY145" s="17" t="s">
        <v>124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81</v>
      </c>
      <c r="BK145" s="139">
        <f>ROUND(I145*H145,1)</f>
        <v>0</v>
      </c>
      <c r="BL145" s="17" t="s">
        <v>131</v>
      </c>
      <c r="BM145" s="138" t="s">
        <v>201</v>
      </c>
    </row>
    <row r="146" spans="2:65" s="1" customFormat="1" ht="11.25">
      <c r="B146" s="32"/>
      <c r="D146" s="140" t="s">
        <v>133</v>
      </c>
      <c r="F146" s="141" t="s">
        <v>202</v>
      </c>
      <c r="I146" s="142"/>
      <c r="L146" s="32"/>
      <c r="M146" s="143"/>
      <c r="T146" s="53"/>
      <c r="AT146" s="17" t="s">
        <v>133</v>
      </c>
      <c r="AU146" s="17" t="s">
        <v>83</v>
      </c>
    </row>
    <row r="147" spans="2:65" s="13" customFormat="1" ht="11.25">
      <c r="B147" s="151"/>
      <c r="D147" s="145" t="s">
        <v>135</v>
      </c>
      <c r="E147" s="152" t="s">
        <v>19</v>
      </c>
      <c r="F147" s="153" t="s">
        <v>203</v>
      </c>
      <c r="H147" s="154">
        <v>875</v>
      </c>
      <c r="I147" s="155"/>
      <c r="L147" s="151"/>
      <c r="M147" s="156"/>
      <c r="T147" s="157"/>
      <c r="AT147" s="152" t="s">
        <v>135</v>
      </c>
      <c r="AU147" s="152" t="s">
        <v>83</v>
      </c>
      <c r="AV147" s="13" t="s">
        <v>83</v>
      </c>
      <c r="AW147" s="13" t="s">
        <v>33</v>
      </c>
      <c r="AX147" s="13" t="s">
        <v>73</v>
      </c>
      <c r="AY147" s="152" t="s">
        <v>124</v>
      </c>
    </row>
    <row r="148" spans="2:65" s="14" customFormat="1" ht="11.25">
      <c r="B148" s="158"/>
      <c r="D148" s="145" t="s">
        <v>135</v>
      </c>
      <c r="E148" s="159" t="s">
        <v>19</v>
      </c>
      <c r="F148" s="160" t="s">
        <v>154</v>
      </c>
      <c r="H148" s="161">
        <v>875</v>
      </c>
      <c r="I148" s="162"/>
      <c r="L148" s="158"/>
      <c r="M148" s="163"/>
      <c r="T148" s="164"/>
      <c r="AT148" s="159" t="s">
        <v>135</v>
      </c>
      <c r="AU148" s="159" t="s">
        <v>83</v>
      </c>
      <c r="AV148" s="14" t="s">
        <v>131</v>
      </c>
      <c r="AW148" s="14" t="s">
        <v>33</v>
      </c>
      <c r="AX148" s="14" t="s">
        <v>81</v>
      </c>
      <c r="AY148" s="159" t="s">
        <v>124</v>
      </c>
    </row>
    <row r="149" spans="2:65" s="1" customFormat="1" ht="24.2" customHeight="1">
      <c r="B149" s="32"/>
      <c r="C149" s="127" t="s">
        <v>8</v>
      </c>
      <c r="D149" s="127" t="s">
        <v>126</v>
      </c>
      <c r="E149" s="128" t="s">
        <v>204</v>
      </c>
      <c r="F149" s="129" t="s">
        <v>205</v>
      </c>
      <c r="G149" s="130" t="s">
        <v>129</v>
      </c>
      <c r="H149" s="131">
        <v>875</v>
      </c>
      <c r="I149" s="132"/>
      <c r="J149" s="133">
        <f>ROUND(I149*H149,1)</f>
        <v>0</v>
      </c>
      <c r="K149" s="129" t="s">
        <v>130</v>
      </c>
      <c r="L149" s="32"/>
      <c r="M149" s="134" t="s">
        <v>19</v>
      </c>
      <c r="N149" s="135" t="s">
        <v>44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131</v>
      </c>
      <c r="AT149" s="138" t="s">
        <v>126</v>
      </c>
      <c r="AU149" s="138" t="s">
        <v>83</v>
      </c>
      <c r="AY149" s="17" t="s">
        <v>124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7" t="s">
        <v>81</v>
      </c>
      <c r="BK149" s="139">
        <f>ROUND(I149*H149,1)</f>
        <v>0</v>
      </c>
      <c r="BL149" s="17" t="s">
        <v>131</v>
      </c>
      <c r="BM149" s="138" t="s">
        <v>206</v>
      </c>
    </row>
    <row r="150" spans="2:65" s="1" customFormat="1" ht="11.25">
      <c r="B150" s="32"/>
      <c r="D150" s="140" t="s">
        <v>133</v>
      </c>
      <c r="F150" s="141" t="s">
        <v>207</v>
      </c>
      <c r="I150" s="142"/>
      <c r="L150" s="32"/>
      <c r="M150" s="143"/>
      <c r="T150" s="53"/>
      <c r="AT150" s="17" t="s">
        <v>133</v>
      </c>
      <c r="AU150" s="17" t="s">
        <v>83</v>
      </c>
    </row>
    <row r="151" spans="2:65" s="1" customFormat="1" ht="37.9" customHeight="1">
      <c r="B151" s="32"/>
      <c r="C151" s="127" t="s">
        <v>208</v>
      </c>
      <c r="D151" s="127" t="s">
        <v>126</v>
      </c>
      <c r="E151" s="128" t="s">
        <v>209</v>
      </c>
      <c r="F151" s="129" t="s">
        <v>210</v>
      </c>
      <c r="G151" s="130" t="s">
        <v>177</v>
      </c>
      <c r="H151" s="131">
        <v>396.5</v>
      </c>
      <c r="I151" s="132"/>
      <c r="J151" s="133">
        <f>ROUND(I151*H151,1)</f>
        <v>0</v>
      </c>
      <c r="K151" s="129" t="s">
        <v>130</v>
      </c>
      <c r="L151" s="32"/>
      <c r="M151" s="134" t="s">
        <v>19</v>
      </c>
      <c r="N151" s="135" t="s">
        <v>44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131</v>
      </c>
      <c r="AT151" s="138" t="s">
        <v>126</v>
      </c>
      <c r="AU151" s="138" t="s">
        <v>83</v>
      </c>
      <c r="AY151" s="17" t="s">
        <v>124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81</v>
      </c>
      <c r="BK151" s="139">
        <f>ROUND(I151*H151,1)</f>
        <v>0</v>
      </c>
      <c r="BL151" s="17" t="s">
        <v>131</v>
      </c>
      <c r="BM151" s="138" t="s">
        <v>211</v>
      </c>
    </row>
    <row r="152" spans="2:65" s="1" customFormat="1" ht="11.25">
      <c r="B152" s="32"/>
      <c r="D152" s="140" t="s">
        <v>133</v>
      </c>
      <c r="F152" s="141" t="s">
        <v>212</v>
      </c>
      <c r="I152" s="142"/>
      <c r="L152" s="32"/>
      <c r="M152" s="143"/>
      <c r="T152" s="53"/>
      <c r="AT152" s="17" t="s">
        <v>133</v>
      </c>
      <c r="AU152" s="17" t="s">
        <v>83</v>
      </c>
    </row>
    <row r="153" spans="2:65" s="13" customFormat="1" ht="11.25">
      <c r="B153" s="151"/>
      <c r="D153" s="145" t="s">
        <v>135</v>
      </c>
      <c r="E153" s="152" t="s">
        <v>19</v>
      </c>
      <c r="F153" s="153" t="s">
        <v>213</v>
      </c>
      <c r="H153" s="154">
        <v>45.6</v>
      </c>
      <c r="I153" s="155"/>
      <c r="L153" s="151"/>
      <c r="M153" s="156"/>
      <c r="T153" s="157"/>
      <c r="AT153" s="152" t="s">
        <v>135</v>
      </c>
      <c r="AU153" s="152" t="s">
        <v>83</v>
      </c>
      <c r="AV153" s="13" t="s">
        <v>83</v>
      </c>
      <c r="AW153" s="13" t="s">
        <v>33</v>
      </c>
      <c r="AX153" s="13" t="s">
        <v>73</v>
      </c>
      <c r="AY153" s="152" t="s">
        <v>124</v>
      </c>
    </row>
    <row r="154" spans="2:65" s="13" customFormat="1" ht="11.25">
      <c r="B154" s="151"/>
      <c r="D154" s="145" t="s">
        <v>135</v>
      </c>
      <c r="E154" s="152" t="s">
        <v>19</v>
      </c>
      <c r="F154" s="153" t="s">
        <v>214</v>
      </c>
      <c r="H154" s="154">
        <v>91.2</v>
      </c>
      <c r="I154" s="155"/>
      <c r="L154" s="151"/>
      <c r="M154" s="156"/>
      <c r="T154" s="157"/>
      <c r="AT154" s="152" t="s">
        <v>135</v>
      </c>
      <c r="AU154" s="152" t="s">
        <v>83</v>
      </c>
      <c r="AV154" s="13" t="s">
        <v>83</v>
      </c>
      <c r="AW154" s="13" t="s">
        <v>33</v>
      </c>
      <c r="AX154" s="13" t="s">
        <v>73</v>
      </c>
      <c r="AY154" s="152" t="s">
        <v>124</v>
      </c>
    </row>
    <row r="155" spans="2:65" s="13" customFormat="1" ht="11.25">
      <c r="B155" s="151"/>
      <c r="D155" s="145" t="s">
        <v>135</v>
      </c>
      <c r="E155" s="152" t="s">
        <v>19</v>
      </c>
      <c r="F155" s="153" t="s">
        <v>214</v>
      </c>
      <c r="H155" s="154">
        <v>91.2</v>
      </c>
      <c r="I155" s="155"/>
      <c r="L155" s="151"/>
      <c r="M155" s="156"/>
      <c r="T155" s="157"/>
      <c r="AT155" s="152" t="s">
        <v>135</v>
      </c>
      <c r="AU155" s="152" t="s">
        <v>83</v>
      </c>
      <c r="AV155" s="13" t="s">
        <v>83</v>
      </c>
      <c r="AW155" s="13" t="s">
        <v>33</v>
      </c>
      <c r="AX155" s="13" t="s">
        <v>73</v>
      </c>
      <c r="AY155" s="152" t="s">
        <v>124</v>
      </c>
    </row>
    <row r="156" spans="2:65" s="13" customFormat="1" ht="11.25">
      <c r="B156" s="151"/>
      <c r="D156" s="145" t="s">
        <v>135</v>
      </c>
      <c r="E156" s="152" t="s">
        <v>19</v>
      </c>
      <c r="F156" s="153" t="s">
        <v>215</v>
      </c>
      <c r="H156" s="154">
        <v>130</v>
      </c>
      <c r="I156" s="155"/>
      <c r="L156" s="151"/>
      <c r="M156" s="156"/>
      <c r="T156" s="157"/>
      <c r="AT156" s="152" t="s">
        <v>135</v>
      </c>
      <c r="AU156" s="152" t="s">
        <v>83</v>
      </c>
      <c r="AV156" s="13" t="s">
        <v>83</v>
      </c>
      <c r="AW156" s="13" t="s">
        <v>33</v>
      </c>
      <c r="AX156" s="13" t="s">
        <v>73</v>
      </c>
      <c r="AY156" s="152" t="s">
        <v>124</v>
      </c>
    </row>
    <row r="157" spans="2:65" s="13" customFormat="1" ht="11.25">
      <c r="B157" s="151"/>
      <c r="D157" s="145" t="s">
        <v>135</v>
      </c>
      <c r="E157" s="152" t="s">
        <v>19</v>
      </c>
      <c r="F157" s="153" t="s">
        <v>216</v>
      </c>
      <c r="H157" s="154">
        <v>28</v>
      </c>
      <c r="I157" s="155"/>
      <c r="L157" s="151"/>
      <c r="M157" s="156"/>
      <c r="T157" s="157"/>
      <c r="AT157" s="152" t="s">
        <v>135</v>
      </c>
      <c r="AU157" s="152" t="s">
        <v>83</v>
      </c>
      <c r="AV157" s="13" t="s">
        <v>83</v>
      </c>
      <c r="AW157" s="13" t="s">
        <v>33</v>
      </c>
      <c r="AX157" s="13" t="s">
        <v>73</v>
      </c>
      <c r="AY157" s="152" t="s">
        <v>124</v>
      </c>
    </row>
    <row r="158" spans="2:65" s="13" customFormat="1" ht="11.25">
      <c r="B158" s="151"/>
      <c r="D158" s="145" t="s">
        <v>135</v>
      </c>
      <c r="E158" s="152" t="s">
        <v>19</v>
      </c>
      <c r="F158" s="153" t="s">
        <v>217</v>
      </c>
      <c r="H158" s="154">
        <v>10.5</v>
      </c>
      <c r="I158" s="155"/>
      <c r="L158" s="151"/>
      <c r="M158" s="156"/>
      <c r="T158" s="157"/>
      <c r="AT158" s="152" t="s">
        <v>135</v>
      </c>
      <c r="AU158" s="152" t="s">
        <v>83</v>
      </c>
      <c r="AV158" s="13" t="s">
        <v>83</v>
      </c>
      <c r="AW158" s="13" t="s">
        <v>33</v>
      </c>
      <c r="AX158" s="13" t="s">
        <v>73</v>
      </c>
      <c r="AY158" s="152" t="s">
        <v>124</v>
      </c>
    </row>
    <row r="159" spans="2:65" s="14" customFormat="1" ht="11.25">
      <c r="B159" s="158"/>
      <c r="D159" s="145" t="s">
        <v>135</v>
      </c>
      <c r="E159" s="159" t="s">
        <v>19</v>
      </c>
      <c r="F159" s="160" t="s">
        <v>154</v>
      </c>
      <c r="H159" s="161">
        <v>396.5</v>
      </c>
      <c r="I159" s="162"/>
      <c r="L159" s="158"/>
      <c r="M159" s="163"/>
      <c r="T159" s="164"/>
      <c r="AT159" s="159" t="s">
        <v>135</v>
      </c>
      <c r="AU159" s="159" t="s">
        <v>83</v>
      </c>
      <c r="AV159" s="14" t="s">
        <v>131</v>
      </c>
      <c r="AW159" s="14" t="s">
        <v>33</v>
      </c>
      <c r="AX159" s="14" t="s">
        <v>81</v>
      </c>
      <c r="AY159" s="159" t="s">
        <v>124</v>
      </c>
    </row>
    <row r="160" spans="2:65" s="1" customFormat="1" ht="37.9" customHeight="1">
      <c r="B160" s="32"/>
      <c r="C160" s="127" t="s">
        <v>218</v>
      </c>
      <c r="D160" s="127" t="s">
        <v>126</v>
      </c>
      <c r="E160" s="128" t="s">
        <v>219</v>
      </c>
      <c r="F160" s="129" t="s">
        <v>220</v>
      </c>
      <c r="G160" s="130" t="s">
        <v>177</v>
      </c>
      <c r="H160" s="131">
        <v>1982.5</v>
      </c>
      <c r="I160" s="132"/>
      <c r="J160" s="133">
        <f>ROUND(I160*H160,1)</f>
        <v>0</v>
      </c>
      <c r="K160" s="129" t="s">
        <v>130</v>
      </c>
      <c r="L160" s="32"/>
      <c r="M160" s="134" t="s">
        <v>19</v>
      </c>
      <c r="N160" s="135" t="s">
        <v>44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131</v>
      </c>
      <c r="AT160" s="138" t="s">
        <v>126</v>
      </c>
      <c r="AU160" s="138" t="s">
        <v>83</v>
      </c>
      <c r="AY160" s="17" t="s">
        <v>124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81</v>
      </c>
      <c r="BK160" s="139">
        <f>ROUND(I160*H160,1)</f>
        <v>0</v>
      </c>
      <c r="BL160" s="17" t="s">
        <v>131</v>
      </c>
      <c r="BM160" s="138" t="s">
        <v>221</v>
      </c>
    </row>
    <row r="161" spans="2:65" s="1" customFormat="1" ht="11.25">
      <c r="B161" s="32"/>
      <c r="D161" s="140" t="s">
        <v>133</v>
      </c>
      <c r="F161" s="141" t="s">
        <v>222</v>
      </c>
      <c r="I161" s="142"/>
      <c r="L161" s="32"/>
      <c r="M161" s="143"/>
      <c r="T161" s="53"/>
      <c r="AT161" s="17" t="s">
        <v>133</v>
      </c>
      <c r="AU161" s="17" t="s">
        <v>83</v>
      </c>
    </row>
    <row r="162" spans="2:65" s="13" customFormat="1" ht="11.25">
      <c r="B162" s="151"/>
      <c r="D162" s="145" t="s">
        <v>135</v>
      </c>
      <c r="E162" s="152" t="s">
        <v>19</v>
      </c>
      <c r="F162" s="153" t="s">
        <v>223</v>
      </c>
      <c r="H162" s="154">
        <v>1982.5</v>
      </c>
      <c r="I162" s="155"/>
      <c r="L162" s="151"/>
      <c r="M162" s="156"/>
      <c r="T162" s="157"/>
      <c r="AT162" s="152" t="s">
        <v>135</v>
      </c>
      <c r="AU162" s="152" t="s">
        <v>83</v>
      </c>
      <c r="AV162" s="13" t="s">
        <v>83</v>
      </c>
      <c r="AW162" s="13" t="s">
        <v>33</v>
      </c>
      <c r="AX162" s="13" t="s">
        <v>81</v>
      </c>
      <c r="AY162" s="152" t="s">
        <v>124</v>
      </c>
    </row>
    <row r="163" spans="2:65" s="1" customFormat="1" ht="24.2" customHeight="1">
      <c r="B163" s="32"/>
      <c r="C163" s="127" t="s">
        <v>224</v>
      </c>
      <c r="D163" s="127" t="s">
        <v>126</v>
      </c>
      <c r="E163" s="128" t="s">
        <v>225</v>
      </c>
      <c r="F163" s="129" t="s">
        <v>226</v>
      </c>
      <c r="G163" s="130" t="s">
        <v>177</v>
      </c>
      <c r="H163" s="131">
        <v>396.5</v>
      </c>
      <c r="I163" s="132"/>
      <c r="J163" s="133">
        <f>ROUND(I163*H163,1)</f>
        <v>0</v>
      </c>
      <c r="K163" s="129" t="s">
        <v>130</v>
      </c>
      <c r="L163" s="32"/>
      <c r="M163" s="134" t="s">
        <v>19</v>
      </c>
      <c r="N163" s="135" t="s">
        <v>44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131</v>
      </c>
      <c r="AT163" s="138" t="s">
        <v>126</v>
      </c>
      <c r="AU163" s="138" t="s">
        <v>83</v>
      </c>
      <c r="AY163" s="17" t="s">
        <v>124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81</v>
      </c>
      <c r="BK163" s="139">
        <f>ROUND(I163*H163,1)</f>
        <v>0</v>
      </c>
      <c r="BL163" s="17" t="s">
        <v>131</v>
      </c>
      <c r="BM163" s="138" t="s">
        <v>227</v>
      </c>
    </row>
    <row r="164" spans="2:65" s="1" customFormat="1" ht="11.25">
      <c r="B164" s="32"/>
      <c r="D164" s="140" t="s">
        <v>133</v>
      </c>
      <c r="F164" s="141" t="s">
        <v>228</v>
      </c>
      <c r="I164" s="142"/>
      <c r="L164" s="32"/>
      <c r="M164" s="143"/>
      <c r="T164" s="53"/>
      <c r="AT164" s="17" t="s">
        <v>133</v>
      </c>
      <c r="AU164" s="17" t="s">
        <v>83</v>
      </c>
    </row>
    <row r="165" spans="2:65" s="13" customFormat="1" ht="11.25">
      <c r="B165" s="151"/>
      <c r="D165" s="145" t="s">
        <v>135</v>
      </c>
      <c r="E165" s="152" t="s">
        <v>19</v>
      </c>
      <c r="F165" s="153" t="s">
        <v>213</v>
      </c>
      <c r="H165" s="154">
        <v>45.6</v>
      </c>
      <c r="I165" s="155"/>
      <c r="L165" s="151"/>
      <c r="M165" s="156"/>
      <c r="T165" s="157"/>
      <c r="AT165" s="152" t="s">
        <v>135</v>
      </c>
      <c r="AU165" s="152" t="s">
        <v>83</v>
      </c>
      <c r="AV165" s="13" t="s">
        <v>83</v>
      </c>
      <c r="AW165" s="13" t="s">
        <v>33</v>
      </c>
      <c r="AX165" s="13" t="s">
        <v>73</v>
      </c>
      <c r="AY165" s="152" t="s">
        <v>124</v>
      </c>
    </row>
    <row r="166" spans="2:65" s="13" customFormat="1" ht="11.25">
      <c r="B166" s="151"/>
      <c r="D166" s="145" t="s">
        <v>135</v>
      </c>
      <c r="E166" s="152" t="s">
        <v>19</v>
      </c>
      <c r="F166" s="153" t="s">
        <v>214</v>
      </c>
      <c r="H166" s="154">
        <v>91.2</v>
      </c>
      <c r="I166" s="155"/>
      <c r="L166" s="151"/>
      <c r="M166" s="156"/>
      <c r="T166" s="157"/>
      <c r="AT166" s="152" t="s">
        <v>135</v>
      </c>
      <c r="AU166" s="152" t="s">
        <v>83</v>
      </c>
      <c r="AV166" s="13" t="s">
        <v>83</v>
      </c>
      <c r="AW166" s="13" t="s">
        <v>33</v>
      </c>
      <c r="AX166" s="13" t="s">
        <v>73</v>
      </c>
      <c r="AY166" s="152" t="s">
        <v>124</v>
      </c>
    </row>
    <row r="167" spans="2:65" s="13" customFormat="1" ht="11.25">
      <c r="B167" s="151"/>
      <c r="D167" s="145" t="s">
        <v>135</v>
      </c>
      <c r="E167" s="152" t="s">
        <v>19</v>
      </c>
      <c r="F167" s="153" t="s">
        <v>214</v>
      </c>
      <c r="H167" s="154">
        <v>91.2</v>
      </c>
      <c r="I167" s="155"/>
      <c r="L167" s="151"/>
      <c r="M167" s="156"/>
      <c r="T167" s="157"/>
      <c r="AT167" s="152" t="s">
        <v>135</v>
      </c>
      <c r="AU167" s="152" t="s">
        <v>83</v>
      </c>
      <c r="AV167" s="13" t="s">
        <v>83</v>
      </c>
      <c r="AW167" s="13" t="s">
        <v>33</v>
      </c>
      <c r="AX167" s="13" t="s">
        <v>73</v>
      </c>
      <c r="AY167" s="152" t="s">
        <v>124</v>
      </c>
    </row>
    <row r="168" spans="2:65" s="13" customFormat="1" ht="11.25">
      <c r="B168" s="151"/>
      <c r="D168" s="145" t="s">
        <v>135</v>
      </c>
      <c r="E168" s="152" t="s">
        <v>19</v>
      </c>
      <c r="F168" s="153" t="s">
        <v>215</v>
      </c>
      <c r="H168" s="154">
        <v>130</v>
      </c>
      <c r="I168" s="155"/>
      <c r="L168" s="151"/>
      <c r="M168" s="156"/>
      <c r="T168" s="157"/>
      <c r="AT168" s="152" t="s">
        <v>135</v>
      </c>
      <c r="AU168" s="152" t="s">
        <v>83</v>
      </c>
      <c r="AV168" s="13" t="s">
        <v>83</v>
      </c>
      <c r="AW168" s="13" t="s">
        <v>33</v>
      </c>
      <c r="AX168" s="13" t="s">
        <v>73</v>
      </c>
      <c r="AY168" s="152" t="s">
        <v>124</v>
      </c>
    </row>
    <row r="169" spans="2:65" s="13" customFormat="1" ht="11.25">
      <c r="B169" s="151"/>
      <c r="D169" s="145" t="s">
        <v>135</v>
      </c>
      <c r="E169" s="152" t="s">
        <v>19</v>
      </c>
      <c r="F169" s="153" t="s">
        <v>216</v>
      </c>
      <c r="H169" s="154">
        <v>28</v>
      </c>
      <c r="I169" s="155"/>
      <c r="L169" s="151"/>
      <c r="M169" s="156"/>
      <c r="T169" s="157"/>
      <c r="AT169" s="152" t="s">
        <v>135</v>
      </c>
      <c r="AU169" s="152" t="s">
        <v>83</v>
      </c>
      <c r="AV169" s="13" t="s">
        <v>83</v>
      </c>
      <c r="AW169" s="13" t="s">
        <v>33</v>
      </c>
      <c r="AX169" s="13" t="s">
        <v>73</v>
      </c>
      <c r="AY169" s="152" t="s">
        <v>124</v>
      </c>
    </row>
    <row r="170" spans="2:65" s="13" customFormat="1" ht="11.25">
      <c r="B170" s="151"/>
      <c r="D170" s="145" t="s">
        <v>135</v>
      </c>
      <c r="E170" s="152" t="s">
        <v>19</v>
      </c>
      <c r="F170" s="153" t="s">
        <v>217</v>
      </c>
      <c r="H170" s="154">
        <v>10.5</v>
      </c>
      <c r="I170" s="155"/>
      <c r="L170" s="151"/>
      <c r="M170" s="156"/>
      <c r="T170" s="157"/>
      <c r="AT170" s="152" t="s">
        <v>135</v>
      </c>
      <c r="AU170" s="152" t="s">
        <v>83</v>
      </c>
      <c r="AV170" s="13" t="s">
        <v>83</v>
      </c>
      <c r="AW170" s="13" t="s">
        <v>33</v>
      </c>
      <c r="AX170" s="13" t="s">
        <v>73</v>
      </c>
      <c r="AY170" s="152" t="s">
        <v>124</v>
      </c>
    </row>
    <row r="171" spans="2:65" s="14" customFormat="1" ht="11.25">
      <c r="B171" s="158"/>
      <c r="D171" s="145" t="s">
        <v>135</v>
      </c>
      <c r="E171" s="159" t="s">
        <v>19</v>
      </c>
      <c r="F171" s="160" t="s">
        <v>154</v>
      </c>
      <c r="H171" s="161">
        <v>396.5</v>
      </c>
      <c r="I171" s="162"/>
      <c r="L171" s="158"/>
      <c r="M171" s="163"/>
      <c r="T171" s="164"/>
      <c r="AT171" s="159" t="s">
        <v>135</v>
      </c>
      <c r="AU171" s="159" t="s">
        <v>83</v>
      </c>
      <c r="AV171" s="14" t="s">
        <v>131</v>
      </c>
      <c r="AW171" s="14" t="s">
        <v>33</v>
      </c>
      <c r="AX171" s="14" t="s">
        <v>81</v>
      </c>
      <c r="AY171" s="159" t="s">
        <v>124</v>
      </c>
    </row>
    <row r="172" spans="2:65" s="1" customFormat="1" ht="24.2" customHeight="1">
      <c r="B172" s="32"/>
      <c r="C172" s="127" t="s">
        <v>229</v>
      </c>
      <c r="D172" s="127" t="s">
        <v>126</v>
      </c>
      <c r="E172" s="128" t="s">
        <v>230</v>
      </c>
      <c r="F172" s="129" t="s">
        <v>231</v>
      </c>
      <c r="G172" s="130" t="s">
        <v>177</v>
      </c>
      <c r="H172" s="131">
        <v>396.5</v>
      </c>
      <c r="I172" s="132"/>
      <c r="J172" s="133">
        <f>ROUND(I172*H172,1)</f>
        <v>0</v>
      </c>
      <c r="K172" s="129" t="s">
        <v>130</v>
      </c>
      <c r="L172" s="32"/>
      <c r="M172" s="134" t="s">
        <v>19</v>
      </c>
      <c r="N172" s="135" t="s">
        <v>44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131</v>
      </c>
      <c r="AT172" s="138" t="s">
        <v>126</v>
      </c>
      <c r="AU172" s="138" t="s">
        <v>83</v>
      </c>
      <c r="AY172" s="17" t="s">
        <v>124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81</v>
      </c>
      <c r="BK172" s="139">
        <f>ROUND(I172*H172,1)</f>
        <v>0</v>
      </c>
      <c r="BL172" s="17" t="s">
        <v>131</v>
      </c>
      <c r="BM172" s="138" t="s">
        <v>232</v>
      </c>
    </row>
    <row r="173" spans="2:65" s="1" customFormat="1" ht="11.25">
      <c r="B173" s="32"/>
      <c r="D173" s="140" t="s">
        <v>133</v>
      </c>
      <c r="F173" s="141" t="s">
        <v>233</v>
      </c>
      <c r="I173" s="142"/>
      <c r="L173" s="32"/>
      <c r="M173" s="143"/>
      <c r="T173" s="53"/>
      <c r="AT173" s="17" t="s">
        <v>133</v>
      </c>
      <c r="AU173" s="17" t="s">
        <v>83</v>
      </c>
    </row>
    <row r="174" spans="2:65" s="13" customFormat="1" ht="11.25">
      <c r="B174" s="151"/>
      <c r="D174" s="145" t="s">
        <v>135</v>
      </c>
      <c r="E174" s="152" t="s">
        <v>19</v>
      </c>
      <c r="F174" s="153" t="s">
        <v>234</v>
      </c>
      <c r="H174" s="154">
        <v>396.5</v>
      </c>
      <c r="I174" s="155"/>
      <c r="L174" s="151"/>
      <c r="M174" s="156"/>
      <c r="T174" s="157"/>
      <c r="AT174" s="152" t="s">
        <v>135</v>
      </c>
      <c r="AU174" s="152" t="s">
        <v>83</v>
      </c>
      <c r="AV174" s="13" t="s">
        <v>83</v>
      </c>
      <c r="AW174" s="13" t="s">
        <v>33</v>
      </c>
      <c r="AX174" s="13" t="s">
        <v>73</v>
      </c>
      <c r="AY174" s="152" t="s">
        <v>124</v>
      </c>
    </row>
    <row r="175" spans="2:65" s="14" customFormat="1" ht="11.25">
      <c r="B175" s="158"/>
      <c r="D175" s="145" t="s">
        <v>135</v>
      </c>
      <c r="E175" s="159" t="s">
        <v>19</v>
      </c>
      <c r="F175" s="160" t="s">
        <v>154</v>
      </c>
      <c r="H175" s="161">
        <v>396.5</v>
      </c>
      <c r="I175" s="162"/>
      <c r="L175" s="158"/>
      <c r="M175" s="163"/>
      <c r="T175" s="164"/>
      <c r="AT175" s="159" t="s">
        <v>135</v>
      </c>
      <c r="AU175" s="159" t="s">
        <v>83</v>
      </c>
      <c r="AV175" s="14" t="s">
        <v>131</v>
      </c>
      <c r="AW175" s="14" t="s">
        <v>33</v>
      </c>
      <c r="AX175" s="14" t="s">
        <v>81</v>
      </c>
      <c r="AY175" s="159" t="s">
        <v>124</v>
      </c>
    </row>
    <row r="176" spans="2:65" s="1" customFormat="1" ht="24.2" customHeight="1">
      <c r="B176" s="32"/>
      <c r="C176" s="127" t="s">
        <v>235</v>
      </c>
      <c r="D176" s="127" t="s">
        <v>126</v>
      </c>
      <c r="E176" s="128" t="s">
        <v>236</v>
      </c>
      <c r="F176" s="129" t="s">
        <v>237</v>
      </c>
      <c r="G176" s="130" t="s">
        <v>238</v>
      </c>
      <c r="H176" s="131">
        <v>713.7</v>
      </c>
      <c r="I176" s="132"/>
      <c r="J176" s="133">
        <f>ROUND(I176*H176,1)</f>
        <v>0</v>
      </c>
      <c r="K176" s="129" t="s">
        <v>130</v>
      </c>
      <c r="L176" s="32"/>
      <c r="M176" s="134" t="s">
        <v>19</v>
      </c>
      <c r="N176" s="135" t="s">
        <v>44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131</v>
      </c>
      <c r="AT176" s="138" t="s">
        <v>126</v>
      </c>
      <c r="AU176" s="138" t="s">
        <v>83</v>
      </c>
      <c r="AY176" s="17" t="s">
        <v>124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81</v>
      </c>
      <c r="BK176" s="139">
        <f>ROUND(I176*H176,1)</f>
        <v>0</v>
      </c>
      <c r="BL176" s="17" t="s">
        <v>131</v>
      </c>
      <c r="BM176" s="138" t="s">
        <v>239</v>
      </c>
    </row>
    <row r="177" spans="2:65" s="1" customFormat="1" ht="11.25">
      <c r="B177" s="32"/>
      <c r="D177" s="140" t="s">
        <v>133</v>
      </c>
      <c r="F177" s="141" t="s">
        <v>240</v>
      </c>
      <c r="I177" s="142"/>
      <c r="L177" s="32"/>
      <c r="M177" s="143"/>
      <c r="T177" s="53"/>
      <c r="AT177" s="17" t="s">
        <v>133</v>
      </c>
      <c r="AU177" s="17" t="s">
        <v>83</v>
      </c>
    </row>
    <row r="178" spans="2:65" s="13" customFormat="1" ht="11.25">
      <c r="B178" s="151"/>
      <c r="D178" s="145" t="s">
        <v>135</v>
      </c>
      <c r="E178" s="152" t="s">
        <v>19</v>
      </c>
      <c r="F178" s="153" t="s">
        <v>241</v>
      </c>
      <c r="H178" s="154">
        <v>713.7</v>
      </c>
      <c r="I178" s="155"/>
      <c r="L178" s="151"/>
      <c r="M178" s="156"/>
      <c r="T178" s="157"/>
      <c r="AT178" s="152" t="s">
        <v>135</v>
      </c>
      <c r="AU178" s="152" t="s">
        <v>83</v>
      </c>
      <c r="AV178" s="13" t="s">
        <v>83</v>
      </c>
      <c r="AW178" s="13" t="s">
        <v>33</v>
      </c>
      <c r="AX178" s="13" t="s">
        <v>81</v>
      </c>
      <c r="AY178" s="152" t="s">
        <v>124</v>
      </c>
    </row>
    <row r="179" spans="2:65" s="1" customFormat="1" ht="24.2" customHeight="1">
      <c r="B179" s="32"/>
      <c r="C179" s="127" t="s">
        <v>242</v>
      </c>
      <c r="D179" s="127" t="s">
        <v>126</v>
      </c>
      <c r="E179" s="128" t="s">
        <v>243</v>
      </c>
      <c r="F179" s="129" t="s">
        <v>244</v>
      </c>
      <c r="G179" s="130" t="s">
        <v>129</v>
      </c>
      <c r="H179" s="131">
        <v>4457</v>
      </c>
      <c r="I179" s="132"/>
      <c r="J179" s="133">
        <f>ROUND(I179*H179,1)</f>
        <v>0</v>
      </c>
      <c r="K179" s="129" t="s">
        <v>130</v>
      </c>
      <c r="L179" s="32"/>
      <c r="M179" s="134" t="s">
        <v>19</v>
      </c>
      <c r="N179" s="135" t="s">
        <v>44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131</v>
      </c>
      <c r="AT179" s="138" t="s">
        <v>126</v>
      </c>
      <c r="AU179" s="138" t="s">
        <v>83</v>
      </c>
      <c r="AY179" s="17" t="s">
        <v>124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81</v>
      </c>
      <c r="BK179" s="139">
        <f>ROUND(I179*H179,1)</f>
        <v>0</v>
      </c>
      <c r="BL179" s="17" t="s">
        <v>131</v>
      </c>
      <c r="BM179" s="138" t="s">
        <v>245</v>
      </c>
    </row>
    <row r="180" spans="2:65" s="1" customFormat="1" ht="11.25">
      <c r="B180" s="32"/>
      <c r="D180" s="140" t="s">
        <v>133</v>
      </c>
      <c r="F180" s="141" t="s">
        <v>246</v>
      </c>
      <c r="I180" s="142"/>
      <c r="L180" s="32"/>
      <c r="M180" s="143"/>
      <c r="T180" s="53"/>
      <c r="AT180" s="17" t="s">
        <v>133</v>
      </c>
      <c r="AU180" s="17" t="s">
        <v>83</v>
      </c>
    </row>
    <row r="181" spans="2:65" s="13" customFormat="1" ht="11.25">
      <c r="B181" s="151"/>
      <c r="D181" s="145" t="s">
        <v>135</v>
      </c>
      <c r="E181" s="152" t="s">
        <v>19</v>
      </c>
      <c r="F181" s="153" t="s">
        <v>247</v>
      </c>
      <c r="H181" s="154">
        <v>4457</v>
      </c>
      <c r="I181" s="155"/>
      <c r="L181" s="151"/>
      <c r="M181" s="156"/>
      <c r="T181" s="157"/>
      <c r="AT181" s="152" t="s">
        <v>135</v>
      </c>
      <c r="AU181" s="152" t="s">
        <v>83</v>
      </c>
      <c r="AV181" s="13" t="s">
        <v>83</v>
      </c>
      <c r="AW181" s="13" t="s">
        <v>33</v>
      </c>
      <c r="AX181" s="13" t="s">
        <v>81</v>
      </c>
      <c r="AY181" s="152" t="s">
        <v>124</v>
      </c>
    </row>
    <row r="182" spans="2:65" s="1" customFormat="1" ht="24.2" customHeight="1">
      <c r="B182" s="32"/>
      <c r="C182" s="127" t="s">
        <v>248</v>
      </c>
      <c r="D182" s="127" t="s">
        <v>126</v>
      </c>
      <c r="E182" s="128" t="s">
        <v>249</v>
      </c>
      <c r="F182" s="129" t="s">
        <v>250</v>
      </c>
      <c r="G182" s="130" t="s">
        <v>177</v>
      </c>
      <c r="H182" s="131">
        <v>136.5</v>
      </c>
      <c r="I182" s="132"/>
      <c r="J182" s="133">
        <f>ROUND(I182*H182,1)</f>
        <v>0</v>
      </c>
      <c r="K182" s="129" t="s">
        <v>130</v>
      </c>
      <c r="L182" s="32"/>
      <c r="M182" s="134" t="s">
        <v>19</v>
      </c>
      <c r="N182" s="135" t="s">
        <v>44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131</v>
      </c>
      <c r="AT182" s="138" t="s">
        <v>126</v>
      </c>
      <c r="AU182" s="138" t="s">
        <v>83</v>
      </c>
      <c r="AY182" s="17" t="s">
        <v>124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81</v>
      </c>
      <c r="BK182" s="139">
        <f>ROUND(I182*H182,1)</f>
        <v>0</v>
      </c>
      <c r="BL182" s="17" t="s">
        <v>131</v>
      </c>
      <c r="BM182" s="138" t="s">
        <v>251</v>
      </c>
    </row>
    <row r="183" spans="2:65" s="1" customFormat="1" ht="11.25">
      <c r="B183" s="32"/>
      <c r="D183" s="140" t="s">
        <v>133</v>
      </c>
      <c r="F183" s="141" t="s">
        <v>252</v>
      </c>
      <c r="I183" s="142"/>
      <c r="L183" s="32"/>
      <c r="M183" s="143"/>
      <c r="T183" s="53"/>
      <c r="AT183" s="17" t="s">
        <v>133</v>
      </c>
      <c r="AU183" s="17" t="s">
        <v>83</v>
      </c>
    </row>
    <row r="184" spans="2:65" s="13" customFormat="1" ht="11.25">
      <c r="B184" s="151"/>
      <c r="D184" s="145" t="s">
        <v>135</v>
      </c>
      <c r="E184" s="152" t="s">
        <v>19</v>
      </c>
      <c r="F184" s="153" t="s">
        <v>253</v>
      </c>
      <c r="H184" s="154">
        <v>136.5</v>
      </c>
      <c r="I184" s="155"/>
      <c r="L184" s="151"/>
      <c r="M184" s="156"/>
      <c r="T184" s="157"/>
      <c r="AT184" s="152" t="s">
        <v>135</v>
      </c>
      <c r="AU184" s="152" t="s">
        <v>83</v>
      </c>
      <c r="AV184" s="13" t="s">
        <v>83</v>
      </c>
      <c r="AW184" s="13" t="s">
        <v>33</v>
      </c>
      <c r="AX184" s="13" t="s">
        <v>73</v>
      </c>
      <c r="AY184" s="152" t="s">
        <v>124</v>
      </c>
    </row>
    <row r="185" spans="2:65" s="14" customFormat="1" ht="11.25">
      <c r="B185" s="158"/>
      <c r="D185" s="145" t="s">
        <v>135</v>
      </c>
      <c r="E185" s="159" t="s">
        <v>19</v>
      </c>
      <c r="F185" s="160" t="s">
        <v>154</v>
      </c>
      <c r="H185" s="161">
        <v>136.5</v>
      </c>
      <c r="I185" s="162"/>
      <c r="L185" s="158"/>
      <c r="M185" s="163"/>
      <c r="T185" s="164"/>
      <c r="AT185" s="159" t="s">
        <v>135</v>
      </c>
      <c r="AU185" s="159" t="s">
        <v>83</v>
      </c>
      <c r="AV185" s="14" t="s">
        <v>131</v>
      </c>
      <c r="AW185" s="14" t="s">
        <v>33</v>
      </c>
      <c r="AX185" s="14" t="s">
        <v>81</v>
      </c>
      <c r="AY185" s="159" t="s">
        <v>124</v>
      </c>
    </row>
    <row r="186" spans="2:65" s="1" customFormat="1" ht="16.5" customHeight="1">
      <c r="B186" s="32"/>
      <c r="C186" s="165" t="s">
        <v>254</v>
      </c>
      <c r="D186" s="165" t="s">
        <v>255</v>
      </c>
      <c r="E186" s="166" t="s">
        <v>256</v>
      </c>
      <c r="F186" s="167" t="s">
        <v>257</v>
      </c>
      <c r="G186" s="168" t="s">
        <v>238</v>
      </c>
      <c r="H186" s="169">
        <v>1298.56</v>
      </c>
      <c r="I186" s="170"/>
      <c r="J186" s="171">
        <f>ROUND(I186*H186,1)</f>
        <v>0</v>
      </c>
      <c r="K186" s="167" t="s">
        <v>130</v>
      </c>
      <c r="L186" s="172"/>
      <c r="M186" s="173" t="s">
        <v>19</v>
      </c>
      <c r="N186" s="174" t="s">
        <v>44</v>
      </c>
      <c r="P186" s="136">
        <f>O186*H186</f>
        <v>0</v>
      </c>
      <c r="Q186" s="136">
        <v>1</v>
      </c>
      <c r="R186" s="136">
        <f>Q186*H186</f>
        <v>1298.56</v>
      </c>
      <c r="S186" s="136">
        <v>0</v>
      </c>
      <c r="T186" s="137">
        <f>S186*H186</f>
        <v>0</v>
      </c>
      <c r="AR186" s="138" t="s">
        <v>181</v>
      </c>
      <c r="AT186" s="138" t="s">
        <v>255</v>
      </c>
      <c r="AU186" s="138" t="s">
        <v>83</v>
      </c>
      <c r="AY186" s="17" t="s">
        <v>124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7" t="s">
        <v>81</v>
      </c>
      <c r="BK186" s="139">
        <f>ROUND(I186*H186,1)</f>
        <v>0</v>
      </c>
      <c r="BL186" s="17" t="s">
        <v>131</v>
      </c>
      <c r="BM186" s="138" t="s">
        <v>258</v>
      </c>
    </row>
    <row r="187" spans="2:65" s="13" customFormat="1" ht="11.25">
      <c r="B187" s="151"/>
      <c r="D187" s="145" t="s">
        <v>135</v>
      </c>
      <c r="E187" s="152" t="s">
        <v>19</v>
      </c>
      <c r="F187" s="153" t="s">
        <v>259</v>
      </c>
      <c r="H187" s="154">
        <v>1298.56</v>
      </c>
      <c r="I187" s="155"/>
      <c r="L187" s="151"/>
      <c r="M187" s="156"/>
      <c r="T187" s="157"/>
      <c r="AT187" s="152" t="s">
        <v>135</v>
      </c>
      <c r="AU187" s="152" t="s">
        <v>83</v>
      </c>
      <c r="AV187" s="13" t="s">
        <v>83</v>
      </c>
      <c r="AW187" s="13" t="s">
        <v>33</v>
      </c>
      <c r="AX187" s="13" t="s">
        <v>81</v>
      </c>
      <c r="AY187" s="152" t="s">
        <v>124</v>
      </c>
    </row>
    <row r="188" spans="2:65" s="1" customFormat="1" ht="37.9" customHeight="1">
      <c r="B188" s="32"/>
      <c r="C188" s="127" t="s">
        <v>7</v>
      </c>
      <c r="D188" s="127" t="s">
        <v>126</v>
      </c>
      <c r="E188" s="128" t="s">
        <v>260</v>
      </c>
      <c r="F188" s="129" t="s">
        <v>261</v>
      </c>
      <c r="G188" s="130" t="s">
        <v>177</v>
      </c>
      <c r="H188" s="131">
        <v>28</v>
      </c>
      <c r="I188" s="132"/>
      <c r="J188" s="133">
        <f>ROUND(I188*H188,1)</f>
        <v>0</v>
      </c>
      <c r="K188" s="129" t="s">
        <v>130</v>
      </c>
      <c r="L188" s="32"/>
      <c r="M188" s="134" t="s">
        <v>19</v>
      </c>
      <c r="N188" s="135" t="s">
        <v>44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131</v>
      </c>
      <c r="AT188" s="138" t="s">
        <v>126</v>
      </c>
      <c r="AU188" s="138" t="s">
        <v>83</v>
      </c>
      <c r="AY188" s="17" t="s">
        <v>124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7" t="s">
        <v>81</v>
      </c>
      <c r="BK188" s="139">
        <f>ROUND(I188*H188,1)</f>
        <v>0</v>
      </c>
      <c r="BL188" s="17" t="s">
        <v>131</v>
      </c>
      <c r="BM188" s="138" t="s">
        <v>262</v>
      </c>
    </row>
    <row r="189" spans="2:65" s="1" customFormat="1" ht="11.25">
      <c r="B189" s="32"/>
      <c r="D189" s="140" t="s">
        <v>133</v>
      </c>
      <c r="F189" s="141" t="s">
        <v>263</v>
      </c>
      <c r="I189" s="142"/>
      <c r="L189" s="32"/>
      <c r="M189" s="143"/>
      <c r="T189" s="53"/>
      <c r="AT189" s="17" t="s">
        <v>133</v>
      </c>
      <c r="AU189" s="17" t="s">
        <v>83</v>
      </c>
    </row>
    <row r="190" spans="2:65" s="13" customFormat="1" ht="11.25">
      <c r="B190" s="151"/>
      <c r="D190" s="145" t="s">
        <v>135</v>
      </c>
      <c r="E190" s="152" t="s">
        <v>19</v>
      </c>
      <c r="F190" s="153" t="s">
        <v>264</v>
      </c>
      <c r="H190" s="154">
        <v>28</v>
      </c>
      <c r="I190" s="155"/>
      <c r="L190" s="151"/>
      <c r="M190" s="156"/>
      <c r="T190" s="157"/>
      <c r="AT190" s="152" t="s">
        <v>135</v>
      </c>
      <c r="AU190" s="152" t="s">
        <v>83</v>
      </c>
      <c r="AV190" s="13" t="s">
        <v>83</v>
      </c>
      <c r="AW190" s="13" t="s">
        <v>33</v>
      </c>
      <c r="AX190" s="13" t="s">
        <v>73</v>
      </c>
      <c r="AY190" s="152" t="s">
        <v>124</v>
      </c>
    </row>
    <row r="191" spans="2:65" s="14" customFormat="1" ht="11.25">
      <c r="B191" s="158"/>
      <c r="D191" s="145" t="s">
        <v>135</v>
      </c>
      <c r="E191" s="159" t="s">
        <v>19</v>
      </c>
      <c r="F191" s="160" t="s">
        <v>154</v>
      </c>
      <c r="H191" s="161">
        <v>28</v>
      </c>
      <c r="I191" s="162"/>
      <c r="L191" s="158"/>
      <c r="M191" s="163"/>
      <c r="T191" s="164"/>
      <c r="AT191" s="159" t="s">
        <v>135</v>
      </c>
      <c r="AU191" s="159" t="s">
        <v>83</v>
      </c>
      <c r="AV191" s="14" t="s">
        <v>131</v>
      </c>
      <c r="AW191" s="14" t="s">
        <v>33</v>
      </c>
      <c r="AX191" s="14" t="s">
        <v>81</v>
      </c>
      <c r="AY191" s="159" t="s">
        <v>124</v>
      </c>
    </row>
    <row r="192" spans="2:65" s="1" customFormat="1" ht="16.5" customHeight="1">
      <c r="B192" s="32"/>
      <c r="C192" s="165" t="s">
        <v>265</v>
      </c>
      <c r="D192" s="165" t="s">
        <v>255</v>
      </c>
      <c r="E192" s="166" t="s">
        <v>266</v>
      </c>
      <c r="F192" s="167" t="s">
        <v>267</v>
      </c>
      <c r="G192" s="168" t="s">
        <v>238</v>
      </c>
      <c r="H192" s="169">
        <v>140</v>
      </c>
      <c r="I192" s="170"/>
      <c r="J192" s="171">
        <f>ROUND(I192*H192,1)</f>
        <v>0</v>
      </c>
      <c r="K192" s="167" t="s">
        <v>130</v>
      </c>
      <c r="L192" s="172"/>
      <c r="M192" s="173" t="s">
        <v>19</v>
      </c>
      <c r="N192" s="174" t="s">
        <v>44</v>
      </c>
      <c r="P192" s="136">
        <f>O192*H192</f>
        <v>0</v>
      </c>
      <c r="Q192" s="136">
        <v>1</v>
      </c>
      <c r="R192" s="136">
        <f>Q192*H192</f>
        <v>140</v>
      </c>
      <c r="S192" s="136">
        <v>0</v>
      </c>
      <c r="T192" s="137">
        <f>S192*H192</f>
        <v>0</v>
      </c>
      <c r="AR192" s="138" t="s">
        <v>181</v>
      </c>
      <c r="AT192" s="138" t="s">
        <v>255</v>
      </c>
      <c r="AU192" s="138" t="s">
        <v>83</v>
      </c>
      <c r="AY192" s="17" t="s">
        <v>124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7" t="s">
        <v>81</v>
      </c>
      <c r="BK192" s="139">
        <f>ROUND(I192*H192,1)</f>
        <v>0</v>
      </c>
      <c r="BL192" s="17" t="s">
        <v>131</v>
      </c>
      <c r="BM192" s="138" t="s">
        <v>268</v>
      </c>
    </row>
    <row r="193" spans="2:65" s="13" customFormat="1" ht="11.25">
      <c r="B193" s="151"/>
      <c r="D193" s="145" t="s">
        <v>135</v>
      </c>
      <c r="E193" s="152" t="s">
        <v>19</v>
      </c>
      <c r="F193" s="153" t="s">
        <v>269</v>
      </c>
      <c r="H193" s="154">
        <v>140</v>
      </c>
      <c r="I193" s="155"/>
      <c r="L193" s="151"/>
      <c r="M193" s="156"/>
      <c r="T193" s="157"/>
      <c r="AT193" s="152" t="s">
        <v>135</v>
      </c>
      <c r="AU193" s="152" t="s">
        <v>83</v>
      </c>
      <c r="AV193" s="13" t="s">
        <v>83</v>
      </c>
      <c r="AW193" s="13" t="s">
        <v>33</v>
      </c>
      <c r="AX193" s="13" t="s">
        <v>81</v>
      </c>
      <c r="AY193" s="152" t="s">
        <v>124</v>
      </c>
    </row>
    <row r="194" spans="2:65" s="1" customFormat="1" ht="24.2" customHeight="1">
      <c r="B194" s="32"/>
      <c r="C194" s="127" t="s">
        <v>270</v>
      </c>
      <c r="D194" s="127" t="s">
        <v>126</v>
      </c>
      <c r="E194" s="128" t="s">
        <v>271</v>
      </c>
      <c r="F194" s="129" t="s">
        <v>272</v>
      </c>
      <c r="G194" s="130" t="s">
        <v>129</v>
      </c>
      <c r="H194" s="131">
        <v>620</v>
      </c>
      <c r="I194" s="132"/>
      <c r="J194" s="133">
        <f>ROUND(I194*H194,1)</f>
        <v>0</v>
      </c>
      <c r="K194" s="129" t="s">
        <v>130</v>
      </c>
      <c r="L194" s="32"/>
      <c r="M194" s="134" t="s">
        <v>19</v>
      </c>
      <c r="N194" s="135" t="s">
        <v>44</v>
      </c>
      <c r="P194" s="136">
        <f>O194*H194</f>
        <v>0</v>
      </c>
      <c r="Q194" s="136">
        <v>0</v>
      </c>
      <c r="R194" s="136">
        <f>Q194*H194</f>
        <v>0</v>
      </c>
      <c r="S194" s="136">
        <v>0</v>
      </c>
      <c r="T194" s="137">
        <f>S194*H194</f>
        <v>0</v>
      </c>
      <c r="AR194" s="138" t="s">
        <v>131</v>
      </c>
      <c r="AT194" s="138" t="s">
        <v>126</v>
      </c>
      <c r="AU194" s="138" t="s">
        <v>83</v>
      </c>
      <c r="AY194" s="17" t="s">
        <v>124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7" t="s">
        <v>81</v>
      </c>
      <c r="BK194" s="139">
        <f>ROUND(I194*H194,1)</f>
        <v>0</v>
      </c>
      <c r="BL194" s="17" t="s">
        <v>131</v>
      </c>
      <c r="BM194" s="138" t="s">
        <v>273</v>
      </c>
    </row>
    <row r="195" spans="2:65" s="1" customFormat="1" ht="11.25">
      <c r="B195" s="32"/>
      <c r="D195" s="140" t="s">
        <v>133</v>
      </c>
      <c r="F195" s="141" t="s">
        <v>274</v>
      </c>
      <c r="I195" s="142"/>
      <c r="L195" s="32"/>
      <c r="M195" s="143"/>
      <c r="T195" s="53"/>
      <c r="AT195" s="17" t="s">
        <v>133</v>
      </c>
      <c r="AU195" s="17" t="s">
        <v>83</v>
      </c>
    </row>
    <row r="196" spans="2:65" s="13" customFormat="1" ht="11.25">
      <c r="B196" s="151"/>
      <c r="D196" s="145" t="s">
        <v>135</v>
      </c>
      <c r="E196" s="152" t="s">
        <v>19</v>
      </c>
      <c r="F196" s="153" t="s">
        <v>275</v>
      </c>
      <c r="H196" s="154">
        <v>620</v>
      </c>
      <c r="I196" s="155"/>
      <c r="L196" s="151"/>
      <c r="M196" s="156"/>
      <c r="T196" s="157"/>
      <c r="AT196" s="152" t="s">
        <v>135</v>
      </c>
      <c r="AU196" s="152" t="s">
        <v>83</v>
      </c>
      <c r="AV196" s="13" t="s">
        <v>83</v>
      </c>
      <c r="AW196" s="13" t="s">
        <v>33</v>
      </c>
      <c r="AX196" s="13" t="s">
        <v>81</v>
      </c>
      <c r="AY196" s="152" t="s">
        <v>124</v>
      </c>
    </row>
    <row r="197" spans="2:65" s="1" customFormat="1" ht="16.5" customHeight="1">
      <c r="B197" s="32"/>
      <c r="C197" s="165" t="s">
        <v>276</v>
      </c>
      <c r="D197" s="165" t="s">
        <v>255</v>
      </c>
      <c r="E197" s="166" t="s">
        <v>277</v>
      </c>
      <c r="F197" s="167" t="s">
        <v>278</v>
      </c>
      <c r="G197" s="168" t="s">
        <v>279</v>
      </c>
      <c r="H197" s="169">
        <v>12.4</v>
      </c>
      <c r="I197" s="170"/>
      <c r="J197" s="171">
        <f>ROUND(I197*H197,1)</f>
        <v>0</v>
      </c>
      <c r="K197" s="167" t="s">
        <v>130</v>
      </c>
      <c r="L197" s="172"/>
      <c r="M197" s="173" t="s">
        <v>19</v>
      </c>
      <c r="N197" s="174" t="s">
        <v>44</v>
      </c>
      <c r="P197" s="136">
        <f>O197*H197</f>
        <v>0</v>
      </c>
      <c r="Q197" s="136">
        <v>1E-3</v>
      </c>
      <c r="R197" s="136">
        <f>Q197*H197</f>
        <v>1.2400000000000001E-2</v>
      </c>
      <c r="S197" s="136">
        <v>0</v>
      </c>
      <c r="T197" s="137">
        <f>S197*H197</f>
        <v>0</v>
      </c>
      <c r="AR197" s="138" t="s">
        <v>181</v>
      </c>
      <c r="AT197" s="138" t="s">
        <v>255</v>
      </c>
      <c r="AU197" s="138" t="s">
        <v>83</v>
      </c>
      <c r="AY197" s="17" t="s">
        <v>124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81</v>
      </c>
      <c r="BK197" s="139">
        <f>ROUND(I197*H197,1)</f>
        <v>0</v>
      </c>
      <c r="BL197" s="17" t="s">
        <v>131</v>
      </c>
      <c r="BM197" s="138" t="s">
        <v>280</v>
      </c>
    </row>
    <row r="198" spans="2:65" s="13" customFormat="1" ht="11.25">
      <c r="B198" s="151"/>
      <c r="D198" s="145" t="s">
        <v>135</v>
      </c>
      <c r="E198" s="152" t="s">
        <v>19</v>
      </c>
      <c r="F198" s="153" t="s">
        <v>281</v>
      </c>
      <c r="H198" s="154">
        <v>12.4</v>
      </c>
      <c r="I198" s="155"/>
      <c r="L198" s="151"/>
      <c r="M198" s="156"/>
      <c r="T198" s="157"/>
      <c r="AT198" s="152" t="s">
        <v>135</v>
      </c>
      <c r="AU198" s="152" t="s">
        <v>83</v>
      </c>
      <c r="AV198" s="13" t="s">
        <v>83</v>
      </c>
      <c r="AW198" s="13" t="s">
        <v>33</v>
      </c>
      <c r="AX198" s="13" t="s">
        <v>81</v>
      </c>
      <c r="AY198" s="152" t="s">
        <v>124</v>
      </c>
    </row>
    <row r="199" spans="2:65" s="1" customFormat="1" ht="21.75" customHeight="1">
      <c r="B199" s="32"/>
      <c r="C199" s="127" t="s">
        <v>282</v>
      </c>
      <c r="D199" s="127" t="s">
        <v>126</v>
      </c>
      <c r="E199" s="128" t="s">
        <v>283</v>
      </c>
      <c r="F199" s="129" t="s">
        <v>284</v>
      </c>
      <c r="G199" s="130" t="s">
        <v>129</v>
      </c>
      <c r="H199" s="131">
        <v>2480</v>
      </c>
      <c r="I199" s="132"/>
      <c r="J199" s="133">
        <f>ROUND(I199*H199,1)</f>
        <v>0</v>
      </c>
      <c r="K199" s="129" t="s">
        <v>130</v>
      </c>
      <c r="L199" s="32"/>
      <c r="M199" s="134" t="s">
        <v>19</v>
      </c>
      <c r="N199" s="135" t="s">
        <v>44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131</v>
      </c>
      <c r="AT199" s="138" t="s">
        <v>126</v>
      </c>
      <c r="AU199" s="138" t="s">
        <v>83</v>
      </c>
      <c r="AY199" s="17" t="s">
        <v>124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81</v>
      </c>
      <c r="BK199" s="139">
        <f>ROUND(I199*H199,1)</f>
        <v>0</v>
      </c>
      <c r="BL199" s="17" t="s">
        <v>131</v>
      </c>
      <c r="BM199" s="138" t="s">
        <v>285</v>
      </c>
    </row>
    <row r="200" spans="2:65" s="1" customFormat="1" ht="11.25">
      <c r="B200" s="32"/>
      <c r="D200" s="140" t="s">
        <v>133</v>
      </c>
      <c r="F200" s="141" t="s">
        <v>286</v>
      </c>
      <c r="I200" s="142"/>
      <c r="L200" s="32"/>
      <c r="M200" s="143"/>
      <c r="T200" s="53"/>
      <c r="AT200" s="17" t="s">
        <v>133</v>
      </c>
      <c r="AU200" s="17" t="s">
        <v>83</v>
      </c>
    </row>
    <row r="201" spans="2:65" s="12" customFormat="1" ht="11.25">
      <c r="B201" s="144"/>
      <c r="D201" s="145" t="s">
        <v>135</v>
      </c>
      <c r="E201" s="146" t="s">
        <v>19</v>
      </c>
      <c r="F201" s="147" t="s">
        <v>287</v>
      </c>
      <c r="H201" s="146" t="s">
        <v>19</v>
      </c>
      <c r="I201" s="148"/>
      <c r="L201" s="144"/>
      <c r="M201" s="149"/>
      <c r="T201" s="150"/>
      <c r="AT201" s="146" t="s">
        <v>135</v>
      </c>
      <c r="AU201" s="146" t="s">
        <v>83</v>
      </c>
      <c r="AV201" s="12" t="s">
        <v>81</v>
      </c>
      <c r="AW201" s="12" t="s">
        <v>33</v>
      </c>
      <c r="AX201" s="12" t="s">
        <v>73</v>
      </c>
      <c r="AY201" s="146" t="s">
        <v>124</v>
      </c>
    </row>
    <row r="202" spans="2:65" s="13" customFormat="1" ht="11.25">
      <c r="B202" s="151"/>
      <c r="D202" s="145" t="s">
        <v>135</v>
      </c>
      <c r="E202" s="152" t="s">
        <v>19</v>
      </c>
      <c r="F202" s="153" t="s">
        <v>288</v>
      </c>
      <c r="H202" s="154">
        <v>2480</v>
      </c>
      <c r="I202" s="155"/>
      <c r="L202" s="151"/>
      <c r="M202" s="156"/>
      <c r="T202" s="157"/>
      <c r="AT202" s="152" t="s">
        <v>135</v>
      </c>
      <c r="AU202" s="152" t="s">
        <v>83</v>
      </c>
      <c r="AV202" s="13" t="s">
        <v>83</v>
      </c>
      <c r="AW202" s="13" t="s">
        <v>33</v>
      </c>
      <c r="AX202" s="13" t="s">
        <v>81</v>
      </c>
      <c r="AY202" s="152" t="s">
        <v>124</v>
      </c>
    </row>
    <row r="203" spans="2:65" s="1" customFormat="1" ht="16.5" customHeight="1">
      <c r="B203" s="32"/>
      <c r="C203" s="165" t="s">
        <v>289</v>
      </c>
      <c r="D203" s="165" t="s">
        <v>255</v>
      </c>
      <c r="E203" s="166" t="s">
        <v>290</v>
      </c>
      <c r="F203" s="167" t="s">
        <v>291</v>
      </c>
      <c r="G203" s="168" t="s">
        <v>238</v>
      </c>
      <c r="H203" s="169">
        <v>198.4</v>
      </c>
      <c r="I203" s="170"/>
      <c r="J203" s="171">
        <f>ROUND(I203*H203,1)</f>
        <v>0</v>
      </c>
      <c r="K203" s="167" t="s">
        <v>130</v>
      </c>
      <c r="L203" s="172"/>
      <c r="M203" s="173" t="s">
        <v>19</v>
      </c>
      <c r="N203" s="174" t="s">
        <v>44</v>
      </c>
      <c r="P203" s="136">
        <f>O203*H203</f>
        <v>0</v>
      </c>
      <c r="Q203" s="136">
        <v>1</v>
      </c>
      <c r="R203" s="136">
        <f>Q203*H203</f>
        <v>198.4</v>
      </c>
      <c r="S203" s="136">
        <v>0</v>
      </c>
      <c r="T203" s="137">
        <f>S203*H203</f>
        <v>0</v>
      </c>
      <c r="AR203" s="138" t="s">
        <v>181</v>
      </c>
      <c r="AT203" s="138" t="s">
        <v>255</v>
      </c>
      <c r="AU203" s="138" t="s">
        <v>83</v>
      </c>
      <c r="AY203" s="17" t="s">
        <v>124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7" t="s">
        <v>81</v>
      </c>
      <c r="BK203" s="139">
        <f>ROUND(I203*H203,1)</f>
        <v>0</v>
      </c>
      <c r="BL203" s="17" t="s">
        <v>131</v>
      </c>
      <c r="BM203" s="138" t="s">
        <v>292</v>
      </c>
    </row>
    <row r="204" spans="2:65" s="13" customFormat="1" ht="11.25">
      <c r="B204" s="151"/>
      <c r="D204" s="145" t="s">
        <v>135</v>
      </c>
      <c r="E204" s="152" t="s">
        <v>19</v>
      </c>
      <c r="F204" s="153" t="s">
        <v>293</v>
      </c>
      <c r="H204" s="154">
        <v>198.4</v>
      </c>
      <c r="I204" s="155"/>
      <c r="L204" s="151"/>
      <c r="M204" s="156"/>
      <c r="T204" s="157"/>
      <c r="AT204" s="152" t="s">
        <v>135</v>
      </c>
      <c r="AU204" s="152" t="s">
        <v>83</v>
      </c>
      <c r="AV204" s="13" t="s">
        <v>83</v>
      </c>
      <c r="AW204" s="13" t="s">
        <v>33</v>
      </c>
      <c r="AX204" s="13" t="s">
        <v>81</v>
      </c>
      <c r="AY204" s="152" t="s">
        <v>124</v>
      </c>
    </row>
    <row r="205" spans="2:65" s="11" customFormat="1" ht="22.9" customHeight="1">
      <c r="B205" s="115"/>
      <c r="D205" s="116" t="s">
        <v>72</v>
      </c>
      <c r="E205" s="125" t="s">
        <v>131</v>
      </c>
      <c r="F205" s="125" t="s">
        <v>294</v>
      </c>
      <c r="I205" s="118"/>
      <c r="J205" s="126">
        <f>BK205</f>
        <v>0</v>
      </c>
      <c r="L205" s="115"/>
      <c r="M205" s="120"/>
      <c r="P205" s="121">
        <f>SUM(P206:P209)</f>
        <v>0</v>
      </c>
      <c r="R205" s="121">
        <f>SUM(R206:R209)</f>
        <v>19.853085</v>
      </c>
      <c r="T205" s="122">
        <f>SUM(T206:T209)</f>
        <v>0</v>
      </c>
      <c r="AR205" s="116" t="s">
        <v>81</v>
      </c>
      <c r="AT205" s="123" t="s">
        <v>72</v>
      </c>
      <c r="AU205" s="123" t="s">
        <v>81</v>
      </c>
      <c r="AY205" s="116" t="s">
        <v>124</v>
      </c>
      <c r="BK205" s="124">
        <f>SUM(BK206:BK209)</f>
        <v>0</v>
      </c>
    </row>
    <row r="206" spans="2:65" s="1" customFormat="1" ht="21.75" customHeight="1">
      <c r="B206" s="32"/>
      <c r="C206" s="127" t="s">
        <v>295</v>
      </c>
      <c r="D206" s="127" t="s">
        <v>126</v>
      </c>
      <c r="E206" s="128" t="s">
        <v>296</v>
      </c>
      <c r="F206" s="129" t="s">
        <v>297</v>
      </c>
      <c r="G206" s="130" t="s">
        <v>177</v>
      </c>
      <c r="H206" s="131">
        <v>10.5</v>
      </c>
      <c r="I206" s="132"/>
      <c r="J206" s="133">
        <f>ROUND(I206*H206,1)</f>
        <v>0</v>
      </c>
      <c r="K206" s="129" t="s">
        <v>130</v>
      </c>
      <c r="L206" s="32"/>
      <c r="M206" s="134" t="s">
        <v>19</v>
      </c>
      <c r="N206" s="135" t="s">
        <v>44</v>
      </c>
      <c r="P206" s="136">
        <f>O206*H206</f>
        <v>0</v>
      </c>
      <c r="Q206" s="136">
        <v>1.8907700000000001</v>
      </c>
      <c r="R206" s="136">
        <f>Q206*H206</f>
        <v>19.853085</v>
      </c>
      <c r="S206" s="136">
        <v>0</v>
      </c>
      <c r="T206" s="137">
        <f>S206*H206</f>
        <v>0</v>
      </c>
      <c r="AR206" s="138" t="s">
        <v>131</v>
      </c>
      <c r="AT206" s="138" t="s">
        <v>126</v>
      </c>
      <c r="AU206" s="138" t="s">
        <v>83</v>
      </c>
      <c r="AY206" s="17" t="s">
        <v>124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81</v>
      </c>
      <c r="BK206" s="139">
        <f>ROUND(I206*H206,1)</f>
        <v>0</v>
      </c>
      <c r="BL206" s="17" t="s">
        <v>131</v>
      </c>
      <c r="BM206" s="138" t="s">
        <v>298</v>
      </c>
    </row>
    <row r="207" spans="2:65" s="1" customFormat="1" ht="11.25">
      <c r="B207" s="32"/>
      <c r="D207" s="140" t="s">
        <v>133</v>
      </c>
      <c r="F207" s="141" t="s">
        <v>299</v>
      </c>
      <c r="I207" s="142"/>
      <c r="L207" s="32"/>
      <c r="M207" s="143"/>
      <c r="T207" s="53"/>
      <c r="AT207" s="17" t="s">
        <v>133</v>
      </c>
      <c r="AU207" s="17" t="s">
        <v>83</v>
      </c>
    </row>
    <row r="208" spans="2:65" s="13" customFormat="1" ht="11.25">
      <c r="B208" s="151"/>
      <c r="D208" s="145" t="s">
        <v>135</v>
      </c>
      <c r="E208" s="152" t="s">
        <v>19</v>
      </c>
      <c r="F208" s="153" t="s">
        <v>300</v>
      </c>
      <c r="H208" s="154">
        <v>10.5</v>
      </c>
      <c r="I208" s="155"/>
      <c r="L208" s="151"/>
      <c r="M208" s="156"/>
      <c r="T208" s="157"/>
      <c r="AT208" s="152" t="s">
        <v>135</v>
      </c>
      <c r="AU208" s="152" t="s">
        <v>83</v>
      </c>
      <c r="AV208" s="13" t="s">
        <v>83</v>
      </c>
      <c r="AW208" s="13" t="s">
        <v>33</v>
      </c>
      <c r="AX208" s="13" t="s">
        <v>73</v>
      </c>
      <c r="AY208" s="152" t="s">
        <v>124</v>
      </c>
    </row>
    <row r="209" spans="2:65" s="14" customFormat="1" ht="11.25">
      <c r="B209" s="158"/>
      <c r="D209" s="145" t="s">
        <v>135</v>
      </c>
      <c r="E209" s="159" t="s">
        <v>19</v>
      </c>
      <c r="F209" s="160" t="s">
        <v>154</v>
      </c>
      <c r="H209" s="161">
        <v>10.5</v>
      </c>
      <c r="I209" s="162"/>
      <c r="L209" s="158"/>
      <c r="M209" s="163"/>
      <c r="T209" s="164"/>
      <c r="AT209" s="159" t="s">
        <v>135</v>
      </c>
      <c r="AU209" s="159" t="s">
        <v>83</v>
      </c>
      <c r="AV209" s="14" t="s">
        <v>131</v>
      </c>
      <c r="AW209" s="14" t="s">
        <v>33</v>
      </c>
      <c r="AX209" s="14" t="s">
        <v>81</v>
      </c>
      <c r="AY209" s="159" t="s">
        <v>124</v>
      </c>
    </row>
    <row r="210" spans="2:65" s="11" customFormat="1" ht="22.9" customHeight="1">
      <c r="B210" s="115"/>
      <c r="D210" s="116" t="s">
        <v>72</v>
      </c>
      <c r="E210" s="125" t="s">
        <v>159</v>
      </c>
      <c r="F210" s="125" t="s">
        <v>301</v>
      </c>
      <c r="I210" s="118"/>
      <c r="J210" s="126">
        <f>BK210</f>
        <v>0</v>
      </c>
      <c r="L210" s="115"/>
      <c r="M210" s="120"/>
      <c r="P210" s="121">
        <f>SUM(P211:P286)</f>
        <v>0</v>
      </c>
      <c r="R210" s="121">
        <f>SUM(R211:R286)</f>
        <v>4239.5913999999993</v>
      </c>
      <c r="T210" s="122">
        <f>SUM(T211:T286)</f>
        <v>0</v>
      </c>
      <c r="AR210" s="116" t="s">
        <v>81</v>
      </c>
      <c r="AT210" s="123" t="s">
        <v>72</v>
      </c>
      <c r="AU210" s="123" t="s">
        <v>81</v>
      </c>
      <c r="AY210" s="116" t="s">
        <v>124</v>
      </c>
      <c r="BK210" s="124">
        <f>SUM(BK211:BK286)</f>
        <v>0</v>
      </c>
    </row>
    <row r="211" spans="2:65" s="1" customFormat="1" ht="21.75" customHeight="1">
      <c r="B211" s="32"/>
      <c r="C211" s="127" t="s">
        <v>216</v>
      </c>
      <c r="D211" s="127" t="s">
        <v>126</v>
      </c>
      <c r="E211" s="128" t="s">
        <v>302</v>
      </c>
      <c r="F211" s="129" t="s">
        <v>303</v>
      </c>
      <c r="G211" s="130" t="s">
        <v>129</v>
      </c>
      <c r="H211" s="131">
        <v>8</v>
      </c>
      <c r="I211" s="132"/>
      <c r="J211" s="133">
        <f>ROUND(I211*H211,1)</f>
        <v>0</v>
      </c>
      <c r="K211" s="129" t="s">
        <v>130</v>
      </c>
      <c r="L211" s="32"/>
      <c r="M211" s="134" t="s">
        <v>19</v>
      </c>
      <c r="N211" s="135" t="s">
        <v>44</v>
      </c>
      <c r="P211" s="136">
        <f>O211*H211</f>
        <v>0</v>
      </c>
      <c r="Q211" s="136">
        <v>0.23</v>
      </c>
      <c r="R211" s="136">
        <f>Q211*H211</f>
        <v>1.84</v>
      </c>
      <c r="S211" s="136">
        <v>0</v>
      </c>
      <c r="T211" s="137">
        <f>S211*H211</f>
        <v>0</v>
      </c>
      <c r="AR211" s="138" t="s">
        <v>131</v>
      </c>
      <c r="AT211" s="138" t="s">
        <v>126</v>
      </c>
      <c r="AU211" s="138" t="s">
        <v>83</v>
      </c>
      <c r="AY211" s="17" t="s">
        <v>124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81</v>
      </c>
      <c r="BK211" s="139">
        <f>ROUND(I211*H211,1)</f>
        <v>0</v>
      </c>
      <c r="BL211" s="17" t="s">
        <v>131</v>
      </c>
      <c r="BM211" s="138" t="s">
        <v>304</v>
      </c>
    </row>
    <row r="212" spans="2:65" s="1" customFormat="1" ht="11.25">
      <c r="B212" s="32"/>
      <c r="D212" s="140" t="s">
        <v>133</v>
      </c>
      <c r="F212" s="141" t="s">
        <v>305</v>
      </c>
      <c r="I212" s="142"/>
      <c r="L212" s="32"/>
      <c r="M212" s="143"/>
      <c r="T212" s="53"/>
      <c r="AT212" s="17" t="s">
        <v>133</v>
      </c>
      <c r="AU212" s="17" t="s">
        <v>83</v>
      </c>
    </row>
    <row r="213" spans="2:65" s="12" customFormat="1" ht="11.25">
      <c r="B213" s="144"/>
      <c r="D213" s="145" t="s">
        <v>135</v>
      </c>
      <c r="E213" s="146" t="s">
        <v>19</v>
      </c>
      <c r="F213" s="147" t="s">
        <v>306</v>
      </c>
      <c r="H213" s="146" t="s">
        <v>19</v>
      </c>
      <c r="I213" s="148"/>
      <c r="L213" s="144"/>
      <c r="M213" s="149"/>
      <c r="T213" s="150"/>
      <c r="AT213" s="146" t="s">
        <v>135</v>
      </c>
      <c r="AU213" s="146" t="s">
        <v>83</v>
      </c>
      <c r="AV213" s="12" t="s">
        <v>81</v>
      </c>
      <c r="AW213" s="12" t="s">
        <v>33</v>
      </c>
      <c r="AX213" s="12" t="s">
        <v>73</v>
      </c>
      <c r="AY213" s="146" t="s">
        <v>124</v>
      </c>
    </row>
    <row r="214" spans="2:65" s="13" customFormat="1" ht="11.25">
      <c r="B214" s="151"/>
      <c r="D214" s="145" t="s">
        <v>135</v>
      </c>
      <c r="E214" s="152" t="s">
        <v>19</v>
      </c>
      <c r="F214" s="153" t="s">
        <v>181</v>
      </c>
      <c r="H214" s="154">
        <v>8</v>
      </c>
      <c r="I214" s="155"/>
      <c r="L214" s="151"/>
      <c r="M214" s="156"/>
      <c r="T214" s="157"/>
      <c r="AT214" s="152" t="s">
        <v>135</v>
      </c>
      <c r="AU214" s="152" t="s">
        <v>83</v>
      </c>
      <c r="AV214" s="13" t="s">
        <v>83</v>
      </c>
      <c r="AW214" s="13" t="s">
        <v>33</v>
      </c>
      <c r="AX214" s="13" t="s">
        <v>81</v>
      </c>
      <c r="AY214" s="152" t="s">
        <v>124</v>
      </c>
    </row>
    <row r="215" spans="2:65" s="1" customFormat="1" ht="21.75" customHeight="1">
      <c r="B215" s="32"/>
      <c r="C215" s="127" t="s">
        <v>307</v>
      </c>
      <c r="D215" s="127" t="s">
        <v>126</v>
      </c>
      <c r="E215" s="128" t="s">
        <v>308</v>
      </c>
      <c r="F215" s="129" t="s">
        <v>309</v>
      </c>
      <c r="G215" s="130" t="s">
        <v>129</v>
      </c>
      <c r="H215" s="131">
        <v>7038</v>
      </c>
      <c r="I215" s="132"/>
      <c r="J215" s="133">
        <f>ROUND(I215*H215,1)</f>
        <v>0</v>
      </c>
      <c r="K215" s="129" t="s">
        <v>130</v>
      </c>
      <c r="L215" s="32"/>
      <c r="M215" s="134" t="s">
        <v>19</v>
      </c>
      <c r="N215" s="135" t="s">
        <v>44</v>
      </c>
      <c r="P215" s="136">
        <f>O215*H215</f>
        <v>0</v>
      </c>
      <c r="Q215" s="136">
        <v>0.34499999999999997</v>
      </c>
      <c r="R215" s="136">
        <f>Q215*H215</f>
        <v>2428.1099999999997</v>
      </c>
      <c r="S215" s="136">
        <v>0</v>
      </c>
      <c r="T215" s="137">
        <f>S215*H215</f>
        <v>0</v>
      </c>
      <c r="AR215" s="138" t="s">
        <v>131</v>
      </c>
      <c r="AT215" s="138" t="s">
        <v>126</v>
      </c>
      <c r="AU215" s="138" t="s">
        <v>83</v>
      </c>
      <c r="AY215" s="17" t="s">
        <v>124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81</v>
      </c>
      <c r="BK215" s="139">
        <f>ROUND(I215*H215,1)</f>
        <v>0</v>
      </c>
      <c r="BL215" s="17" t="s">
        <v>131</v>
      </c>
      <c r="BM215" s="138" t="s">
        <v>310</v>
      </c>
    </row>
    <row r="216" spans="2:65" s="1" customFormat="1" ht="11.25">
      <c r="B216" s="32"/>
      <c r="D216" s="140" t="s">
        <v>133</v>
      </c>
      <c r="F216" s="141" t="s">
        <v>311</v>
      </c>
      <c r="I216" s="142"/>
      <c r="L216" s="32"/>
      <c r="M216" s="143"/>
      <c r="T216" s="53"/>
      <c r="AT216" s="17" t="s">
        <v>133</v>
      </c>
      <c r="AU216" s="17" t="s">
        <v>83</v>
      </c>
    </row>
    <row r="217" spans="2:65" s="12" customFormat="1" ht="11.25">
      <c r="B217" s="144"/>
      <c r="D217" s="145" t="s">
        <v>135</v>
      </c>
      <c r="E217" s="146" t="s">
        <v>19</v>
      </c>
      <c r="F217" s="147" t="s">
        <v>312</v>
      </c>
      <c r="H217" s="146" t="s">
        <v>19</v>
      </c>
      <c r="I217" s="148"/>
      <c r="L217" s="144"/>
      <c r="M217" s="149"/>
      <c r="T217" s="150"/>
      <c r="AT217" s="146" t="s">
        <v>135</v>
      </c>
      <c r="AU217" s="146" t="s">
        <v>83</v>
      </c>
      <c r="AV217" s="12" t="s">
        <v>81</v>
      </c>
      <c r="AW217" s="12" t="s">
        <v>33</v>
      </c>
      <c r="AX217" s="12" t="s">
        <v>73</v>
      </c>
      <c r="AY217" s="146" t="s">
        <v>124</v>
      </c>
    </row>
    <row r="218" spans="2:65" s="13" customFormat="1" ht="11.25">
      <c r="B218" s="151"/>
      <c r="D218" s="145" t="s">
        <v>135</v>
      </c>
      <c r="E218" s="152" t="s">
        <v>19</v>
      </c>
      <c r="F218" s="153" t="s">
        <v>313</v>
      </c>
      <c r="H218" s="154">
        <v>3177</v>
      </c>
      <c r="I218" s="155"/>
      <c r="L218" s="151"/>
      <c r="M218" s="156"/>
      <c r="T218" s="157"/>
      <c r="AT218" s="152" t="s">
        <v>135</v>
      </c>
      <c r="AU218" s="152" t="s">
        <v>83</v>
      </c>
      <c r="AV218" s="13" t="s">
        <v>83</v>
      </c>
      <c r="AW218" s="13" t="s">
        <v>33</v>
      </c>
      <c r="AX218" s="13" t="s">
        <v>73</v>
      </c>
      <c r="AY218" s="152" t="s">
        <v>124</v>
      </c>
    </row>
    <row r="219" spans="2:65" s="13" customFormat="1" ht="11.25">
      <c r="B219" s="151"/>
      <c r="D219" s="145" t="s">
        <v>135</v>
      </c>
      <c r="E219" s="152" t="s">
        <v>19</v>
      </c>
      <c r="F219" s="153" t="s">
        <v>313</v>
      </c>
      <c r="H219" s="154">
        <v>3177</v>
      </c>
      <c r="I219" s="155"/>
      <c r="L219" s="151"/>
      <c r="M219" s="156"/>
      <c r="T219" s="157"/>
      <c r="AT219" s="152" t="s">
        <v>135</v>
      </c>
      <c r="AU219" s="152" t="s">
        <v>83</v>
      </c>
      <c r="AV219" s="13" t="s">
        <v>83</v>
      </c>
      <c r="AW219" s="13" t="s">
        <v>33</v>
      </c>
      <c r="AX219" s="13" t="s">
        <v>73</v>
      </c>
      <c r="AY219" s="152" t="s">
        <v>124</v>
      </c>
    </row>
    <row r="220" spans="2:65" s="12" customFormat="1" ht="11.25">
      <c r="B220" s="144"/>
      <c r="D220" s="145" t="s">
        <v>135</v>
      </c>
      <c r="E220" s="146" t="s">
        <v>19</v>
      </c>
      <c r="F220" s="147" t="s">
        <v>314</v>
      </c>
      <c r="H220" s="146" t="s">
        <v>19</v>
      </c>
      <c r="I220" s="148"/>
      <c r="L220" s="144"/>
      <c r="M220" s="149"/>
      <c r="T220" s="150"/>
      <c r="AT220" s="146" t="s">
        <v>135</v>
      </c>
      <c r="AU220" s="146" t="s">
        <v>83</v>
      </c>
      <c r="AV220" s="12" t="s">
        <v>81</v>
      </c>
      <c r="AW220" s="12" t="s">
        <v>33</v>
      </c>
      <c r="AX220" s="12" t="s">
        <v>73</v>
      </c>
      <c r="AY220" s="146" t="s">
        <v>124</v>
      </c>
    </row>
    <row r="221" spans="2:65" s="13" customFormat="1" ht="11.25">
      <c r="B221" s="151"/>
      <c r="D221" s="145" t="s">
        <v>135</v>
      </c>
      <c r="E221" s="152" t="s">
        <v>19</v>
      </c>
      <c r="F221" s="153" t="s">
        <v>315</v>
      </c>
      <c r="H221" s="154">
        <v>684</v>
      </c>
      <c r="I221" s="155"/>
      <c r="L221" s="151"/>
      <c r="M221" s="156"/>
      <c r="T221" s="157"/>
      <c r="AT221" s="152" t="s">
        <v>135</v>
      </c>
      <c r="AU221" s="152" t="s">
        <v>83</v>
      </c>
      <c r="AV221" s="13" t="s">
        <v>83</v>
      </c>
      <c r="AW221" s="13" t="s">
        <v>33</v>
      </c>
      <c r="AX221" s="13" t="s">
        <v>73</v>
      </c>
      <c r="AY221" s="152" t="s">
        <v>124</v>
      </c>
    </row>
    <row r="222" spans="2:65" s="14" customFormat="1" ht="11.25">
      <c r="B222" s="158"/>
      <c r="D222" s="145" t="s">
        <v>135</v>
      </c>
      <c r="E222" s="159" t="s">
        <v>19</v>
      </c>
      <c r="F222" s="160" t="s">
        <v>154</v>
      </c>
      <c r="H222" s="161">
        <v>7038</v>
      </c>
      <c r="I222" s="162"/>
      <c r="L222" s="158"/>
      <c r="M222" s="163"/>
      <c r="T222" s="164"/>
      <c r="AT222" s="159" t="s">
        <v>135</v>
      </c>
      <c r="AU222" s="159" t="s">
        <v>83</v>
      </c>
      <c r="AV222" s="14" t="s">
        <v>131</v>
      </c>
      <c r="AW222" s="14" t="s">
        <v>33</v>
      </c>
      <c r="AX222" s="14" t="s">
        <v>81</v>
      </c>
      <c r="AY222" s="159" t="s">
        <v>124</v>
      </c>
    </row>
    <row r="223" spans="2:65" s="1" customFormat="1" ht="21.75" customHeight="1">
      <c r="B223" s="32"/>
      <c r="C223" s="127" t="s">
        <v>316</v>
      </c>
      <c r="D223" s="127" t="s">
        <v>126</v>
      </c>
      <c r="E223" s="128" t="s">
        <v>317</v>
      </c>
      <c r="F223" s="129" t="s">
        <v>318</v>
      </c>
      <c r="G223" s="130" t="s">
        <v>129</v>
      </c>
      <c r="H223" s="131">
        <v>588</v>
      </c>
      <c r="I223" s="132"/>
      <c r="J223" s="133">
        <f>ROUND(I223*H223,1)</f>
        <v>0</v>
      </c>
      <c r="K223" s="129" t="s">
        <v>130</v>
      </c>
      <c r="L223" s="32"/>
      <c r="M223" s="134" t="s">
        <v>19</v>
      </c>
      <c r="N223" s="135" t="s">
        <v>44</v>
      </c>
      <c r="P223" s="136">
        <f>O223*H223</f>
        <v>0</v>
      </c>
      <c r="Q223" s="136">
        <v>0.46</v>
      </c>
      <c r="R223" s="136">
        <f>Q223*H223</f>
        <v>270.48</v>
      </c>
      <c r="S223" s="136">
        <v>0</v>
      </c>
      <c r="T223" s="137">
        <f>S223*H223</f>
        <v>0</v>
      </c>
      <c r="AR223" s="138" t="s">
        <v>131</v>
      </c>
      <c r="AT223" s="138" t="s">
        <v>126</v>
      </c>
      <c r="AU223" s="138" t="s">
        <v>83</v>
      </c>
      <c r="AY223" s="17" t="s">
        <v>124</v>
      </c>
      <c r="BE223" s="139">
        <f>IF(N223="základní",J223,0)</f>
        <v>0</v>
      </c>
      <c r="BF223" s="139">
        <f>IF(N223="snížená",J223,0)</f>
        <v>0</v>
      </c>
      <c r="BG223" s="139">
        <f>IF(N223="zákl. přenesená",J223,0)</f>
        <v>0</v>
      </c>
      <c r="BH223" s="139">
        <f>IF(N223="sníž. přenesená",J223,0)</f>
        <v>0</v>
      </c>
      <c r="BI223" s="139">
        <f>IF(N223="nulová",J223,0)</f>
        <v>0</v>
      </c>
      <c r="BJ223" s="17" t="s">
        <v>81</v>
      </c>
      <c r="BK223" s="139">
        <f>ROUND(I223*H223,1)</f>
        <v>0</v>
      </c>
      <c r="BL223" s="17" t="s">
        <v>131</v>
      </c>
      <c r="BM223" s="138" t="s">
        <v>319</v>
      </c>
    </row>
    <row r="224" spans="2:65" s="1" customFormat="1" ht="11.25">
      <c r="B224" s="32"/>
      <c r="D224" s="140" t="s">
        <v>133</v>
      </c>
      <c r="F224" s="141" t="s">
        <v>320</v>
      </c>
      <c r="I224" s="142"/>
      <c r="L224" s="32"/>
      <c r="M224" s="143"/>
      <c r="T224" s="53"/>
      <c r="AT224" s="17" t="s">
        <v>133</v>
      </c>
      <c r="AU224" s="17" t="s">
        <v>83</v>
      </c>
    </row>
    <row r="225" spans="2:65" s="12" customFormat="1" ht="11.25">
      <c r="B225" s="144"/>
      <c r="D225" s="145" t="s">
        <v>135</v>
      </c>
      <c r="E225" s="146" t="s">
        <v>19</v>
      </c>
      <c r="F225" s="147" t="s">
        <v>321</v>
      </c>
      <c r="H225" s="146" t="s">
        <v>19</v>
      </c>
      <c r="I225" s="148"/>
      <c r="L225" s="144"/>
      <c r="M225" s="149"/>
      <c r="T225" s="150"/>
      <c r="AT225" s="146" t="s">
        <v>135</v>
      </c>
      <c r="AU225" s="146" t="s">
        <v>83</v>
      </c>
      <c r="AV225" s="12" t="s">
        <v>81</v>
      </c>
      <c r="AW225" s="12" t="s">
        <v>33</v>
      </c>
      <c r="AX225" s="12" t="s">
        <v>73</v>
      </c>
      <c r="AY225" s="146" t="s">
        <v>124</v>
      </c>
    </row>
    <row r="226" spans="2:65" s="13" customFormat="1" ht="11.25">
      <c r="B226" s="151"/>
      <c r="D226" s="145" t="s">
        <v>135</v>
      </c>
      <c r="E226" s="152" t="s">
        <v>19</v>
      </c>
      <c r="F226" s="153" t="s">
        <v>322</v>
      </c>
      <c r="H226" s="154">
        <v>168</v>
      </c>
      <c r="I226" s="155"/>
      <c r="L226" s="151"/>
      <c r="M226" s="156"/>
      <c r="T226" s="157"/>
      <c r="AT226" s="152" t="s">
        <v>135</v>
      </c>
      <c r="AU226" s="152" t="s">
        <v>83</v>
      </c>
      <c r="AV226" s="13" t="s">
        <v>83</v>
      </c>
      <c r="AW226" s="13" t="s">
        <v>33</v>
      </c>
      <c r="AX226" s="13" t="s">
        <v>73</v>
      </c>
      <c r="AY226" s="152" t="s">
        <v>124</v>
      </c>
    </row>
    <row r="227" spans="2:65" s="12" customFormat="1" ht="11.25">
      <c r="B227" s="144"/>
      <c r="D227" s="145" t="s">
        <v>135</v>
      </c>
      <c r="E227" s="146" t="s">
        <v>19</v>
      </c>
      <c r="F227" s="147" t="s">
        <v>323</v>
      </c>
      <c r="H227" s="146" t="s">
        <v>19</v>
      </c>
      <c r="I227" s="148"/>
      <c r="L227" s="144"/>
      <c r="M227" s="149"/>
      <c r="T227" s="150"/>
      <c r="AT227" s="146" t="s">
        <v>135</v>
      </c>
      <c r="AU227" s="146" t="s">
        <v>83</v>
      </c>
      <c r="AV227" s="12" t="s">
        <v>81</v>
      </c>
      <c r="AW227" s="12" t="s">
        <v>33</v>
      </c>
      <c r="AX227" s="12" t="s">
        <v>73</v>
      </c>
      <c r="AY227" s="146" t="s">
        <v>124</v>
      </c>
    </row>
    <row r="228" spans="2:65" s="13" customFormat="1" ht="11.25">
      <c r="B228" s="151"/>
      <c r="D228" s="145" t="s">
        <v>135</v>
      </c>
      <c r="E228" s="152" t="s">
        <v>19</v>
      </c>
      <c r="F228" s="153" t="s">
        <v>324</v>
      </c>
      <c r="H228" s="154">
        <v>420</v>
      </c>
      <c r="I228" s="155"/>
      <c r="L228" s="151"/>
      <c r="M228" s="156"/>
      <c r="T228" s="157"/>
      <c r="AT228" s="152" t="s">
        <v>135</v>
      </c>
      <c r="AU228" s="152" t="s">
        <v>83</v>
      </c>
      <c r="AV228" s="13" t="s">
        <v>83</v>
      </c>
      <c r="AW228" s="13" t="s">
        <v>33</v>
      </c>
      <c r="AX228" s="13" t="s">
        <v>73</v>
      </c>
      <c r="AY228" s="152" t="s">
        <v>124</v>
      </c>
    </row>
    <row r="229" spans="2:65" s="14" customFormat="1" ht="11.25">
      <c r="B229" s="158"/>
      <c r="D229" s="145" t="s">
        <v>135</v>
      </c>
      <c r="E229" s="159" t="s">
        <v>19</v>
      </c>
      <c r="F229" s="160" t="s">
        <v>154</v>
      </c>
      <c r="H229" s="161">
        <v>588</v>
      </c>
      <c r="I229" s="162"/>
      <c r="L229" s="158"/>
      <c r="M229" s="163"/>
      <c r="T229" s="164"/>
      <c r="AT229" s="159" t="s">
        <v>135</v>
      </c>
      <c r="AU229" s="159" t="s">
        <v>83</v>
      </c>
      <c r="AV229" s="14" t="s">
        <v>131</v>
      </c>
      <c r="AW229" s="14" t="s">
        <v>33</v>
      </c>
      <c r="AX229" s="14" t="s">
        <v>81</v>
      </c>
      <c r="AY229" s="159" t="s">
        <v>124</v>
      </c>
    </row>
    <row r="230" spans="2:65" s="1" customFormat="1" ht="24.2" customHeight="1">
      <c r="B230" s="32"/>
      <c r="C230" s="127" t="s">
        <v>325</v>
      </c>
      <c r="D230" s="127" t="s">
        <v>126</v>
      </c>
      <c r="E230" s="128" t="s">
        <v>326</v>
      </c>
      <c r="F230" s="129" t="s">
        <v>327</v>
      </c>
      <c r="G230" s="130" t="s">
        <v>129</v>
      </c>
      <c r="H230" s="131">
        <v>3177</v>
      </c>
      <c r="I230" s="132"/>
      <c r="J230" s="133">
        <f>ROUND(I230*H230,1)</f>
        <v>0</v>
      </c>
      <c r="K230" s="129" t="s">
        <v>130</v>
      </c>
      <c r="L230" s="32"/>
      <c r="M230" s="134" t="s">
        <v>19</v>
      </c>
      <c r="N230" s="135" t="s">
        <v>44</v>
      </c>
      <c r="P230" s="136">
        <f>O230*H230</f>
        <v>0</v>
      </c>
      <c r="Q230" s="136">
        <v>0.13188</v>
      </c>
      <c r="R230" s="136">
        <f>Q230*H230</f>
        <v>418.98275999999998</v>
      </c>
      <c r="S230" s="136">
        <v>0</v>
      </c>
      <c r="T230" s="137">
        <f>S230*H230</f>
        <v>0</v>
      </c>
      <c r="AR230" s="138" t="s">
        <v>131</v>
      </c>
      <c r="AT230" s="138" t="s">
        <v>126</v>
      </c>
      <c r="AU230" s="138" t="s">
        <v>83</v>
      </c>
      <c r="AY230" s="17" t="s">
        <v>124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81</v>
      </c>
      <c r="BK230" s="139">
        <f>ROUND(I230*H230,1)</f>
        <v>0</v>
      </c>
      <c r="BL230" s="17" t="s">
        <v>131</v>
      </c>
      <c r="BM230" s="138" t="s">
        <v>328</v>
      </c>
    </row>
    <row r="231" spans="2:65" s="1" customFormat="1" ht="11.25">
      <c r="B231" s="32"/>
      <c r="D231" s="140" t="s">
        <v>133</v>
      </c>
      <c r="F231" s="141" t="s">
        <v>329</v>
      </c>
      <c r="I231" s="142"/>
      <c r="L231" s="32"/>
      <c r="M231" s="143"/>
      <c r="T231" s="53"/>
      <c r="AT231" s="17" t="s">
        <v>133</v>
      </c>
      <c r="AU231" s="17" t="s">
        <v>83</v>
      </c>
    </row>
    <row r="232" spans="2:65" s="12" customFormat="1" ht="11.25">
      <c r="B232" s="144"/>
      <c r="D232" s="145" t="s">
        <v>135</v>
      </c>
      <c r="E232" s="146" t="s">
        <v>19</v>
      </c>
      <c r="F232" s="147" t="s">
        <v>330</v>
      </c>
      <c r="H232" s="146" t="s">
        <v>19</v>
      </c>
      <c r="I232" s="148"/>
      <c r="L232" s="144"/>
      <c r="M232" s="149"/>
      <c r="T232" s="150"/>
      <c r="AT232" s="146" t="s">
        <v>135</v>
      </c>
      <c r="AU232" s="146" t="s">
        <v>83</v>
      </c>
      <c r="AV232" s="12" t="s">
        <v>81</v>
      </c>
      <c r="AW232" s="12" t="s">
        <v>33</v>
      </c>
      <c r="AX232" s="12" t="s">
        <v>73</v>
      </c>
      <c r="AY232" s="146" t="s">
        <v>124</v>
      </c>
    </row>
    <row r="233" spans="2:65" s="13" customFormat="1" ht="11.25">
      <c r="B233" s="151"/>
      <c r="D233" s="145" t="s">
        <v>135</v>
      </c>
      <c r="E233" s="152" t="s">
        <v>19</v>
      </c>
      <c r="F233" s="153" t="s">
        <v>313</v>
      </c>
      <c r="H233" s="154">
        <v>3177</v>
      </c>
      <c r="I233" s="155"/>
      <c r="L233" s="151"/>
      <c r="M233" s="156"/>
      <c r="T233" s="157"/>
      <c r="AT233" s="152" t="s">
        <v>135</v>
      </c>
      <c r="AU233" s="152" t="s">
        <v>83</v>
      </c>
      <c r="AV233" s="13" t="s">
        <v>83</v>
      </c>
      <c r="AW233" s="13" t="s">
        <v>33</v>
      </c>
      <c r="AX233" s="13" t="s">
        <v>81</v>
      </c>
      <c r="AY233" s="152" t="s">
        <v>124</v>
      </c>
    </row>
    <row r="234" spans="2:65" s="1" customFormat="1" ht="24.2" customHeight="1">
      <c r="B234" s="32"/>
      <c r="C234" s="127" t="s">
        <v>331</v>
      </c>
      <c r="D234" s="127" t="s">
        <v>126</v>
      </c>
      <c r="E234" s="128" t="s">
        <v>332</v>
      </c>
      <c r="F234" s="129" t="s">
        <v>333</v>
      </c>
      <c r="G234" s="130" t="s">
        <v>129</v>
      </c>
      <c r="H234" s="131">
        <v>8</v>
      </c>
      <c r="I234" s="132"/>
      <c r="J234" s="133">
        <f>ROUND(I234*H234,1)</f>
        <v>0</v>
      </c>
      <c r="K234" s="129" t="s">
        <v>130</v>
      </c>
      <c r="L234" s="32"/>
      <c r="M234" s="134" t="s">
        <v>19</v>
      </c>
      <c r="N234" s="135" t="s">
        <v>44</v>
      </c>
      <c r="P234" s="136">
        <f>O234*H234</f>
        <v>0</v>
      </c>
      <c r="Q234" s="136">
        <v>0.21099999999999999</v>
      </c>
      <c r="R234" s="136">
        <f>Q234*H234</f>
        <v>1.6879999999999999</v>
      </c>
      <c r="S234" s="136">
        <v>0</v>
      </c>
      <c r="T234" s="137">
        <f>S234*H234</f>
        <v>0</v>
      </c>
      <c r="AR234" s="138" t="s">
        <v>131</v>
      </c>
      <c r="AT234" s="138" t="s">
        <v>126</v>
      </c>
      <c r="AU234" s="138" t="s">
        <v>83</v>
      </c>
      <c r="AY234" s="17" t="s">
        <v>124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81</v>
      </c>
      <c r="BK234" s="139">
        <f>ROUND(I234*H234,1)</f>
        <v>0</v>
      </c>
      <c r="BL234" s="17" t="s">
        <v>131</v>
      </c>
      <c r="BM234" s="138" t="s">
        <v>334</v>
      </c>
    </row>
    <row r="235" spans="2:65" s="1" customFormat="1" ht="11.25">
      <c r="B235" s="32"/>
      <c r="D235" s="140" t="s">
        <v>133</v>
      </c>
      <c r="F235" s="141" t="s">
        <v>335</v>
      </c>
      <c r="I235" s="142"/>
      <c r="L235" s="32"/>
      <c r="M235" s="143"/>
      <c r="T235" s="53"/>
      <c r="AT235" s="17" t="s">
        <v>133</v>
      </c>
      <c r="AU235" s="17" t="s">
        <v>83</v>
      </c>
    </row>
    <row r="236" spans="2:65" s="12" customFormat="1" ht="11.25">
      <c r="B236" s="144"/>
      <c r="D236" s="145" t="s">
        <v>135</v>
      </c>
      <c r="E236" s="146" t="s">
        <v>19</v>
      </c>
      <c r="F236" s="147" t="s">
        <v>336</v>
      </c>
      <c r="H236" s="146" t="s">
        <v>19</v>
      </c>
      <c r="I236" s="148"/>
      <c r="L236" s="144"/>
      <c r="M236" s="149"/>
      <c r="T236" s="150"/>
      <c r="AT236" s="146" t="s">
        <v>135</v>
      </c>
      <c r="AU236" s="146" t="s">
        <v>83</v>
      </c>
      <c r="AV236" s="12" t="s">
        <v>81</v>
      </c>
      <c r="AW236" s="12" t="s">
        <v>33</v>
      </c>
      <c r="AX236" s="12" t="s">
        <v>73</v>
      </c>
      <c r="AY236" s="146" t="s">
        <v>124</v>
      </c>
    </row>
    <row r="237" spans="2:65" s="13" customFormat="1" ht="11.25">
      <c r="B237" s="151"/>
      <c r="D237" s="145" t="s">
        <v>135</v>
      </c>
      <c r="E237" s="152" t="s">
        <v>19</v>
      </c>
      <c r="F237" s="153" t="s">
        <v>181</v>
      </c>
      <c r="H237" s="154">
        <v>8</v>
      </c>
      <c r="I237" s="155"/>
      <c r="L237" s="151"/>
      <c r="M237" s="156"/>
      <c r="T237" s="157"/>
      <c r="AT237" s="152" t="s">
        <v>135</v>
      </c>
      <c r="AU237" s="152" t="s">
        <v>83</v>
      </c>
      <c r="AV237" s="13" t="s">
        <v>83</v>
      </c>
      <c r="AW237" s="13" t="s">
        <v>33</v>
      </c>
      <c r="AX237" s="13" t="s">
        <v>81</v>
      </c>
      <c r="AY237" s="152" t="s">
        <v>124</v>
      </c>
    </row>
    <row r="238" spans="2:65" s="1" customFormat="1" ht="16.5" customHeight="1">
      <c r="B238" s="32"/>
      <c r="C238" s="127" t="s">
        <v>337</v>
      </c>
      <c r="D238" s="127" t="s">
        <v>126</v>
      </c>
      <c r="E238" s="128" t="s">
        <v>338</v>
      </c>
      <c r="F238" s="129" t="s">
        <v>339</v>
      </c>
      <c r="G238" s="130" t="s">
        <v>129</v>
      </c>
      <c r="H238" s="131">
        <v>3185</v>
      </c>
      <c r="I238" s="132"/>
      <c r="J238" s="133">
        <f>ROUND(I238*H238,1)</f>
        <v>0</v>
      </c>
      <c r="K238" s="129" t="s">
        <v>130</v>
      </c>
      <c r="L238" s="32"/>
      <c r="M238" s="134" t="s">
        <v>19</v>
      </c>
      <c r="N238" s="135" t="s">
        <v>44</v>
      </c>
      <c r="P238" s="136">
        <f>O238*H238</f>
        <v>0</v>
      </c>
      <c r="Q238" s="136">
        <v>3.1E-4</v>
      </c>
      <c r="R238" s="136">
        <f>Q238*H238</f>
        <v>0.98734999999999995</v>
      </c>
      <c r="S238" s="136">
        <v>0</v>
      </c>
      <c r="T238" s="137">
        <f>S238*H238</f>
        <v>0</v>
      </c>
      <c r="AR238" s="138" t="s">
        <v>131</v>
      </c>
      <c r="AT238" s="138" t="s">
        <v>126</v>
      </c>
      <c r="AU238" s="138" t="s">
        <v>83</v>
      </c>
      <c r="AY238" s="17" t="s">
        <v>124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81</v>
      </c>
      <c r="BK238" s="139">
        <f>ROUND(I238*H238,1)</f>
        <v>0</v>
      </c>
      <c r="BL238" s="17" t="s">
        <v>131</v>
      </c>
      <c r="BM238" s="138" t="s">
        <v>340</v>
      </c>
    </row>
    <row r="239" spans="2:65" s="1" customFormat="1" ht="11.25">
      <c r="B239" s="32"/>
      <c r="D239" s="140" t="s">
        <v>133</v>
      </c>
      <c r="F239" s="141" t="s">
        <v>341</v>
      </c>
      <c r="I239" s="142"/>
      <c r="L239" s="32"/>
      <c r="M239" s="143"/>
      <c r="T239" s="53"/>
      <c r="AT239" s="17" t="s">
        <v>133</v>
      </c>
      <c r="AU239" s="17" t="s">
        <v>83</v>
      </c>
    </row>
    <row r="240" spans="2:65" s="12" customFormat="1" ht="11.25">
      <c r="B240" s="144"/>
      <c r="D240" s="145" t="s">
        <v>135</v>
      </c>
      <c r="E240" s="146" t="s">
        <v>19</v>
      </c>
      <c r="F240" s="147" t="s">
        <v>330</v>
      </c>
      <c r="H240" s="146" t="s">
        <v>19</v>
      </c>
      <c r="I240" s="148"/>
      <c r="L240" s="144"/>
      <c r="M240" s="149"/>
      <c r="T240" s="150"/>
      <c r="AT240" s="146" t="s">
        <v>135</v>
      </c>
      <c r="AU240" s="146" t="s">
        <v>83</v>
      </c>
      <c r="AV240" s="12" t="s">
        <v>81</v>
      </c>
      <c r="AW240" s="12" t="s">
        <v>33</v>
      </c>
      <c r="AX240" s="12" t="s">
        <v>73</v>
      </c>
      <c r="AY240" s="146" t="s">
        <v>124</v>
      </c>
    </row>
    <row r="241" spans="2:65" s="13" customFormat="1" ht="11.25">
      <c r="B241" s="151"/>
      <c r="D241" s="145" t="s">
        <v>135</v>
      </c>
      <c r="E241" s="152" t="s">
        <v>19</v>
      </c>
      <c r="F241" s="153" t="s">
        <v>313</v>
      </c>
      <c r="H241" s="154">
        <v>3177</v>
      </c>
      <c r="I241" s="155"/>
      <c r="L241" s="151"/>
      <c r="M241" s="156"/>
      <c r="T241" s="157"/>
      <c r="AT241" s="152" t="s">
        <v>135</v>
      </c>
      <c r="AU241" s="152" t="s">
        <v>83</v>
      </c>
      <c r="AV241" s="13" t="s">
        <v>83</v>
      </c>
      <c r="AW241" s="13" t="s">
        <v>33</v>
      </c>
      <c r="AX241" s="13" t="s">
        <v>73</v>
      </c>
      <c r="AY241" s="152" t="s">
        <v>124</v>
      </c>
    </row>
    <row r="242" spans="2:65" s="12" customFormat="1" ht="11.25">
      <c r="B242" s="144"/>
      <c r="D242" s="145" t="s">
        <v>135</v>
      </c>
      <c r="E242" s="146" t="s">
        <v>19</v>
      </c>
      <c r="F242" s="147" t="s">
        <v>336</v>
      </c>
      <c r="H242" s="146" t="s">
        <v>19</v>
      </c>
      <c r="I242" s="148"/>
      <c r="L242" s="144"/>
      <c r="M242" s="149"/>
      <c r="T242" s="150"/>
      <c r="AT242" s="146" t="s">
        <v>135</v>
      </c>
      <c r="AU242" s="146" t="s">
        <v>83</v>
      </c>
      <c r="AV242" s="12" t="s">
        <v>81</v>
      </c>
      <c r="AW242" s="12" t="s">
        <v>33</v>
      </c>
      <c r="AX242" s="12" t="s">
        <v>73</v>
      </c>
      <c r="AY242" s="146" t="s">
        <v>124</v>
      </c>
    </row>
    <row r="243" spans="2:65" s="13" customFormat="1" ht="11.25">
      <c r="B243" s="151"/>
      <c r="D243" s="145" t="s">
        <v>135</v>
      </c>
      <c r="E243" s="152" t="s">
        <v>19</v>
      </c>
      <c r="F243" s="153" t="s">
        <v>181</v>
      </c>
      <c r="H243" s="154">
        <v>8</v>
      </c>
      <c r="I243" s="155"/>
      <c r="L243" s="151"/>
      <c r="M243" s="156"/>
      <c r="T243" s="157"/>
      <c r="AT243" s="152" t="s">
        <v>135</v>
      </c>
      <c r="AU243" s="152" t="s">
        <v>83</v>
      </c>
      <c r="AV243" s="13" t="s">
        <v>83</v>
      </c>
      <c r="AW243" s="13" t="s">
        <v>33</v>
      </c>
      <c r="AX243" s="13" t="s">
        <v>73</v>
      </c>
      <c r="AY243" s="152" t="s">
        <v>124</v>
      </c>
    </row>
    <row r="244" spans="2:65" s="14" customFormat="1" ht="11.25">
      <c r="B244" s="158"/>
      <c r="D244" s="145" t="s">
        <v>135</v>
      </c>
      <c r="E244" s="159" t="s">
        <v>19</v>
      </c>
      <c r="F244" s="160" t="s">
        <v>154</v>
      </c>
      <c r="H244" s="161">
        <v>3185</v>
      </c>
      <c r="I244" s="162"/>
      <c r="L244" s="158"/>
      <c r="M244" s="163"/>
      <c r="T244" s="164"/>
      <c r="AT244" s="159" t="s">
        <v>135</v>
      </c>
      <c r="AU244" s="159" t="s">
        <v>83</v>
      </c>
      <c r="AV244" s="14" t="s">
        <v>131</v>
      </c>
      <c r="AW244" s="14" t="s">
        <v>33</v>
      </c>
      <c r="AX244" s="14" t="s">
        <v>81</v>
      </c>
      <c r="AY244" s="159" t="s">
        <v>124</v>
      </c>
    </row>
    <row r="245" spans="2:65" s="1" customFormat="1" ht="16.5" customHeight="1">
      <c r="B245" s="32"/>
      <c r="C245" s="127" t="s">
        <v>342</v>
      </c>
      <c r="D245" s="127" t="s">
        <v>126</v>
      </c>
      <c r="E245" s="128" t="s">
        <v>343</v>
      </c>
      <c r="F245" s="129" t="s">
        <v>344</v>
      </c>
      <c r="G245" s="130" t="s">
        <v>129</v>
      </c>
      <c r="H245" s="131">
        <v>6362</v>
      </c>
      <c r="I245" s="132"/>
      <c r="J245" s="133">
        <f>ROUND(I245*H245,1)</f>
        <v>0</v>
      </c>
      <c r="K245" s="129" t="s">
        <v>130</v>
      </c>
      <c r="L245" s="32"/>
      <c r="M245" s="134" t="s">
        <v>19</v>
      </c>
      <c r="N245" s="135" t="s">
        <v>44</v>
      </c>
      <c r="P245" s="136">
        <f>O245*H245</f>
        <v>0</v>
      </c>
      <c r="Q245" s="136">
        <v>7.1000000000000002E-4</v>
      </c>
      <c r="R245" s="136">
        <f>Q245*H245</f>
        <v>4.5170200000000005</v>
      </c>
      <c r="S245" s="136">
        <v>0</v>
      </c>
      <c r="T245" s="137">
        <f>S245*H245</f>
        <v>0</v>
      </c>
      <c r="AR245" s="138" t="s">
        <v>131</v>
      </c>
      <c r="AT245" s="138" t="s">
        <v>126</v>
      </c>
      <c r="AU245" s="138" t="s">
        <v>83</v>
      </c>
      <c r="AY245" s="17" t="s">
        <v>124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7" t="s">
        <v>81</v>
      </c>
      <c r="BK245" s="139">
        <f>ROUND(I245*H245,1)</f>
        <v>0</v>
      </c>
      <c r="BL245" s="17" t="s">
        <v>131</v>
      </c>
      <c r="BM245" s="138" t="s">
        <v>345</v>
      </c>
    </row>
    <row r="246" spans="2:65" s="1" customFormat="1" ht="11.25">
      <c r="B246" s="32"/>
      <c r="D246" s="140" t="s">
        <v>133</v>
      </c>
      <c r="F246" s="141" t="s">
        <v>346</v>
      </c>
      <c r="I246" s="142"/>
      <c r="L246" s="32"/>
      <c r="M246" s="143"/>
      <c r="T246" s="53"/>
      <c r="AT246" s="17" t="s">
        <v>133</v>
      </c>
      <c r="AU246" s="17" t="s">
        <v>83</v>
      </c>
    </row>
    <row r="247" spans="2:65" s="12" customFormat="1" ht="11.25">
      <c r="B247" s="144"/>
      <c r="D247" s="145" t="s">
        <v>135</v>
      </c>
      <c r="E247" s="146" t="s">
        <v>19</v>
      </c>
      <c r="F247" s="147" t="s">
        <v>330</v>
      </c>
      <c r="H247" s="146" t="s">
        <v>19</v>
      </c>
      <c r="I247" s="148"/>
      <c r="L247" s="144"/>
      <c r="M247" s="149"/>
      <c r="T247" s="150"/>
      <c r="AT247" s="146" t="s">
        <v>135</v>
      </c>
      <c r="AU247" s="146" t="s">
        <v>83</v>
      </c>
      <c r="AV247" s="12" t="s">
        <v>81</v>
      </c>
      <c r="AW247" s="12" t="s">
        <v>33</v>
      </c>
      <c r="AX247" s="12" t="s">
        <v>73</v>
      </c>
      <c r="AY247" s="146" t="s">
        <v>124</v>
      </c>
    </row>
    <row r="248" spans="2:65" s="13" customFormat="1" ht="11.25">
      <c r="B248" s="151"/>
      <c r="D248" s="145" t="s">
        <v>135</v>
      </c>
      <c r="E248" s="152" t="s">
        <v>19</v>
      </c>
      <c r="F248" s="153" t="s">
        <v>347</v>
      </c>
      <c r="H248" s="154">
        <v>6354</v>
      </c>
      <c r="I248" s="155"/>
      <c r="L248" s="151"/>
      <c r="M248" s="156"/>
      <c r="T248" s="157"/>
      <c r="AT248" s="152" t="s">
        <v>135</v>
      </c>
      <c r="AU248" s="152" t="s">
        <v>83</v>
      </c>
      <c r="AV248" s="13" t="s">
        <v>83</v>
      </c>
      <c r="AW248" s="13" t="s">
        <v>33</v>
      </c>
      <c r="AX248" s="13" t="s">
        <v>73</v>
      </c>
      <c r="AY248" s="152" t="s">
        <v>124</v>
      </c>
    </row>
    <row r="249" spans="2:65" s="12" customFormat="1" ht="11.25">
      <c r="B249" s="144"/>
      <c r="D249" s="145" t="s">
        <v>135</v>
      </c>
      <c r="E249" s="146" t="s">
        <v>19</v>
      </c>
      <c r="F249" s="147" t="s">
        <v>336</v>
      </c>
      <c r="H249" s="146" t="s">
        <v>19</v>
      </c>
      <c r="I249" s="148"/>
      <c r="L249" s="144"/>
      <c r="M249" s="149"/>
      <c r="T249" s="150"/>
      <c r="AT249" s="146" t="s">
        <v>135</v>
      </c>
      <c r="AU249" s="146" t="s">
        <v>83</v>
      </c>
      <c r="AV249" s="12" t="s">
        <v>81</v>
      </c>
      <c r="AW249" s="12" t="s">
        <v>33</v>
      </c>
      <c r="AX249" s="12" t="s">
        <v>73</v>
      </c>
      <c r="AY249" s="146" t="s">
        <v>124</v>
      </c>
    </row>
    <row r="250" spans="2:65" s="13" customFormat="1" ht="11.25">
      <c r="B250" s="151"/>
      <c r="D250" s="145" t="s">
        <v>135</v>
      </c>
      <c r="E250" s="152" t="s">
        <v>19</v>
      </c>
      <c r="F250" s="153" t="s">
        <v>181</v>
      </c>
      <c r="H250" s="154">
        <v>8</v>
      </c>
      <c r="I250" s="155"/>
      <c r="L250" s="151"/>
      <c r="M250" s="156"/>
      <c r="T250" s="157"/>
      <c r="AT250" s="152" t="s">
        <v>135</v>
      </c>
      <c r="AU250" s="152" t="s">
        <v>83</v>
      </c>
      <c r="AV250" s="13" t="s">
        <v>83</v>
      </c>
      <c r="AW250" s="13" t="s">
        <v>33</v>
      </c>
      <c r="AX250" s="13" t="s">
        <v>73</v>
      </c>
      <c r="AY250" s="152" t="s">
        <v>124</v>
      </c>
    </row>
    <row r="251" spans="2:65" s="14" customFormat="1" ht="11.25">
      <c r="B251" s="158"/>
      <c r="D251" s="145" t="s">
        <v>135</v>
      </c>
      <c r="E251" s="159" t="s">
        <v>19</v>
      </c>
      <c r="F251" s="160" t="s">
        <v>154</v>
      </c>
      <c r="H251" s="161">
        <v>6362</v>
      </c>
      <c r="I251" s="162"/>
      <c r="L251" s="158"/>
      <c r="M251" s="163"/>
      <c r="T251" s="164"/>
      <c r="AT251" s="159" t="s">
        <v>135</v>
      </c>
      <c r="AU251" s="159" t="s">
        <v>83</v>
      </c>
      <c r="AV251" s="14" t="s">
        <v>131</v>
      </c>
      <c r="AW251" s="14" t="s">
        <v>33</v>
      </c>
      <c r="AX251" s="14" t="s">
        <v>81</v>
      </c>
      <c r="AY251" s="159" t="s">
        <v>124</v>
      </c>
    </row>
    <row r="252" spans="2:65" s="1" customFormat="1" ht="24.2" customHeight="1">
      <c r="B252" s="32"/>
      <c r="C252" s="127" t="s">
        <v>348</v>
      </c>
      <c r="D252" s="127" t="s">
        <v>126</v>
      </c>
      <c r="E252" s="128" t="s">
        <v>349</v>
      </c>
      <c r="F252" s="129" t="s">
        <v>350</v>
      </c>
      <c r="G252" s="130" t="s">
        <v>129</v>
      </c>
      <c r="H252" s="131">
        <v>3177</v>
      </c>
      <c r="I252" s="132"/>
      <c r="J252" s="133">
        <f>ROUND(I252*H252,1)</f>
        <v>0</v>
      </c>
      <c r="K252" s="129" t="s">
        <v>130</v>
      </c>
      <c r="L252" s="32"/>
      <c r="M252" s="134" t="s">
        <v>19</v>
      </c>
      <c r="N252" s="135" t="s">
        <v>44</v>
      </c>
      <c r="P252" s="136">
        <f>O252*H252</f>
        <v>0</v>
      </c>
      <c r="Q252" s="136">
        <v>0.10373</v>
      </c>
      <c r="R252" s="136">
        <f>Q252*H252</f>
        <v>329.55020999999999</v>
      </c>
      <c r="S252" s="136">
        <v>0</v>
      </c>
      <c r="T252" s="137">
        <f>S252*H252</f>
        <v>0</v>
      </c>
      <c r="AR252" s="138" t="s">
        <v>131</v>
      </c>
      <c r="AT252" s="138" t="s">
        <v>126</v>
      </c>
      <c r="AU252" s="138" t="s">
        <v>83</v>
      </c>
      <c r="AY252" s="17" t="s">
        <v>124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81</v>
      </c>
      <c r="BK252" s="139">
        <f>ROUND(I252*H252,1)</f>
        <v>0</v>
      </c>
      <c r="BL252" s="17" t="s">
        <v>131</v>
      </c>
      <c r="BM252" s="138" t="s">
        <v>351</v>
      </c>
    </row>
    <row r="253" spans="2:65" s="1" customFormat="1" ht="11.25">
      <c r="B253" s="32"/>
      <c r="D253" s="140" t="s">
        <v>133</v>
      </c>
      <c r="F253" s="141" t="s">
        <v>352</v>
      </c>
      <c r="I253" s="142"/>
      <c r="L253" s="32"/>
      <c r="M253" s="143"/>
      <c r="T253" s="53"/>
      <c r="AT253" s="17" t="s">
        <v>133</v>
      </c>
      <c r="AU253" s="17" t="s">
        <v>83</v>
      </c>
    </row>
    <row r="254" spans="2:65" s="12" customFormat="1" ht="11.25">
      <c r="B254" s="144"/>
      <c r="D254" s="145" t="s">
        <v>135</v>
      </c>
      <c r="E254" s="146" t="s">
        <v>19</v>
      </c>
      <c r="F254" s="147" t="s">
        <v>330</v>
      </c>
      <c r="H254" s="146" t="s">
        <v>19</v>
      </c>
      <c r="I254" s="148"/>
      <c r="L254" s="144"/>
      <c r="M254" s="149"/>
      <c r="T254" s="150"/>
      <c r="AT254" s="146" t="s">
        <v>135</v>
      </c>
      <c r="AU254" s="146" t="s">
        <v>83</v>
      </c>
      <c r="AV254" s="12" t="s">
        <v>81</v>
      </c>
      <c r="AW254" s="12" t="s">
        <v>33</v>
      </c>
      <c r="AX254" s="12" t="s">
        <v>73</v>
      </c>
      <c r="AY254" s="146" t="s">
        <v>124</v>
      </c>
    </row>
    <row r="255" spans="2:65" s="13" customFormat="1" ht="11.25">
      <c r="B255" s="151"/>
      <c r="D255" s="145" t="s">
        <v>135</v>
      </c>
      <c r="E255" s="152" t="s">
        <v>19</v>
      </c>
      <c r="F255" s="153" t="s">
        <v>313</v>
      </c>
      <c r="H255" s="154">
        <v>3177</v>
      </c>
      <c r="I255" s="155"/>
      <c r="L255" s="151"/>
      <c r="M255" s="156"/>
      <c r="T255" s="157"/>
      <c r="AT255" s="152" t="s">
        <v>135</v>
      </c>
      <c r="AU255" s="152" t="s">
        <v>83</v>
      </c>
      <c r="AV255" s="13" t="s">
        <v>83</v>
      </c>
      <c r="AW255" s="13" t="s">
        <v>33</v>
      </c>
      <c r="AX255" s="13" t="s">
        <v>81</v>
      </c>
      <c r="AY255" s="152" t="s">
        <v>124</v>
      </c>
    </row>
    <row r="256" spans="2:65" s="1" customFormat="1" ht="24.2" customHeight="1">
      <c r="B256" s="32"/>
      <c r="C256" s="127" t="s">
        <v>353</v>
      </c>
      <c r="D256" s="127" t="s">
        <v>126</v>
      </c>
      <c r="E256" s="128" t="s">
        <v>354</v>
      </c>
      <c r="F256" s="129" t="s">
        <v>355</v>
      </c>
      <c r="G256" s="130" t="s">
        <v>129</v>
      </c>
      <c r="H256" s="131">
        <v>8</v>
      </c>
      <c r="I256" s="132"/>
      <c r="J256" s="133">
        <f>ROUND(I256*H256,1)</f>
        <v>0</v>
      </c>
      <c r="K256" s="129" t="s">
        <v>130</v>
      </c>
      <c r="L256" s="32"/>
      <c r="M256" s="134" t="s">
        <v>19</v>
      </c>
      <c r="N256" s="135" t="s">
        <v>44</v>
      </c>
      <c r="P256" s="136">
        <f>O256*H256</f>
        <v>0</v>
      </c>
      <c r="Q256" s="136">
        <v>0.12966</v>
      </c>
      <c r="R256" s="136">
        <f>Q256*H256</f>
        <v>1.03728</v>
      </c>
      <c r="S256" s="136">
        <v>0</v>
      </c>
      <c r="T256" s="137">
        <f>S256*H256</f>
        <v>0</v>
      </c>
      <c r="AR256" s="138" t="s">
        <v>131</v>
      </c>
      <c r="AT256" s="138" t="s">
        <v>126</v>
      </c>
      <c r="AU256" s="138" t="s">
        <v>83</v>
      </c>
      <c r="AY256" s="17" t="s">
        <v>124</v>
      </c>
      <c r="BE256" s="139">
        <f>IF(N256="základní",J256,0)</f>
        <v>0</v>
      </c>
      <c r="BF256" s="139">
        <f>IF(N256="snížená",J256,0)</f>
        <v>0</v>
      </c>
      <c r="BG256" s="139">
        <f>IF(N256="zákl. přenesená",J256,0)</f>
        <v>0</v>
      </c>
      <c r="BH256" s="139">
        <f>IF(N256="sníž. přenesená",J256,0)</f>
        <v>0</v>
      </c>
      <c r="BI256" s="139">
        <f>IF(N256="nulová",J256,0)</f>
        <v>0</v>
      </c>
      <c r="BJ256" s="17" t="s">
        <v>81</v>
      </c>
      <c r="BK256" s="139">
        <f>ROUND(I256*H256,1)</f>
        <v>0</v>
      </c>
      <c r="BL256" s="17" t="s">
        <v>131</v>
      </c>
      <c r="BM256" s="138" t="s">
        <v>356</v>
      </c>
    </row>
    <row r="257" spans="2:65" s="1" customFormat="1" ht="11.25">
      <c r="B257" s="32"/>
      <c r="D257" s="140" t="s">
        <v>133</v>
      </c>
      <c r="F257" s="141" t="s">
        <v>357</v>
      </c>
      <c r="I257" s="142"/>
      <c r="L257" s="32"/>
      <c r="M257" s="143"/>
      <c r="T257" s="53"/>
      <c r="AT257" s="17" t="s">
        <v>133</v>
      </c>
      <c r="AU257" s="17" t="s">
        <v>83</v>
      </c>
    </row>
    <row r="258" spans="2:65" s="12" customFormat="1" ht="11.25">
      <c r="B258" s="144"/>
      <c r="D258" s="145" t="s">
        <v>135</v>
      </c>
      <c r="E258" s="146" t="s">
        <v>19</v>
      </c>
      <c r="F258" s="147" t="s">
        <v>336</v>
      </c>
      <c r="H258" s="146" t="s">
        <v>19</v>
      </c>
      <c r="I258" s="148"/>
      <c r="L258" s="144"/>
      <c r="M258" s="149"/>
      <c r="T258" s="150"/>
      <c r="AT258" s="146" t="s">
        <v>135</v>
      </c>
      <c r="AU258" s="146" t="s">
        <v>83</v>
      </c>
      <c r="AV258" s="12" t="s">
        <v>81</v>
      </c>
      <c r="AW258" s="12" t="s">
        <v>33</v>
      </c>
      <c r="AX258" s="12" t="s">
        <v>73</v>
      </c>
      <c r="AY258" s="146" t="s">
        <v>124</v>
      </c>
    </row>
    <row r="259" spans="2:65" s="13" customFormat="1" ht="11.25">
      <c r="B259" s="151"/>
      <c r="D259" s="145" t="s">
        <v>135</v>
      </c>
      <c r="E259" s="152" t="s">
        <v>19</v>
      </c>
      <c r="F259" s="153" t="s">
        <v>181</v>
      </c>
      <c r="H259" s="154">
        <v>8</v>
      </c>
      <c r="I259" s="155"/>
      <c r="L259" s="151"/>
      <c r="M259" s="156"/>
      <c r="T259" s="157"/>
      <c r="AT259" s="152" t="s">
        <v>135</v>
      </c>
      <c r="AU259" s="152" t="s">
        <v>83</v>
      </c>
      <c r="AV259" s="13" t="s">
        <v>83</v>
      </c>
      <c r="AW259" s="13" t="s">
        <v>33</v>
      </c>
      <c r="AX259" s="13" t="s">
        <v>81</v>
      </c>
      <c r="AY259" s="152" t="s">
        <v>124</v>
      </c>
    </row>
    <row r="260" spans="2:65" s="1" customFormat="1" ht="24.2" customHeight="1">
      <c r="B260" s="32"/>
      <c r="C260" s="127" t="s">
        <v>358</v>
      </c>
      <c r="D260" s="127" t="s">
        <v>126</v>
      </c>
      <c r="E260" s="128" t="s">
        <v>359</v>
      </c>
      <c r="F260" s="129" t="s">
        <v>360</v>
      </c>
      <c r="G260" s="130" t="s">
        <v>129</v>
      </c>
      <c r="H260" s="131">
        <v>3177</v>
      </c>
      <c r="I260" s="132"/>
      <c r="J260" s="133">
        <f>ROUND(I260*H260,1)</f>
        <v>0</v>
      </c>
      <c r="K260" s="129" t="s">
        <v>130</v>
      </c>
      <c r="L260" s="32"/>
      <c r="M260" s="134" t="s">
        <v>19</v>
      </c>
      <c r="N260" s="135" t="s">
        <v>44</v>
      </c>
      <c r="P260" s="136">
        <f>O260*H260</f>
        <v>0</v>
      </c>
      <c r="Q260" s="136">
        <v>0.15559000000000001</v>
      </c>
      <c r="R260" s="136">
        <f>Q260*H260</f>
        <v>494.30943000000002</v>
      </c>
      <c r="S260" s="136">
        <v>0</v>
      </c>
      <c r="T260" s="137">
        <f>S260*H260</f>
        <v>0</v>
      </c>
      <c r="AR260" s="138" t="s">
        <v>131</v>
      </c>
      <c r="AT260" s="138" t="s">
        <v>126</v>
      </c>
      <c r="AU260" s="138" t="s">
        <v>83</v>
      </c>
      <c r="AY260" s="17" t="s">
        <v>124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81</v>
      </c>
      <c r="BK260" s="139">
        <f>ROUND(I260*H260,1)</f>
        <v>0</v>
      </c>
      <c r="BL260" s="17" t="s">
        <v>131</v>
      </c>
      <c r="BM260" s="138" t="s">
        <v>361</v>
      </c>
    </row>
    <row r="261" spans="2:65" s="1" customFormat="1" ht="11.25">
      <c r="B261" s="32"/>
      <c r="D261" s="140" t="s">
        <v>133</v>
      </c>
      <c r="F261" s="141" t="s">
        <v>362</v>
      </c>
      <c r="I261" s="142"/>
      <c r="L261" s="32"/>
      <c r="M261" s="143"/>
      <c r="T261" s="53"/>
      <c r="AT261" s="17" t="s">
        <v>133</v>
      </c>
      <c r="AU261" s="17" t="s">
        <v>83</v>
      </c>
    </row>
    <row r="262" spans="2:65" s="12" customFormat="1" ht="11.25">
      <c r="B262" s="144"/>
      <c r="D262" s="145" t="s">
        <v>135</v>
      </c>
      <c r="E262" s="146" t="s">
        <v>19</v>
      </c>
      <c r="F262" s="147" t="s">
        <v>330</v>
      </c>
      <c r="H262" s="146" t="s">
        <v>19</v>
      </c>
      <c r="I262" s="148"/>
      <c r="L262" s="144"/>
      <c r="M262" s="149"/>
      <c r="T262" s="150"/>
      <c r="AT262" s="146" t="s">
        <v>135</v>
      </c>
      <c r="AU262" s="146" t="s">
        <v>83</v>
      </c>
      <c r="AV262" s="12" t="s">
        <v>81</v>
      </c>
      <c r="AW262" s="12" t="s">
        <v>33</v>
      </c>
      <c r="AX262" s="12" t="s">
        <v>73</v>
      </c>
      <c r="AY262" s="146" t="s">
        <v>124</v>
      </c>
    </row>
    <row r="263" spans="2:65" s="13" customFormat="1" ht="11.25">
      <c r="B263" s="151"/>
      <c r="D263" s="145" t="s">
        <v>135</v>
      </c>
      <c r="E263" s="152" t="s">
        <v>19</v>
      </c>
      <c r="F263" s="153" t="s">
        <v>313</v>
      </c>
      <c r="H263" s="154">
        <v>3177</v>
      </c>
      <c r="I263" s="155"/>
      <c r="L263" s="151"/>
      <c r="M263" s="156"/>
      <c r="T263" s="157"/>
      <c r="AT263" s="152" t="s">
        <v>135</v>
      </c>
      <c r="AU263" s="152" t="s">
        <v>83</v>
      </c>
      <c r="AV263" s="13" t="s">
        <v>83</v>
      </c>
      <c r="AW263" s="13" t="s">
        <v>33</v>
      </c>
      <c r="AX263" s="13" t="s">
        <v>81</v>
      </c>
      <c r="AY263" s="152" t="s">
        <v>124</v>
      </c>
    </row>
    <row r="264" spans="2:65" s="1" customFormat="1" ht="37.9" customHeight="1">
      <c r="B264" s="32"/>
      <c r="C264" s="127" t="s">
        <v>363</v>
      </c>
      <c r="D264" s="127" t="s">
        <v>126</v>
      </c>
      <c r="E264" s="128" t="s">
        <v>364</v>
      </c>
      <c r="F264" s="129" t="s">
        <v>365</v>
      </c>
      <c r="G264" s="130" t="s">
        <v>129</v>
      </c>
      <c r="H264" s="131">
        <v>684</v>
      </c>
      <c r="I264" s="132"/>
      <c r="J264" s="133">
        <f>ROUND(I264*H264,1)</f>
        <v>0</v>
      </c>
      <c r="K264" s="129" t="s">
        <v>130</v>
      </c>
      <c r="L264" s="32"/>
      <c r="M264" s="134" t="s">
        <v>19</v>
      </c>
      <c r="N264" s="135" t="s">
        <v>44</v>
      </c>
      <c r="P264" s="136">
        <f>O264*H264</f>
        <v>0</v>
      </c>
      <c r="Q264" s="136">
        <v>8.9219999999999994E-2</v>
      </c>
      <c r="R264" s="136">
        <f>Q264*H264</f>
        <v>61.026479999999992</v>
      </c>
      <c r="S264" s="136">
        <v>0</v>
      </c>
      <c r="T264" s="137">
        <f>S264*H264</f>
        <v>0</v>
      </c>
      <c r="AR264" s="138" t="s">
        <v>131</v>
      </c>
      <c r="AT264" s="138" t="s">
        <v>126</v>
      </c>
      <c r="AU264" s="138" t="s">
        <v>83</v>
      </c>
      <c r="AY264" s="17" t="s">
        <v>124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7" t="s">
        <v>81</v>
      </c>
      <c r="BK264" s="139">
        <f>ROUND(I264*H264,1)</f>
        <v>0</v>
      </c>
      <c r="BL264" s="17" t="s">
        <v>131</v>
      </c>
      <c r="BM264" s="138" t="s">
        <v>366</v>
      </c>
    </row>
    <row r="265" spans="2:65" s="1" customFormat="1" ht="11.25">
      <c r="B265" s="32"/>
      <c r="D265" s="140" t="s">
        <v>133</v>
      </c>
      <c r="F265" s="141" t="s">
        <v>367</v>
      </c>
      <c r="I265" s="142"/>
      <c r="L265" s="32"/>
      <c r="M265" s="143"/>
      <c r="T265" s="53"/>
      <c r="AT265" s="17" t="s">
        <v>133</v>
      </c>
      <c r="AU265" s="17" t="s">
        <v>83</v>
      </c>
    </row>
    <row r="266" spans="2:65" s="12" customFormat="1" ht="11.25">
      <c r="B266" s="144"/>
      <c r="D266" s="145" t="s">
        <v>135</v>
      </c>
      <c r="E266" s="146" t="s">
        <v>19</v>
      </c>
      <c r="F266" s="147" t="s">
        <v>368</v>
      </c>
      <c r="H266" s="146" t="s">
        <v>19</v>
      </c>
      <c r="I266" s="148"/>
      <c r="L266" s="144"/>
      <c r="M266" s="149"/>
      <c r="T266" s="150"/>
      <c r="AT266" s="146" t="s">
        <v>135</v>
      </c>
      <c r="AU266" s="146" t="s">
        <v>83</v>
      </c>
      <c r="AV266" s="12" t="s">
        <v>81</v>
      </c>
      <c r="AW266" s="12" t="s">
        <v>33</v>
      </c>
      <c r="AX266" s="12" t="s">
        <v>73</v>
      </c>
      <c r="AY266" s="146" t="s">
        <v>124</v>
      </c>
    </row>
    <row r="267" spans="2:65" s="13" customFormat="1" ht="11.25">
      <c r="B267" s="151"/>
      <c r="D267" s="145" t="s">
        <v>135</v>
      </c>
      <c r="E267" s="152" t="s">
        <v>19</v>
      </c>
      <c r="F267" s="153" t="s">
        <v>315</v>
      </c>
      <c r="H267" s="154">
        <v>684</v>
      </c>
      <c r="I267" s="155"/>
      <c r="L267" s="151"/>
      <c r="M267" s="156"/>
      <c r="T267" s="157"/>
      <c r="AT267" s="152" t="s">
        <v>135</v>
      </c>
      <c r="AU267" s="152" t="s">
        <v>83</v>
      </c>
      <c r="AV267" s="13" t="s">
        <v>83</v>
      </c>
      <c r="AW267" s="13" t="s">
        <v>33</v>
      </c>
      <c r="AX267" s="13" t="s">
        <v>81</v>
      </c>
      <c r="AY267" s="152" t="s">
        <v>124</v>
      </c>
    </row>
    <row r="268" spans="2:65" s="1" customFormat="1" ht="16.5" customHeight="1">
      <c r="B268" s="32"/>
      <c r="C268" s="165" t="s">
        <v>369</v>
      </c>
      <c r="D268" s="165" t="s">
        <v>255</v>
      </c>
      <c r="E268" s="166" t="s">
        <v>370</v>
      </c>
      <c r="F268" s="167" t="s">
        <v>371</v>
      </c>
      <c r="G268" s="168" t="s">
        <v>129</v>
      </c>
      <c r="H268" s="169">
        <v>677.71</v>
      </c>
      <c r="I268" s="170"/>
      <c r="J268" s="171">
        <f>ROUND(I268*H268,1)</f>
        <v>0</v>
      </c>
      <c r="K268" s="167" t="s">
        <v>130</v>
      </c>
      <c r="L268" s="172"/>
      <c r="M268" s="173" t="s">
        <v>19</v>
      </c>
      <c r="N268" s="174" t="s">
        <v>44</v>
      </c>
      <c r="P268" s="136">
        <f>O268*H268</f>
        <v>0</v>
      </c>
      <c r="Q268" s="136">
        <v>0.13200000000000001</v>
      </c>
      <c r="R268" s="136">
        <f>Q268*H268</f>
        <v>89.457720000000009</v>
      </c>
      <c r="S268" s="136">
        <v>0</v>
      </c>
      <c r="T268" s="137">
        <f>S268*H268</f>
        <v>0</v>
      </c>
      <c r="AR268" s="138" t="s">
        <v>181</v>
      </c>
      <c r="AT268" s="138" t="s">
        <v>255</v>
      </c>
      <c r="AU268" s="138" t="s">
        <v>83</v>
      </c>
      <c r="AY268" s="17" t="s">
        <v>124</v>
      </c>
      <c r="BE268" s="139">
        <f>IF(N268="základní",J268,0)</f>
        <v>0</v>
      </c>
      <c r="BF268" s="139">
        <f>IF(N268="snížená",J268,0)</f>
        <v>0</v>
      </c>
      <c r="BG268" s="139">
        <f>IF(N268="zákl. přenesená",J268,0)</f>
        <v>0</v>
      </c>
      <c r="BH268" s="139">
        <f>IF(N268="sníž. přenesená",J268,0)</f>
        <v>0</v>
      </c>
      <c r="BI268" s="139">
        <f>IF(N268="nulová",J268,0)</f>
        <v>0</v>
      </c>
      <c r="BJ268" s="17" t="s">
        <v>81</v>
      </c>
      <c r="BK268" s="139">
        <f>ROUND(I268*H268,1)</f>
        <v>0</v>
      </c>
      <c r="BL268" s="17" t="s">
        <v>131</v>
      </c>
      <c r="BM268" s="138" t="s">
        <v>372</v>
      </c>
    </row>
    <row r="269" spans="2:65" s="13" customFormat="1" ht="11.25">
      <c r="B269" s="151"/>
      <c r="D269" s="145" t="s">
        <v>135</v>
      </c>
      <c r="E269" s="152" t="s">
        <v>19</v>
      </c>
      <c r="F269" s="153" t="s">
        <v>373</v>
      </c>
      <c r="H269" s="154">
        <v>677.71</v>
      </c>
      <c r="I269" s="155"/>
      <c r="L269" s="151"/>
      <c r="M269" s="156"/>
      <c r="T269" s="157"/>
      <c r="AT269" s="152" t="s">
        <v>135</v>
      </c>
      <c r="AU269" s="152" t="s">
        <v>83</v>
      </c>
      <c r="AV269" s="13" t="s">
        <v>83</v>
      </c>
      <c r="AW269" s="13" t="s">
        <v>33</v>
      </c>
      <c r="AX269" s="13" t="s">
        <v>81</v>
      </c>
      <c r="AY269" s="152" t="s">
        <v>124</v>
      </c>
    </row>
    <row r="270" spans="2:65" s="1" customFormat="1" ht="16.5" customHeight="1">
      <c r="B270" s="32"/>
      <c r="C270" s="165" t="s">
        <v>374</v>
      </c>
      <c r="D270" s="165" t="s">
        <v>255</v>
      </c>
      <c r="E270" s="166" t="s">
        <v>375</v>
      </c>
      <c r="F270" s="167" t="s">
        <v>376</v>
      </c>
      <c r="G270" s="168" t="s">
        <v>129</v>
      </c>
      <c r="H270" s="169">
        <v>13.13</v>
      </c>
      <c r="I270" s="170"/>
      <c r="J270" s="171">
        <f>ROUND(I270*H270,1)</f>
        <v>0</v>
      </c>
      <c r="K270" s="167" t="s">
        <v>130</v>
      </c>
      <c r="L270" s="172"/>
      <c r="M270" s="173" t="s">
        <v>19</v>
      </c>
      <c r="N270" s="174" t="s">
        <v>44</v>
      </c>
      <c r="P270" s="136">
        <f>O270*H270</f>
        <v>0</v>
      </c>
      <c r="Q270" s="136">
        <v>0.13100000000000001</v>
      </c>
      <c r="R270" s="136">
        <f>Q270*H270</f>
        <v>1.7200300000000002</v>
      </c>
      <c r="S270" s="136">
        <v>0</v>
      </c>
      <c r="T270" s="137">
        <f>S270*H270</f>
        <v>0</v>
      </c>
      <c r="AR270" s="138" t="s">
        <v>181</v>
      </c>
      <c r="AT270" s="138" t="s">
        <v>255</v>
      </c>
      <c r="AU270" s="138" t="s">
        <v>83</v>
      </c>
      <c r="AY270" s="17" t="s">
        <v>124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81</v>
      </c>
      <c r="BK270" s="139">
        <f>ROUND(I270*H270,1)</f>
        <v>0</v>
      </c>
      <c r="BL270" s="17" t="s">
        <v>131</v>
      </c>
      <c r="BM270" s="138" t="s">
        <v>377</v>
      </c>
    </row>
    <row r="271" spans="2:65" s="13" customFormat="1" ht="11.25">
      <c r="B271" s="151"/>
      <c r="D271" s="145" t="s">
        <v>135</v>
      </c>
      <c r="E271" s="152" t="s">
        <v>19</v>
      </c>
      <c r="F271" s="153" t="s">
        <v>378</v>
      </c>
      <c r="H271" s="154">
        <v>13.13</v>
      </c>
      <c r="I271" s="155"/>
      <c r="L271" s="151"/>
      <c r="M271" s="156"/>
      <c r="T271" s="157"/>
      <c r="AT271" s="152" t="s">
        <v>135</v>
      </c>
      <c r="AU271" s="152" t="s">
        <v>83</v>
      </c>
      <c r="AV271" s="13" t="s">
        <v>83</v>
      </c>
      <c r="AW271" s="13" t="s">
        <v>33</v>
      </c>
      <c r="AX271" s="13" t="s">
        <v>81</v>
      </c>
      <c r="AY271" s="152" t="s">
        <v>124</v>
      </c>
    </row>
    <row r="272" spans="2:65" s="1" customFormat="1" ht="44.25" customHeight="1">
      <c r="B272" s="32"/>
      <c r="C272" s="127" t="s">
        <v>379</v>
      </c>
      <c r="D272" s="127" t="s">
        <v>126</v>
      </c>
      <c r="E272" s="128" t="s">
        <v>380</v>
      </c>
      <c r="F272" s="129" t="s">
        <v>381</v>
      </c>
      <c r="G272" s="130" t="s">
        <v>129</v>
      </c>
      <c r="H272" s="131">
        <v>684</v>
      </c>
      <c r="I272" s="132"/>
      <c r="J272" s="133">
        <f>ROUND(I272*H272,1)</f>
        <v>0</v>
      </c>
      <c r="K272" s="129" t="s">
        <v>130</v>
      </c>
      <c r="L272" s="32"/>
      <c r="M272" s="134" t="s">
        <v>19</v>
      </c>
      <c r="N272" s="135" t="s">
        <v>44</v>
      </c>
      <c r="P272" s="136">
        <f>O272*H272</f>
        <v>0</v>
      </c>
      <c r="Q272" s="136">
        <v>0</v>
      </c>
      <c r="R272" s="136">
        <f>Q272*H272</f>
        <v>0</v>
      </c>
      <c r="S272" s="136">
        <v>0</v>
      </c>
      <c r="T272" s="137">
        <f>S272*H272</f>
        <v>0</v>
      </c>
      <c r="AR272" s="138" t="s">
        <v>131</v>
      </c>
      <c r="AT272" s="138" t="s">
        <v>126</v>
      </c>
      <c r="AU272" s="138" t="s">
        <v>83</v>
      </c>
      <c r="AY272" s="17" t="s">
        <v>124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81</v>
      </c>
      <c r="BK272" s="139">
        <f>ROUND(I272*H272,1)</f>
        <v>0</v>
      </c>
      <c r="BL272" s="17" t="s">
        <v>131</v>
      </c>
      <c r="BM272" s="138" t="s">
        <v>382</v>
      </c>
    </row>
    <row r="273" spans="2:65" s="1" customFormat="1" ht="11.25">
      <c r="B273" s="32"/>
      <c r="D273" s="140" t="s">
        <v>133</v>
      </c>
      <c r="F273" s="141" t="s">
        <v>383</v>
      </c>
      <c r="I273" s="142"/>
      <c r="L273" s="32"/>
      <c r="M273" s="143"/>
      <c r="T273" s="53"/>
      <c r="AT273" s="17" t="s">
        <v>133</v>
      </c>
      <c r="AU273" s="17" t="s">
        <v>83</v>
      </c>
    </row>
    <row r="274" spans="2:65" s="1" customFormat="1" ht="44.25" customHeight="1">
      <c r="B274" s="32"/>
      <c r="C274" s="127" t="s">
        <v>384</v>
      </c>
      <c r="D274" s="127" t="s">
        <v>126</v>
      </c>
      <c r="E274" s="128" t="s">
        <v>385</v>
      </c>
      <c r="F274" s="129" t="s">
        <v>386</v>
      </c>
      <c r="G274" s="130" t="s">
        <v>129</v>
      </c>
      <c r="H274" s="131">
        <v>168</v>
      </c>
      <c r="I274" s="132"/>
      <c r="J274" s="133">
        <f>ROUND(I274*H274,1)</f>
        <v>0</v>
      </c>
      <c r="K274" s="129" t="s">
        <v>130</v>
      </c>
      <c r="L274" s="32"/>
      <c r="M274" s="134" t="s">
        <v>19</v>
      </c>
      <c r="N274" s="135" t="s">
        <v>44</v>
      </c>
      <c r="P274" s="136">
        <f>O274*H274</f>
        <v>0</v>
      </c>
      <c r="Q274" s="136">
        <v>0.11162</v>
      </c>
      <c r="R274" s="136">
        <f>Q274*H274</f>
        <v>18.75216</v>
      </c>
      <c r="S274" s="136">
        <v>0</v>
      </c>
      <c r="T274" s="137">
        <f>S274*H274</f>
        <v>0</v>
      </c>
      <c r="AR274" s="138" t="s">
        <v>131</v>
      </c>
      <c r="AT274" s="138" t="s">
        <v>126</v>
      </c>
      <c r="AU274" s="138" t="s">
        <v>83</v>
      </c>
      <c r="AY274" s="17" t="s">
        <v>124</v>
      </c>
      <c r="BE274" s="139">
        <f>IF(N274="základní",J274,0)</f>
        <v>0</v>
      </c>
      <c r="BF274" s="139">
        <f>IF(N274="snížená",J274,0)</f>
        <v>0</v>
      </c>
      <c r="BG274" s="139">
        <f>IF(N274="zákl. přenesená",J274,0)</f>
        <v>0</v>
      </c>
      <c r="BH274" s="139">
        <f>IF(N274="sníž. přenesená",J274,0)</f>
        <v>0</v>
      </c>
      <c r="BI274" s="139">
        <f>IF(N274="nulová",J274,0)</f>
        <v>0</v>
      </c>
      <c r="BJ274" s="17" t="s">
        <v>81</v>
      </c>
      <c r="BK274" s="139">
        <f>ROUND(I274*H274,1)</f>
        <v>0</v>
      </c>
      <c r="BL274" s="17" t="s">
        <v>131</v>
      </c>
      <c r="BM274" s="138" t="s">
        <v>387</v>
      </c>
    </row>
    <row r="275" spans="2:65" s="1" customFormat="1" ht="11.25">
      <c r="B275" s="32"/>
      <c r="D275" s="140" t="s">
        <v>133</v>
      </c>
      <c r="F275" s="141" t="s">
        <v>388</v>
      </c>
      <c r="I275" s="142"/>
      <c r="L275" s="32"/>
      <c r="M275" s="143"/>
      <c r="T275" s="53"/>
      <c r="AT275" s="17" t="s">
        <v>133</v>
      </c>
      <c r="AU275" s="17" t="s">
        <v>83</v>
      </c>
    </row>
    <row r="276" spans="2:65" s="12" customFormat="1" ht="11.25">
      <c r="B276" s="144"/>
      <c r="D276" s="145" t="s">
        <v>135</v>
      </c>
      <c r="E276" s="146" t="s">
        <v>19</v>
      </c>
      <c r="F276" s="147" t="s">
        <v>389</v>
      </c>
      <c r="H276" s="146" t="s">
        <v>19</v>
      </c>
      <c r="I276" s="148"/>
      <c r="L276" s="144"/>
      <c r="M276" s="149"/>
      <c r="T276" s="150"/>
      <c r="AT276" s="146" t="s">
        <v>135</v>
      </c>
      <c r="AU276" s="146" t="s">
        <v>83</v>
      </c>
      <c r="AV276" s="12" t="s">
        <v>81</v>
      </c>
      <c r="AW276" s="12" t="s">
        <v>33</v>
      </c>
      <c r="AX276" s="12" t="s">
        <v>73</v>
      </c>
      <c r="AY276" s="146" t="s">
        <v>124</v>
      </c>
    </row>
    <row r="277" spans="2:65" s="13" customFormat="1" ht="11.25">
      <c r="B277" s="151"/>
      <c r="D277" s="145" t="s">
        <v>135</v>
      </c>
      <c r="E277" s="152" t="s">
        <v>19</v>
      </c>
      <c r="F277" s="153" t="s">
        <v>322</v>
      </c>
      <c r="H277" s="154">
        <v>168</v>
      </c>
      <c r="I277" s="155"/>
      <c r="L277" s="151"/>
      <c r="M277" s="156"/>
      <c r="T277" s="157"/>
      <c r="AT277" s="152" t="s">
        <v>135</v>
      </c>
      <c r="AU277" s="152" t="s">
        <v>83</v>
      </c>
      <c r="AV277" s="13" t="s">
        <v>83</v>
      </c>
      <c r="AW277" s="13" t="s">
        <v>33</v>
      </c>
      <c r="AX277" s="13" t="s">
        <v>81</v>
      </c>
      <c r="AY277" s="152" t="s">
        <v>124</v>
      </c>
    </row>
    <row r="278" spans="2:65" s="1" customFormat="1" ht="16.5" customHeight="1">
      <c r="B278" s="32"/>
      <c r="C278" s="165" t="s">
        <v>390</v>
      </c>
      <c r="D278" s="165" t="s">
        <v>255</v>
      </c>
      <c r="E278" s="166" t="s">
        <v>391</v>
      </c>
      <c r="F278" s="167" t="s">
        <v>392</v>
      </c>
      <c r="G278" s="168" t="s">
        <v>129</v>
      </c>
      <c r="H278" s="169">
        <v>171.36</v>
      </c>
      <c r="I278" s="170"/>
      <c r="J278" s="171">
        <f>ROUND(I278*H278,1)</f>
        <v>0</v>
      </c>
      <c r="K278" s="167" t="s">
        <v>130</v>
      </c>
      <c r="L278" s="172"/>
      <c r="M278" s="173" t="s">
        <v>19</v>
      </c>
      <c r="N278" s="174" t="s">
        <v>44</v>
      </c>
      <c r="P278" s="136">
        <f>O278*H278</f>
        <v>0</v>
      </c>
      <c r="Q278" s="136">
        <v>0.17599999999999999</v>
      </c>
      <c r="R278" s="136">
        <f>Q278*H278</f>
        <v>30.15936</v>
      </c>
      <c r="S278" s="136">
        <v>0</v>
      </c>
      <c r="T278" s="137">
        <f>S278*H278</f>
        <v>0</v>
      </c>
      <c r="AR278" s="138" t="s">
        <v>181</v>
      </c>
      <c r="AT278" s="138" t="s">
        <v>255</v>
      </c>
      <c r="AU278" s="138" t="s">
        <v>83</v>
      </c>
      <c r="AY278" s="17" t="s">
        <v>124</v>
      </c>
      <c r="BE278" s="139">
        <f>IF(N278="základní",J278,0)</f>
        <v>0</v>
      </c>
      <c r="BF278" s="139">
        <f>IF(N278="snížená",J278,0)</f>
        <v>0</v>
      </c>
      <c r="BG278" s="139">
        <f>IF(N278="zákl. přenesená",J278,0)</f>
        <v>0</v>
      </c>
      <c r="BH278" s="139">
        <f>IF(N278="sníž. přenesená",J278,0)</f>
        <v>0</v>
      </c>
      <c r="BI278" s="139">
        <f>IF(N278="nulová",J278,0)</f>
        <v>0</v>
      </c>
      <c r="BJ278" s="17" t="s">
        <v>81</v>
      </c>
      <c r="BK278" s="139">
        <f>ROUND(I278*H278,1)</f>
        <v>0</v>
      </c>
      <c r="BL278" s="17" t="s">
        <v>131</v>
      </c>
      <c r="BM278" s="138" t="s">
        <v>393</v>
      </c>
    </row>
    <row r="279" spans="2:65" s="13" customFormat="1" ht="11.25">
      <c r="B279" s="151"/>
      <c r="D279" s="145" t="s">
        <v>135</v>
      </c>
      <c r="E279" s="152" t="s">
        <v>19</v>
      </c>
      <c r="F279" s="153" t="s">
        <v>394</v>
      </c>
      <c r="H279" s="154">
        <v>171.36</v>
      </c>
      <c r="I279" s="155"/>
      <c r="L279" s="151"/>
      <c r="M279" s="156"/>
      <c r="T279" s="157"/>
      <c r="AT279" s="152" t="s">
        <v>135</v>
      </c>
      <c r="AU279" s="152" t="s">
        <v>83</v>
      </c>
      <c r="AV279" s="13" t="s">
        <v>83</v>
      </c>
      <c r="AW279" s="13" t="s">
        <v>33</v>
      </c>
      <c r="AX279" s="13" t="s">
        <v>81</v>
      </c>
      <c r="AY279" s="152" t="s">
        <v>124</v>
      </c>
    </row>
    <row r="280" spans="2:65" s="1" customFormat="1" ht="37.9" customHeight="1">
      <c r="B280" s="32"/>
      <c r="C280" s="127" t="s">
        <v>395</v>
      </c>
      <c r="D280" s="127" t="s">
        <v>126</v>
      </c>
      <c r="E280" s="128" t="s">
        <v>396</v>
      </c>
      <c r="F280" s="129" t="s">
        <v>397</v>
      </c>
      <c r="G280" s="130" t="s">
        <v>129</v>
      </c>
      <c r="H280" s="131">
        <v>420</v>
      </c>
      <c r="I280" s="132"/>
      <c r="J280" s="133">
        <f>ROUND(I280*H280,1)</f>
        <v>0</v>
      </c>
      <c r="K280" s="129" t="s">
        <v>130</v>
      </c>
      <c r="L280" s="32"/>
      <c r="M280" s="134" t="s">
        <v>19</v>
      </c>
      <c r="N280" s="135" t="s">
        <v>44</v>
      </c>
      <c r="P280" s="136">
        <f>O280*H280</f>
        <v>0</v>
      </c>
      <c r="Q280" s="136">
        <v>9.8000000000000004E-2</v>
      </c>
      <c r="R280" s="136">
        <f>Q280*H280</f>
        <v>41.160000000000004</v>
      </c>
      <c r="S280" s="136">
        <v>0</v>
      </c>
      <c r="T280" s="137">
        <f>S280*H280</f>
        <v>0</v>
      </c>
      <c r="AR280" s="138" t="s">
        <v>131</v>
      </c>
      <c r="AT280" s="138" t="s">
        <v>126</v>
      </c>
      <c r="AU280" s="138" t="s">
        <v>83</v>
      </c>
      <c r="AY280" s="17" t="s">
        <v>124</v>
      </c>
      <c r="BE280" s="139">
        <f>IF(N280="základní",J280,0)</f>
        <v>0</v>
      </c>
      <c r="BF280" s="139">
        <f>IF(N280="snížená",J280,0)</f>
        <v>0</v>
      </c>
      <c r="BG280" s="139">
        <f>IF(N280="zákl. přenesená",J280,0)</f>
        <v>0</v>
      </c>
      <c r="BH280" s="139">
        <f>IF(N280="sníž. přenesená",J280,0)</f>
        <v>0</v>
      </c>
      <c r="BI280" s="139">
        <f>IF(N280="nulová",J280,0)</f>
        <v>0</v>
      </c>
      <c r="BJ280" s="17" t="s">
        <v>81</v>
      </c>
      <c r="BK280" s="139">
        <f>ROUND(I280*H280,1)</f>
        <v>0</v>
      </c>
      <c r="BL280" s="17" t="s">
        <v>131</v>
      </c>
      <c r="BM280" s="138" t="s">
        <v>398</v>
      </c>
    </row>
    <row r="281" spans="2:65" s="1" customFormat="1" ht="11.25">
      <c r="B281" s="32"/>
      <c r="D281" s="140" t="s">
        <v>133</v>
      </c>
      <c r="F281" s="141" t="s">
        <v>399</v>
      </c>
      <c r="I281" s="142"/>
      <c r="L281" s="32"/>
      <c r="M281" s="143"/>
      <c r="T281" s="53"/>
      <c r="AT281" s="17" t="s">
        <v>133</v>
      </c>
      <c r="AU281" s="17" t="s">
        <v>83</v>
      </c>
    </row>
    <row r="282" spans="2:65" s="12" customFormat="1" ht="11.25">
      <c r="B282" s="144"/>
      <c r="D282" s="145" t="s">
        <v>135</v>
      </c>
      <c r="E282" s="146" t="s">
        <v>19</v>
      </c>
      <c r="F282" s="147" t="s">
        <v>400</v>
      </c>
      <c r="H282" s="146" t="s">
        <v>19</v>
      </c>
      <c r="I282" s="148"/>
      <c r="L282" s="144"/>
      <c r="M282" s="149"/>
      <c r="T282" s="150"/>
      <c r="AT282" s="146" t="s">
        <v>135</v>
      </c>
      <c r="AU282" s="146" t="s">
        <v>83</v>
      </c>
      <c r="AV282" s="12" t="s">
        <v>81</v>
      </c>
      <c r="AW282" s="12" t="s">
        <v>33</v>
      </c>
      <c r="AX282" s="12" t="s">
        <v>73</v>
      </c>
      <c r="AY282" s="146" t="s">
        <v>124</v>
      </c>
    </row>
    <row r="283" spans="2:65" s="13" customFormat="1" ht="11.25">
      <c r="B283" s="151"/>
      <c r="D283" s="145" t="s">
        <v>135</v>
      </c>
      <c r="E283" s="152" t="s">
        <v>19</v>
      </c>
      <c r="F283" s="153" t="s">
        <v>324</v>
      </c>
      <c r="H283" s="154">
        <v>420</v>
      </c>
      <c r="I283" s="155"/>
      <c r="L283" s="151"/>
      <c r="M283" s="156"/>
      <c r="T283" s="157"/>
      <c r="AT283" s="152" t="s">
        <v>135</v>
      </c>
      <c r="AU283" s="152" t="s">
        <v>83</v>
      </c>
      <c r="AV283" s="13" t="s">
        <v>83</v>
      </c>
      <c r="AW283" s="13" t="s">
        <v>33</v>
      </c>
      <c r="AX283" s="13" t="s">
        <v>81</v>
      </c>
      <c r="AY283" s="152" t="s">
        <v>124</v>
      </c>
    </row>
    <row r="284" spans="2:65" s="1" customFormat="1" ht="16.5" customHeight="1">
      <c r="B284" s="32"/>
      <c r="C284" s="165" t="s">
        <v>401</v>
      </c>
      <c r="D284" s="165" t="s">
        <v>255</v>
      </c>
      <c r="E284" s="166" t="s">
        <v>402</v>
      </c>
      <c r="F284" s="167" t="s">
        <v>403</v>
      </c>
      <c r="G284" s="168" t="s">
        <v>129</v>
      </c>
      <c r="H284" s="169">
        <v>424.2</v>
      </c>
      <c r="I284" s="170"/>
      <c r="J284" s="171">
        <f>ROUND(I284*H284,1)</f>
        <v>0</v>
      </c>
      <c r="K284" s="167" t="s">
        <v>130</v>
      </c>
      <c r="L284" s="172"/>
      <c r="M284" s="173" t="s">
        <v>19</v>
      </c>
      <c r="N284" s="174" t="s">
        <v>44</v>
      </c>
      <c r="P284" s="136">
        <f>O284*H284</f>
        <v>0</v>
      </c>
      <c r="Q284" s="136">
        <v>0.108</v>
      </c>
      <c r="R284" s="136">
        <f>Q284*H284</f>
        <v>45.813600000000001</v>
      </c>
      <c r="S284" s="136">
        <v>0</v>
      </c>
      <c r="T284" s="137">
        <f>S284*H284</f>
        <v>0</v>
      </c>
      <c r="AR284" s="138" t="s">
        <v>181</v>
      </c>
      <c r="AT284" s="138" t="s">
        <v>255</v>
      </c>
      <c r="AU284" s="138" t="s">
        <v>83</v>
      </c>
      <c r="AY284" s="17" t="s">
        <v>124</v>
      </c>
      <c r="BE284" s="139">
        <f>IF(N284="základní",J284,0)</f>
        <v>0</v>
      </c>
      <c r="BF284" s="139">
        <f>IF(N284="snížená",J284,0)</f>
        <v>0</v>
      </c>
      <c r="BG284" s="139">
        <f>IF(N284="zákl. přenesená",J284,0)</f>
        <v>0</v>
      </c>
      <c r="BH284" s="139">
        <f>IF(N284="sníž. přenesená",J284,0)</f>
        <v>0</v>
      </c>
      <c r="BI284" s="139">
        <f>IF(N284="nulová",J284,0)</f>
        <v>0</v>
      </c>
      <c r="BJ284" s="17" t="s">
        <v>81</v>
      </c>
      <c r="BK284" s="139">
        <f>ROUND(I284*H284,1)</f>
        <v>0</v>
      </c>
      <c r="BL284" s="17" t="s">
        <v>131</v>
      </c>
      <c r="BM284" s="138" t="s">
        <v>404</v>
      </c>
    </row>
    <row r="285" spans="2:65" s="13" customFormat="1" ht="11.25">
      <c r="B285" s="151"/>
      <c r="D285" s="145" t="s">
        <v>135</v>
      </c>
      <c r="E285" s="152" t="s">
        <v>19</v>
      </c>
      <c r="F285" s="153" t="s">
        <v>324</v>
      </c>
      <c r="H285" s="154">
        <v>420</v>
      </c>
      <c r="I285" s="155"/>
      <c r="L285" s="151"/>
      <c r="M285" s="156"/>
      <c r="T285" s="157"/>
      <c r="AT285" s="152" t="s">
        <v>135</v>
      </c>
      <c r="AU285" s="152" t="s">
        <v>83</v>
      </c>
      <c r="AV285" s="13" t="s">
        <v>83</v>
      </c>
      <c r="AW285" s="13" t="s">
        <v>33</v>
      </c>
      <c r="AX285" s="13" t="s">
        <v>73</v>
      </c>
      <c r="AY285" s="152" t="s">
        <v>124</v>
      </c>
    </row>
    <row r="286" spans="2:65" s="13" customFormat="1" ht="11.25">
      <c r="B286" s="151"/>
      <c r="D286" s="145" t="s">
        <v>135</v>
      </c>
      <c r="E286" s="152" t="s">
        <v>19</v>
      </c>
      <c r="F286" s="153" t="s">
        <v>405</v>
      </c>
      <c r="H286" s="154">
        <v>424.2</v>
      </c>
      <c r="I286" s="155"/>
      <c r="L286" s="151"/>
      <c r="M286" s="156"/>
      <c r="T286" s="157"/>
      <c r="AT286" s="152" t="s">
        <v>135</v>
      </c>
      <c r="AU286" s="152" t="s">
        <v>83</v>
      </c>
      <c r="AV286" s="13" t="s">
        <v>83</v>
      </c>
      <c r="AW286" s="13" t="s">
        <v>33</v>
      </c>
      <c r="AX286" s="13" t="s">
        <v>81</v>
      </c>
      <c r="AY286" s="152" t="s">
        <v>124</v>
      </c>
    </row>
    <row r="287" spans="2:65" s="11" customFormat="1" ht="22.9" customHeight="1">
      <c r="B287" s="115"/>
      <c r="D287" s="116" t="s">
        <v>72</v>
      </c>
      <c r="E287" s="125" t="s">
        <v>181</v>
      </c>
      <c r="F287" s="125" t="s">
        <v>406</v>
      </c>
      <c r="I287" s="118"/>
      <c r="J287" s="126">
        <f>BK287</f>
        <v>0</v>
      </c>
      <c r="L287" s="115"/>
      <c r="M287" s="120"/>
      <c r="P287" s="121">
        <f>SUM(P288:P314)</f>
        <v>0</v>
      </c>
      <c r="R287" s="121">
        <f>SUM(R288:R314)</f>
        <v>12.47025</v>
      </c>
      <c r="T287" s="122">
        <f>SUM(T288:T314)</f>
        <v>0</v>
      </c>
      <c r="AR287" s="116" t="s">
        <v>81</v>
      </c>
      <c r="AT287" s="123" t="s">
        <v>72</v>
      </c>
      <c r="AU287" s="123" t="s">
        <v>81</v>
      </c>
      <c r="AY287" s="116" t="s">
        <v>124</v>
      </c>
      <c r="BK287" s="124">
        <f>SUM(BK288:BK314)</f>
        <v>0</v>
      </c>
    </row>
    <row r="288" spans="2:65" s="1" customFormat="1" ht="24.2" customHeight="1">
      <c r="B288" s="32"/>
      <c r="C288" s="127" t="s">
        <v>407</v>
      </c>
      <c r="D288" s="127" t="s">
        <v>126</v>
      </c>
      <c r="E288" s="128" t="s">
        <v>408</v>
      </c>
      <c r="F288" s="129" t="s">
        <v>409</v>
      </c>
      <c r="G288" s="130" t="s">
        <v>162</v>
      </c>
      <c r="H288" s="131">
        <v>70</v>
      </c>
      <c r="I288" s="132"/>
      <c r="J288" s="133">
        <f>ROUND(I288*H288,1)</f>
        <v>0</v>
      </c>
      <c r="K288" s="129" t="s">
        <v>19</v>
      </c>
      <c r="L288" s="32"/>
      <c r="M288" s="134" t="s">
        <v>19</v>
      </c>
      <c r="N288" s="135" t="s">
        <v>44</v>
      </c>
      <c r="P288" s="136">
        <f>O288*H288</f>
        <v>0</v>
      </c>
      <c r="Q288" s="136">
        <v>2.7599999999999999E-3</v>
      </c>
      <c r="R288" s="136">
        <f>Q288*H288</f>
        <v>0.19319999999999998</v>
      </c>
      <c r="S288" s="136">
        <v>0</v>
      </c>
      <c r="T288" s="137">
        <f>S288*H288</f>
        <v>0</v>
      </c>
      <c r="AR288" s="138" t="s">
        <v>131</v>
      </c>
      <c r="AT288" s="138" t="s">
        <v>126</v>
      </c>
      <c r="AU288" s="138" t="s">
        <v>83</v>
      </c>
      <c r="AY288" s="17" t="s">
        <v>124</v>
      </c>
      <c r="BE288" s="139">
        <f>IF(N288="základní",J288,0)</f>
        <v>0</v>
      </c>
      <c r="BF288" s="139">
        <f>IF(N288="snížená",J288,0)</f>
        <v>0</v>
      </c>
      <c r="BG288" s="139">
        <f>IF(N288="zákl. přenesená",J288,0)</f>
        <v>0</v>
      </c>
      <c r="BH288" s="139">
        <f>IF(N288="sníž. přenesená",J288,0)</f>
        <v>0</v>
      </c>
      <c r="BI288" s="139">
        <f>IF(N288="nulová",J288,0)</f>
        <v>0</v>
      </c>
      <c r="BJ288" s="17" t="s">
        <v>81</v>
      </c>
      <c r="BK288" s="139">
        <f>ROUND(I288*H288,1)</f>
        <v>0</v>
      </c>
      <c r="BL288" s="17" t="s">
        <v>131</v>
      </c>
      <c r="BM288" s="138" t="s">
        <v>410</v>
      </c>
    </row>
    <row r="289" spans="2:65" s="13" customFormat="1" ht="11.25">
      <c r="B289" s="151"/>
      <c r="D289" s="145" t="s">
        <v>135</v>
      </c>
      <c r="E289" s="152" t="s">
        <v>19</v>
      </c>
      <c r="F289" s="153" t="s">
        <v>411</v>
      </c>
      <c r="H289" s="154">
        <v>70</v>
      </c>
      <c r="I289" s="155"/>
      <c r="L289" s="151"/>
      <c r="M289" s="156"/>
      <c r="T289" s="157"/>
      <c r="AT289" s="152" t="s">
        <v>135</v>
      </c>
      <c r="AU289" s="152" t="s">
        <v>83</v>
      </c>
      <c r="AV289" s="13" t="s">
        <v>83</v>
      </c>
      <c r="AW289" s="13" t="s">
        <v>33</v>
      </c>
      <c r="AX289" s="13" t="s">
        <v>81</v>
      </c>
      <c r="AY289" s="152" t="s">
        <v>124</v>
      </c>
    </row>
    <row r="290" spans="2:65" s="1" customFormat="1" ht="16.5" customHeight="1">
      <c r="B290" s="32"/>
      <c r="C290" s="127" t="s">
        <v>412</v>
      </c>
      <c r="D290" s="127" t="s">
        <v>126</v>
      </c>
      <c r="E290" s="128" t="s">
        <v>413</v>
      </c>
      <c r="F290" s="129" t="s">
        <v>414</v>
      </c>
      <c r="G290" s="130" t="s">
        <v>162</v>
      </c>
      <c r="H290" s="131">
        <v>70</v>
      </c>
      <c r="I290" s="132"/>
      <c r="J290" s="133">
        <f>ROUND(I290*H290,1)</f>
        <v>0</v>
      </c>
      <c r="K290" s="129" t="s">
        <v>130</v>
      </c>
      <c r="L290" s="32"/>
      <c r="M290" s="134" t="s">
        <v>19</v>
      </c>
      <c r="N290" s="135" t="s">
        <v>44</v>
      </c>
      <c r="P290" s="136">
        <f>O290*H290</f>
        <v>0</v>
      </c>
      <c r="Q290" s="136">
        <v>0</v>
      </c>
      <c r="R290" s="136">
        <f>Q290*H290</f>
        <v>0</v>
      </c>
      <c r="S290" s="136">
        <v>0</v>
      </c>
      <c r="T290" s="137">
        <f>S290*H290</f>
        <v>0</v>
      </c>
      <c r="AR290" s="138" t="s">
        <v>131</v>
      </c>
      <c r="AT290" s="138" t="s">
        <v>126</v>
      </c>
      <c r="AU290" s="138" t="s">
        <v>83</v>
      </c>
      <c r="AY290" s="17" t="s">
        <v>124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81</v>
      </c>
      <c r="BK290" s="139">
        <f>ROUND(I290*H290,1)</f>
        <v>0</v>
      </c>
      <c r="BL290" s="17" t="s">
        <v>131</v>
      </c>
      <c r="BM290" s="138" t="s">
        <v>415</v>
      </c>
    </row>
    <row r="291" spans="2:65" s="1" customFormat="1" ht="11.25">
      <c r="B291" s="32"/>
      <c r="D291" s="140" t="s">
        <v>133</v>
      </c>
      <c r="F291" s="141" t="s">
        <v>416</v>
      </c>
      <c r="I291" s="142"/>
      <c r="L291" s="32"/>
      <c r="M291" s="143"/>
      <c r="T291" s="53"/>
      <c r="AT291" s="17" t="s">
        <v>133</v>
      </c>
      <c r="AU291" s="17" t="s">
        <v>83</v>
      </c>
    </row>
    <row r="292" spans="2:65" s="13" customFormat="1" ht="11.25">
      <c r="B292" s="151"/>
      <c r="D292" s="145" t="s">
        <v>135</v>
      </c>
      <c r="E292" s="152" t="s">
        <v>19</v>
      </c>
      <c r="F292" s="153" t="s">
        <v>411</v>
      </c>
      <c r="H292" s="154">
        <v>70</v>
      </c>
      <c r="I292" s="155"/>
      <c r="L292" s="151"/>
      <c r="M292" s="156"/>
      <c r="T292" s="157"/>
      <c r="AT292" s="152" t="s">
        <v>135</v>
      </c>
      <c r="AU292" s="152" t="s">
        <v>83</v>
      </c>
      <c r="AV292" s="13" t="s">
        <v>83</v>
      </c>
      <c r="AW292" s="13" t="s">
        <v>33</v>
      </c>
      <c r="AX292" s="13" t="s">
        <v>81</v>
      </c>
      <c r="AY292" s="152" t="s">
        <v>124</v>
      </c>
    </row>
    <row r="293" spans="2:65" s="1" customFormat="1" ht="24.2" customHeight="1">
      <c r="B293" s="32"/>
      <c r="C293" s="127" t="s">
        <v>417</v>
      </c>
      <c r="D293" s="127" t="s">
        <v>126</v>
      </c>
      <c r="E293" s="128" t="s">
        <v>418</v>
      </c>
      <c r="F293" s="129" t="s">
        <v>419</v>
      </c>
      <c r="G293" s="130" t="s">
        <v>420</v>
      </c>
      <c r="H293" s="131">
        <v>1</v>
      </c>
      <c r="I293" s="132"/>
      <c r="J293" s="133">
        <f>ROUND(I293*H293,1)</f>
        <v>0</v>
      </c>
      <c r="K293" s="129" t="s">
        <v>130</v>
      </c>
      <c r="L293" s="32"/>
      <c r="M293" s="134" t="s">
        <v>19</v>
      </c>
      <c r="N293" s="135" t="s">
        <v>44</v>
      </c>
      <c r="P293" s="136">
        <f>O293*H293</f>
        <v>0</v>
      </c>
      <c r="Q293" s="136">
        <v>1.92655</v>
      </c>
      <c r="R293" s="136">
        <f>Q293*H293</f>
        <v>1.92655</v>
      </c>
      <c r="S293" s="136">
        <v>0</v>
      </c>
      <c r="T293" s="137">
        <f>S293*H293</f>
        <v>0</v>
      </c>
      <c r="AR293" s="138" t="s">
        <v>131</v>
      </c>
      <c r="AT293" s="138" t="s">
        <v>126</v>
      </c>
      <c r="AU293" s="138" t="s">
        <v>83</v>
      </c>
      <c r="AY293" s="17" t="s">
        <v>124</v>
      </c>
      <c r="BE293" s="139">
        <f>IF(N293="základní",J293,0)</f>
        <v>0</v>
      </c>
      <c r="BF293" s="139">
        <f>IF(N293="snížená",J293,0)</f>
        <v>0</v>
      </c>
      <c r="BG293" s="139">
        <f>IF(N293="zákl. přenesená",J293,0)</f>
        <v>0</v>
      </c>
      <c r="BH293" s="139">
        <f>IF(N293="sníž. přenesená",J293,0)</f>
        <v>0</v>
      </c>
      <c r="BI293" s="139">
        <f>IF(N293="nulová",J293,0)</f>
        <v>0</v>
      </c>
      <c r="BJ293" s="17" t="s">
        <v>81</v>
      </c>
      <c r="BK293" s="139">
        <f>ROUND(I293*H293,1)</f>
        <v>0</v>
      </c>
      <c r="BL293" s="17" t="s">
        <v>131</v>
      </c>
      <c r="BM293" s="138" t="s">
        <v>421</v>
      </c>
    </row>
    <row r="294" spans="2:65" s="1" customFormat="1" ht="11.25">
      <c r="B294" s="32"/>
      <c r="D294" s="140" t="s">
        <v>133</v>
      </c>
      <c r="F294" s="141" t="s">
        <v>422</v>
      </c>
      <c r="I294" s="142"/>
      <c r="L294" s="32"/>
      <c r="M294" s="143"/>
      <c r="T294" s="53"/>
      <c r="AT294" s="17" t="s">
        <v>133</v>
      </c>
      <c r="AU294" s="17" t="s">
        <v>83</v>
      </c>
    </row>
    <row r="295" spans="2:65" s="1" customFormat="1" ht="16.5" customHeight="1">
      <c r="B295" s="32"/>
      <c r="C295" s="165" t="s">
        <v>423</v>
      </c>
      <c r="D295" s="165" t="s">
        <v>255</v>
      </c>
      <c r="E295" s="166" t="s">
        <v>424</v>
      </c>
      <c r="F295" s="167" t="s">
        <v>425</v>
      </c>
      <c r="G295" s="168" t="s">
        <v>420</v>
      </c>
      <c r="H295" s="169">
        <v>1</v>
      </c>
      <c r="I295" s="170"/>
      <c r="J295" s="171">
        <f t="shared" ref="J295:J311" si="0">ROUND(I295*H295,1)</f>
        <v>0</v>
      </c>
      <c r="K295" s="167" t="s">
        <v>130</v>
      </c>
      <c r="L295" s="172"/>
      <c r="M295" s="173" t="s">
        <v>19</v>
      </c>
      <c r="N295" s="174" t="s">
        <v>44</v>
      </c>
      <c r="P295" s="136">
        <f t="shared" ref="P295:P311" si="1">O295*H295</f>
        <v>0</v>
      </c>
      <c r="Q295" s="136">
        <v>1.8169999999999999</v>
      </c>
      <c r="R295" s="136">
        <f t="shared" ref="R295:R311" si="2">Q295*H295</f>
        <v>1.8169999999999999</v>
      </c>
      <c r="S295" s="136">
        <v>0</v>
      </c>
      <c r="T295" s="137">
        <f t="shared" ref="T295:T311" si="3">S295*H295</f>
        <v>0</v>
      </c>
      <c r="AR295" s="138" t="s">
        <v>181</v>
      </c>
      <c r="AT295" s="138" t="s">
        <v>255</v>
      </c>
      <c r="AU295" s="138" t="s">
        <v>83</v>
      </c>
      <c r="AY295" s="17" t="s">
        <v>124</v>
      </c>
      <c r="BE295" s="139">
        <f t="shared" ref="BE295:BE311" si="4">IF(N295="základní",J295,0)</f>
        <v>0</v>
      </c>
      <c r="BF295" s="139">
        <f t="shared" ref="BF295:BF311" si="5">IF(N295="snížená",J295,0)</f>
        <v>0</v>
      </c>
      <c r="BG295" s="139">
        <f t="shared" ref="BG295:BG311" si="6">IF(N295="zákl. přenesená",J295,0)</f>
        <v>0</v>
      </c>
      <c r="BH295" s="139">
        <f t="shared" ref="BH295:BH311" si="7">IF(N295="sníž. přenesená",J295,0)</f>
        <v>0</v>
      </c>
      <c r="BI295" s="139">
        <f t="shared" ref="BI295:BI311" si="8">IF(N295="nulová",J295,0)</f>
        <v>0</v>
      </c>
      <c r="BJ295" s="17" t="s">
        <v>81</v>
      </c>
      <c r="BK295" s="139">
        <f t="shared" ref="BK295:BK311" si="9">ROUND(I295*H295,1)</f>
        <v>0</v>
      </c>
      <c r="BL295" s="17" t="s">
        <v>131</v>
      </c>
      <c r="BM295" s="138" t="s">
        <v>426</v>
      </c>
    </row>
    <row r="296" spans="2:65" s="1" customFormat="1" ht="16.5" customHeight="1">
      <c r="B296" s="32"/>
      <c r="C296" s="165" t="s">
        <v>427</v>
      </c>
      <c r="D296" s="165" t="s">
        <v>255</v>
      </c>
      <c r="E296" s="166" t="s">
        <v>428</v>
      </c>
      <c r="F296" s="167" t="s">
        <v>429</v>
      </c>
      <c r="G296" s="168" t="s">
        <v>420</v>
      </c>
      <c r="H296" s="169">
        <v>1</v>
      </c>
      <c r="I296" s="170"/>
      <c r="J296" s="171">
        <f t="shared" si="0"/>
        <v>0</v>
      </c>
      <c r="K296" s="167" t="s">
        <v>19</v>
      </c>
      <c r="L296" s="172"/>
      <c r="M296" s="173" t="s">
        <v>19</v>
      </c>
      <c r="N296" s="174" t="s">
        <v>44</v>
      </c>
      <c r="P296" s="136">
        <f t="shared" si="1"/>
        <v>0</v>
      </c>
      <c r="Q296" s="136">
        <v>0.254</v>
      </c>
      <c r="R296" s="136">
        <f t="shared" si="2"/>
        <v>0.254</v>
      </c>
      <c r="S296" s="136">
        <v>0</v>
      </c>
      <c r="T296" s="137">
        <f t="shared" si="3"/>
        <v>0</v>
      </c>
      <c r="AR296" s="138" t="s">
        <v>181</v>
      </c>
      <c r="AT296" s="138" t="s">
        <v>255</v>
      </c>
      <c r="AU296" s="138" t="s">
        <v>83</v>
      </c>
      <c r="AY296" s="17" t="s">
        <v>124</v>
      </c>
      <c r="BE296" s="139">
        <f t="shared" si="4"/>
        <v>0</v>
      </c>
      <c r="BF296" s="139">
        <f t="shared" si="5"/>
        <v>0</v>
      </c>
      <c r="BG296" s="139">
        <f t="shared" si="6"/>
        <v>0</v>
      </c>
      <c r="BH296" s="139">
        <f t="shared" si="7"/>
        <v>0</v>
      </c>
      <c r="BI296" s="139">
        <f t="shared" si="8"/>
        <v>0</v>
      </c>
      <c r="BJ296" s="17" t="s">
        <v>81</v>
      </c>
      <c r="BK296" s="139">
        <f t="shared" si="9"/>
        <v>0</v>
      </c>
      <c r="BL296" s="17" t="s">
        <v>131</v>
      </c>
      <c r="BM296" s="138" t="s">
        <v>430</v>
      </c>
    </row>
    <row r="297" spans="2:65" s="1" customFormat="1" ht="16.5" customHeight="1">
      <c r="B297" s="32"/>
      <c r="C297" s="165" t="s">
        <v>431</v>
      </c>
      <c r="D297" s="165" t="s">
        <v>255</v>
      </c>
      <c r="E297" s="166" t="s">
        <v>432</v>
      </c>
      <c r="F297" s="167" t="s">
        <v>433</v>
      </c>
      <c r="G297" s="168" t="s">
        <v>420</v>
      </c>
      <c r="H297" s="169">
        <v>1</v>
      </c>
      <c r="I297" s="170"/>
      <c r="J297" s="171">
        <f t="shared" si="0"/>
        <v>0</v>
      </c>
      <c r="K297" s="167" t="s">
        <v>19</v>
      </c>
      <c r="L297" s="172"/>
      <c r="M297" s="173" t="s">
        <v>19</v>
      </c>
      <c r="N297" s="174" t="s">
        <v>44</v>
      </c>
      <c r="P297" s="136">
        <f t="shared" si="1"/>
        <v>0</v>
      </c>
      <c r="Q297" s="136">
        <v>0.50600000000000001</v>
      </c>
      <c r="R297" s="136">
        <f t="shared" si="2"/>
        <v>0.50600000000000001</v>
      </c>
      <c r="S297" s="136">
        <v>0</v>
      </c>
      <c r="T297" s="137">
        <f t="shared" si="3"/>
        <v>0</v>
      </c>
      <c r="AR297" s="138" t="s">
        <v>181</v>
      </c>
      <c r="AT297" s="138" t="s">
        <v>255</v>
      </c>
      <c r="AU297" s="138" t="s">
        <v>83</v>
      </c>
      <c r="AY297" s="17" t="s">
        <v>124</v>
      </c>
      <c r="BE297" s="139">
        <f t="shared" si="4"/>
        <v>0</v>
      </c>
      <c r="BF297" s="139">
        <f t="shared" si="5"/>
        <v>0</v>
      </c>
      <c r="BG297" s="139">
        <f t="shared" si="6"/>
        <v>0</v>
      </c>
      <c r="BH297" s="139">
        <f t="shared" si="7"/>
        <v>0</v>
      </c>
      <c r="BI297" s="139">
        <f t="shared" si="8"/>
        <v>0</v>
      </c>
      <c r="BJ297" s="17" t="s">
        <v>81</v>
      </c>
      <c r="BK297" s="139">
        <f t="shared" si="9"/>
        <v>0</v>
      </c>
      <c r="BL297" s="17" t="s">
        <v>131</v>
      </c>
      <c r="BM297" s="138" t="s">
        <v>434</v>
      </c>
    </row>
    <row r="298" spans="2:65" s="1" customFormat="1" ht="16.5" customHeight="1">
      <c r="B298" s="32"/>
      <c r="C298" s="165" t="s">
        <v>435</v>
      </c>
      <c r="D298" s="165" t="s">
        <v>255</v>
      </c>
      <c r="E298" s="166" t="s">
        <v>436</v>
      </c>
      <c r="F298" s="167" t="s">
        <v>437</v>
      </c>
      <c r="G298" s="168" t="s">
        <v>420</v>
      </c>
      <c r="H298" s="169">
        <v>2</v>
      </c>
      <c r="I298" s="170"/>
      <c r="J298" s="171">
        <f t="shared" si="0"/>
        <v>0</v>
      </c>
      <c r="K298" s="167" t="s">
        <v>19</v>
      </c>
      <c r="L298" s="172"/>
      <c r="M298" s="173" t="s">
        <v>19</v>
      </c>
      <c r="N298" s="174" t="s">
        <v>44</v>
      </c>
      <c r="P298" s="136">
        <f t="shared" si="1"/>
        <v>0</v>
      </c>
      <c r="Q298" s="136">
        <v>1.0129999999999999</v>
      </c>
      <c r="R298" s="136">
        <f t="shared" si="2"/>
        <v>2.0259999999999998</v>
      </c>
      <c r="S298" s="136">
        <v>0</v>
      </c>
      <c r="T298" s="137">
        <f t="shared" si="3"/>
        <v>0</v>
      </c>
      <c r="AR298" s="138" t="s">
        <v>181</v>
      </c>
      <c r="AT298" s="138" t="s">
        <v>255</v>
      </c>
      <c r="AU298" s="138" t="s">
        <v>83</v>
      </c>
      <c r="AY298" s="17" t="s">
        <v>124</v>
      </c>
      <c r="BE298" s="139">
        <f t="shared" si="4"/>
        <v>0</v>
      </c>
      <c r="BF298" s="139">
        <f t="shared" si="5"/>
        <v>0</v>
      </c>
      <c r="BG298" s="139">
        <f t="shared" si="6"/>
        <v>0</v>
      </c>
      <c r="BH298" s="139">
        <f t="shared" si="7"/>
        <v>0</v>
      </c>
      <c r="BI298" s="139">
        <f t="shared" si="8"/>
        <v>0</v>
      </c>
      <c r="BJ298" s="17" t="s">
        <v>81</v>
      </c>
      <c r="BK298" s="139">
        <f t="shared" si="9"/>
        <v>0</v>
      </c>
      <c r="BL298" s="17" t="s">
        <v>131</v>
      </c>
      <c r="BM298" s="138" t="s">
        <v>438</v>
      </c>
    </row>
    <row r="299" spans="2:65" s="1" customFormat="1" ht="16.5" customHeight="1">
      <c r="B299" s="32"/>
      <c r="C299" s="165" t="s">
        <v>439</v>
      </c>
      <c r="D299" s="165" t="s">
        <v>255</v>
      </c>
      <c r="E299" s="166" t="s">
        <v>440</v>
      </c>
      <c r="F299" s="167" t="s">
        <v>441</v>
      </c>
      <c r="G299" s="168" t="s">
        <v>420</v>
      </c>
      <c r="H299" s="169">
        <v>1</v>
      </c>
      <c r="I299" s="170"/>
      <c r="J299" s="171">
        <f t="shared" si="0"/>
        <v>0</v>
      </c>
      <c r="K299" s="167" t="s">
        <v>130</v>
      </c>
      <c r="L299" s="172"/>
      <c r="M299" s="173" t="s">
        <v>19</v>
      </c>
      <c r="N299" s="174" t="s">
        <v>44</v>
      </c>
      <c r="P299" s="136">
        <f t="shared" si="1"/>
        <v>0</v>
      </c>
      <c r="Q299" s="136">
        <v>3.3000000000000002E-2</v>
      </c>
      <c r="R299" s="136">
        <f t="shared" si="2"/>
        <v>3.3000000000000002E-2</v>
      </c>
      <c r="S299" s="136">
        <v>0</v>
      </c>
      <c r="T299" s="137">
        <f t="shared" si="3"/>
        <v>0</v>
      </c>
      <c r="AR299" s="138" t="s">
        <v>181</v>
      </c>
      <c r="AT299" s="138" t="s">
        <v>255</v>
      </c>
      <c r="AU299" s="138" t="s">
        <v>83</v>
      </c>
      <c r="AY299" s="17" t="s">
        <v>124</v>
      </c>
      <c r="BE299" s="139">
        <f t="shared" si="4"/>
        <v>0</v>
      </c>
      <c r="BF299" s="139">
        <f t="shared" si="5"/>
        <v>0</v>
      </c>
      <c r="BG299" s="139">
        <f t="shared" si="6"/>
        <v>0</v>
      </c>
      <c r="BH299" s="139">
        <f t="shared" si="7"/>
        <v>0</v>
      </c>
      <c r="BI299" s="139">
        <f t="shared" si="8"/>
        <v>0</v>
      </c>
      <c r="BJ299" s="17" t="s">
        <v>81</v>
      </c>
      <c r="BK299" s="139">
        <f t="shared" si="9"/>
        <v>0</v>
      </c>
      <c r="BL299" s="17" t="s">
        <v>131</v>
      </c>
      <c r="BM299" s="138" t="s">
        <v>442</v>
      </c>
    </row>
    <row r="300" spans="2:65" s="1" customFormat="1" ht="16.5" customHeight="1">
      <c r="B300" s="32"/>
      <c r="C300" s="165" t="s">
        <v>443</v>
      </c>
      <c r="D300" s="165" t="s">
        <v>255</v>
      </c>
      <c r="E300" s="166" t="s">
        <v>444</v>
      </c>
      <c r="F300" s="167" t="s">
        <v>445</v>
      </c>
      <c r="G300" s="168" t="s">
        <v>420</v>
      </c>
      <c r="H300" s="169">
        <v>1</v>
      </c>
      <c r="I300" s="170"/>
      <c r="J300" s="171">
        <f t="shared" si="0"/>
        <v>0</v>
      </c>
      <c r="K300" s="167" t="s">
        <v>130</v>
      </c>
      <c r="L300" s="172"/>
      <c r="M300" s="173" t="s">
        <v>19</v>
      </c>
      <c r="N300" s="174" t="s">
        <v>44</v>
      </c>
      <c r="P300" s="136">
        <f t="shared" si="1"/>
        <v>0</v>
      </c>
      <c r="Q300" s="136">
        <v>0.54800000000000004</v>
      </c>
      <c r="R300" s="136">
        <f t="shared" si="2"/>
        <v>0.54800000000000004</v>
      </c>
      <c r="S300" s="136">
        <v>0</v>
      </c>
      <c r="T300" s="137">
        <f t="shared" si="3"/>
        <v>0</v>
      </c>
      <c r="AR300" s="138" t="s">
        <v>181</v>
      </c>
      <c r="AT300" s="138" t="s">
        <v>255</v>
      </c>
      <c r="AU300" s="138" t="s">
        <v>83</v>
      </c>
      <c r="AY300" s="17" t="s">
        <v>124</v>
      </c>
      <c r="BE300" s="139">
        <f t="shared" si="4"/>
        <v>0</v>
      </c>
      <c r="BF300" s="139">
        <f t="shared" si="5"/>
        <v>0</v>
      </c>
      <c r="BG300" s="139">
        <f t="shared" si="6"/>
        <v>0</v>
      </c>
      <c r="BH300" s="139">
        <f t="shared" si="7"/>
        <v>0</v>
      </c>
      <c r="BI300" s="139">
        <f t="shared" si="8"/>
        <v>0</v>
      </c>
      <c r="BJ300" s="17" t="s">
        <v>81</v>
      </c>
      <c r="BK300" s="139">
        <f t="shared" si="9"/>
        <v>0</v>
      </c>
      <c r="BL300" s="17" t="s">
        <v>131</v>
      </c>
      <c r="BM300" s="138" t="s">
        <v>446</v>
      </c>
    </row>
    <row r="301" spans="2:65" s="1" customFormat="1" ht="16.5" customHeight="1">
      <c r="B301" s="32"/>
      <c r="C301" s="165" t="s">
        <v>447</v>
      </c>
      <c r="D301" s="165" t="s">
        <v>255</v>
      </c>
      <c r="E301" s="166" t="s">
        <v>448</v>
      </c>
      <c r="F301" s="167" t="s">
        <v>449</v>
      </c>
      <c r="G301" s="168" t="s">
        <v>420</v>
      </c>
      <c r="H301" s="169">
        <v>1</v>
      </c>
      <c r="I301" s="170"/>
      <c r="J301" s="171">
        <f t="shared" si="0"/>
        <v>0</v>
      </c>
      <c r="K301" s="167" t="s">
        <v>130</v>
      </c>
      <c r="L301" s="172"/>
      <c r="M301" s="173" t="s">
        <v>19</v>
      </c>
      <c r="N301" s="174" t="s">
        <v>44</v>
      </c>
      <c r="P301" s="136">
        <f t="shared" si="1"/>
        <v>0</v>
      </c>
      <c r="Q301" s="136">
        <v>1.6140000000000001</v>
      </c>
      <c r="R301" s="136">
        <f t="shared" si="2"/>
        <v>1.6140000000000001</v>
      </c>
      <c r="S301" s="136">
        <v>0</v>
      </c>
      <c r="T301" s="137">
        <f t="shared" si="3"/>
        <v>0</v>
      </c>
      <c r="AR301" s="138" t="s">
        <v>181</v>
      </c>
      <c r="AT301" s="138" t="s">
        <v>255</v>
      </c>
      <c r="AU301" s="138" t="s">
        <v>83</v>
      </c>
      <c r="AY301" s="17" t="s">
        <v>124</v>
      </c>
      <c r="BE301" s="139">
        <f t="shared" si="4"/>
        <v>0</v>
      </c>
      <c r="BF301" s="139">
        <f t="shared" si="5"/>
        <v>0</v>
      </c>
      <c r="BG301" s="139">
        <f t="shared" si="6"/>
        <v>0</v>
      </c>
      <c r="BH301" s="139">
        <f t="shared" si="7"/>
        <v>0</v>
      </c>
      <c r="BI301" s="139">
        <f t="shared" si="8"/>
        <v>0</v>
      </c>
      <c r="BJ301" s="17" t="s">
        <v>81</v>
      </c>
      <c r="BK301" s="139">
        <f t="shared" si="9"/>
        <v>0</v>
      </c>
      <c r="BL301" s="17" t="s">
        <v>131</v>
      </c>
      <c r="BM301" s="138" t="s">
        <v>450</v>
      </c>
    </row>
    <row r="302" spans="2:65" s="1" customFormat="1" ht="16.5" customHeight="1">
      <c r="B302" s="32"/>
      <c r="C302" s="165" t="s">
        <v>451</v>
      </c>
      <c r="D302" s="165" t="s">
        <v>255</v>
      </c>
      <c r="E302" s="166" t="s">
        <v>452</v>
      </c>
      <c r="F302" s="167" t="s">
        <v>453</v>
      </c>
      <c r="G302" s="168" t="s">
        <v>420</v>
      </c>
      <c r="H302" s="169">
        <v>1</v>
      </c>
      <c r="I302" s="170"/>
      <c r="J302" s="171">
        <f t="shared" si="0"/>
        <v>0</v>
      </c>
      <c r="K302" s="167" t="s">
        <v>130</v>
      </c>
      <c r="L302" s="172"/>
      <c r="M302" s="173" t="s">
        <v>19</v>
      </c>
      <c r="N302" s="174" t="s">
        <v>44</v>
      </c>
      <c r="P302" s="136">
        <f t="shared" si="1"/>
        <v>0</v>
      </c>
      <c r="Q302" s="136">
        <v>0.19600000000000001</v>
      </c>
      <c r="R302" s="136">
        <f t="shared" si="2"/>
        <v>0.19600000000000001</v>
      </c>
      <c r="S302" s="136">
        <v>0</v>
      </c>
      <c r="T302" s="137">
        <f t="shared" si="3"/>
        <v>0</v>
      </c>
      <c r="AR302" s="138" t="s">
        <v>181</v>
      </c>
      <c r="AT302" s="138" t="s">
        <v>255</v>
      </c>
      <c r="AU302" s="138" t="s">
        <v>83</v>
      </c>
      <c r="AY302" s="17" t="s">
        <v>124</v>
      </c>
      <c r="BE302" s="139">
        <f t="shared" si="4"/>
        <v>0</v>
      </c>
      <c r="BF302" s="139">
        <f t="shared" si="5"/>
        <v>0</v>
      </c>
      <c r="BG302" s="139">
        <f t="shared" si="6"/>
        <v>0</v>
      </c>
      <c r="BH302" s="139">
        <f t="shared" si="7"/>
        <v>0</v>
      </c>
      <c r="BI302" s="139">
        <f t="shared" si="8"/>
        <v>0</v>
      </c>
      <c r="BJ302" s="17" t="s">
        <v>81</v>
      </c>
      <c r="BK302" s="139">
        <f t="shared" si="9"/>
        <v>0</v>
      </c>
      <c r="BL302" s="17" t="s">
        <v>131</v>
      </c>
      <c r="BM302" s="138" t="s">
        <v>454</v>
      </c>
    </row>
    <row r="303" spans="2:65" s="1" customFormat="1" ht="16.5" customHeight="1">
      <c r="B303" s="32"/>
      <c r="C303" s="127" t="s">
        <v>455</v>
      </c>
      <c r="D303" s="127" t="s">
        <v>126</v>
      </c>
      <c r="E303" s="128" t="s">
        <v>456</v>
      </c>
      <c r="F303" s="129" t="s">
        <v>457</v>
      </c>
      <c r="G303" s="130" t="s">
        <v>420</v>
      </c>
      <c r="H303" s="131">
        <v>4</v>
      </c>
      <c r="I303" s="132"/>
      <c r="J303" s="133">
        <f t="shared" si="0"/>
        <v>0</v>
      </c>
      <c r="K303" s="129" t="s">
        <v>19</v>
      </c>
      <c r="L303" s="32"/>
      <c r="M303" s="134" t="s">
        <v>19</v>
      </c>
      <c r="N303" s="135" t="s">
        <v>44</v>
      </c>
      <c r="P303" s="136">
        <f t="shared" si="1"/>
        <v>0</v>
      </c>
      <c r="Q303" s="136">
        <v>0.34089999999999998</v>
      </c>
      <c r="R303" s="136">
        <f t="shared" si="2"/>
        <v>1.3635999999999999</v>
      </c>
      <c r="S303" s="136">
        <v>0</v>
      </c>
      <c r="T303" s="137">
        <f t="shared" si="3"/>
        <v>0</v>
      </c>
      <c r="AR303" s="138" t="s">
        <v>131</v>
      </c>
      <c r="AT303" s="138" t="s">
        <v>126</v>
      </c>
      <c r="AU303" s="138" t="s">
        <v>83</v>
      </c>
      <c r="AY303" s="17" t="s">
        <v>124</v>
      </c>
      <c r="BE303" s="139">
        <f t="shared" si="4"/>
        <v>0</v>
      </c>
      <c r="BF303" s="139">
        <f t="shared" si="5"/>
        <v>0</v>
      </c>
      <c r="BG303" s="139">
        <f t="shared" si="6"/>
        <v>0</v>
      </c>
      <c r="BH303" s="139">
        <f t="shared" si="7"/>
        <v>0</v>
      </c>
      <c r="BI303" s="139">
        <f t="shared" si="8"/>
        <v>0</v>
      </c>
      <c r="BJ303" s="17" t="s">
        <v>81</v>
      </c>
      <c r="BK303" s="139">
        <f t="shared" si="9"/>
        <v>0</v>
      </c>
      <c r="BL303" s="17" t="s">
        <v>131</v>
      </c>
      <c r="BM303" s="138" t="s">
        <v>458</v>
      </c>
    </row>
    <row r="304" spans="2:65" s="1" customFormat="1" ht="16.5" customHeight="1">
      <c r="B304" s="32"/>
      <c r="C304" s="165" t="s">
        <v>459</v>
      </c>
      <c r="D304" s="165" t="s">
        <v>255</v>
      </c>
      <c r="E304" s="166" t="s">
        <v>460</v>
      </c>
      <c r="F304" s="167" t="s">
        <v>461</v>
      </c>
      <c r="G304" s="168" t="s">
        <v>420</v>
      </c>
      <c r="H304" s="169">
        <v>4</v>
      </c>
      <c r="I304" s="170"/>
      <c r="J304" s="171">
        <f t="shared" si="0"/>
        <v>0</v>
      </c>
      <c r="K304" s="167" t="s">
        <v>130</v>
      </c>
      <c r="L304" s="172"/>
      <c r="M304" s="173" t="s">
        <v>19</v>
      </c>
      <c r="N304" s="174" t="s">
        <v>44</v>
      </c>
      <c r="P304" s="136">
        <f t="shared" si="1"/>
        <v>0</v>
      </c>
      <c r="Q304" s="136">
        <v>7.1999999999999995E-2</v>
      </c>
      <c r="R304" s="136">
        <f t="shared" si="2"/>
        <v>0.28799999999999998</v>
      </c>
      <c r="S304" s="136">
        <v>0</v>
      </c>
      <c r="T304" s="137">
        <f t="shared" si="3"/>
        <v>0</v>
      </c>
      <c r="AR304" s="138" t="s">
        <v>181</v>
      </c>
      <c r="AT304" s="138" t="s">
        <v>255</v>
      </c>
      <c r="AU304" s="138" t="s">
        <v>83</v>
      </c>
      <c r="AY304" s="17" t="s">
        <v>124</v>
      </c>
      <c r="BE304" s="139">
        <f t="shared" si="4"/>
        <v>0</v>
      </c>
      <c r="BF304" s="139">
        <f t="shared" si="5"/>
        <v>0</v>
      </c>
      <c r="BG304" s="139">
        <f t="shared" si="6"/>
        <v>0</v>
      </c>
      <c r="BH304" s="139">
        <f t="shared" si="7"/>
        <v>0</v>
      </c>
      <c r="BI304" s="139">
        <f t="shared" si="8"/>
        <v>0</v>
      </c>
      <c r="BJ304" s="17" t="s">
        <v>81</v>
      </c>
      <c r="BK304" s="139">
        <f t="shared" si="9"/>
        <v>0</v>
      </c>
      <c r="BL304" s="17" t="s">
        <v>131</v>
      </c>
      <c r="BM304" s="138" t="s">
        <v>462</v>
      </c>
    </row>
    <row r="305" spans="2:65" s="1" customFormat="1" ht="16.5" customHeight="1">
      <c r="B305" s="32"/>
      <c r="C305" s="165" t="s">
        <v>463</v>
      </c>
      <c r="D305" s="165" t="s">
        <v>255</v>
      </c>
      <c r="E305" s="166" t="s">
        <v>464</v>
      </c>
      <c r="F305" s="167" t="s">
        <v>465</v>
      </c>
      <c r="G305" s="168" t="s">
        <v>420</v>
      </c>
      <c r="H305" s="169">
        <v>4</v>
      </c>
      <c r="I305" s="170"/>
      <c r="J305" s="171">
        <f t="shared" si="0"/>
        <v>0</v>
      </c>
      <c r="K305" s="167" t="s">
        <v>130</v>
      </c>
      <c r="L305" s="172"/>
      <c r="M305" s="173" t="s">
        <v>19</v>
      </c>
      <c r="N305" s="174" t="s">
        <v>44</v>
      </c>
      <c r="P305" s="136">
        <f t="shared" si="1"/>
        <v>0</v>
      </c>
      <c r="Q305" s="136">
        <v>0.08</v>
      </c>
      <c r="R305" s="136">
        <f t="shared" si="2"/>
        <v>0.32</v>
      </c>
      <c r="S305" s="136">
        <v>0</v>
      </c>
      <c r="T305" s="137">
        <f t="shared" si="3"/>
        <v>0</v>
      </c>
      <c r="AR305" s="138" t="s">
        <v>181</v>
      </c>
      <c r="AT305" s="138" t="s">
        <v>255</v>
      </c>
      <c r="AU305" s="138" t="s">
        <v>83</v>
      </c>
      <c r="AY305" s="17" t="s">
        <v>124</v>
      </c>
      <c r="BE305" s="139">
        <f t="shared" si="4"/>
        <v>0</v>
      </c>
      <c r="BF305" s="139">
        <f t="shared" si="5"/>
        <v>0</v>
      </c>
      <c r="BG305" s="139">
        <f t="shared" si="6"/>
        <v>0</v>
      </c>
      <c r="BH305" s="139">
        <f t="shared" si="7"/>
        <v>0</v>
      </c>
      <c r="BI305" s="139">
        <f t="shared" si="8"/>
        <v>0</v>
      </c>
      <c r="BJ305" s="17" t="s">
        <v>81</v>
      </c>
      <c r="BK305" s="139">
        <f t="shared" si="9"/>
        <v>0</v>
      </c>
      <c r="BL305" s="17" t="s">
        <v>131</v>
      </c>
      <c r="BM305" s="138" t="s">
        <v>466</v>
      </c>
    </row>
    <row r="306" spans="2:65" s="1" customFormat="1" ht="16.5" customHeight="1">
      <c r="B306" s="32"/>
      <c r="C306" s="165" t="s">
        <v>467</v>
      </c>
      <c r="D306" s="165" t="s">
        <v>255</v>
      </c>
      <c r="E306" s="166" t="s">
        <v>468</v>
      </c>
      <c r="F306" s="167" t="s">
        <v>469</v>
      </c>
      <c r="G306" s="168" t="s">
        <v>420</v>
      </c>
      <c r="H306" s="169">
        <v>4</v>
      </c>
      <c r="I306" s="170"/>
      <c r="J306" s="171">
        <f t="shared" si="0"/>
        <v>0</v>
      </c>
      <c r="K306" s="167" t="s">
        <v>130</v>
      </c>
      <c r="L306" s="172"/>
      <c r="M306" s="173" t="s">
        <v>19</v>
      </c>
      <c r="N306" s="174" t="s">
        <v>44</v>
      </c>
      <c r="P306" s="136">
        <f t="shared" si="1"/>
        <v>0</v>
      </c>
      <c r="Q306" s="136">
        <v>0.04</v>
      </c>
      <c r="R306" s="136">
        <f t="shared" si="2"/>
        <v>0.16</v>
      </c>
      <c r="S306" s="136">
        <v>0</v>
      </c>
      <c r="T306" s="137">
        <f t="shared" si="3"/>
        <v>0</v>
      </c>
      <c r="AR306" s="138" t="s">
        <v>181</v>
      </c>
      <c r="AT306" s="138" t="s">
        <v>255</v>
      </c>
      <c r="AU306" s="138" t="s">
        <v>83</v>
      </c>
      <c r="AY306" s="17" t="s">
        <v>124</v>
      </c>
      <c r="BE306" s="139">
        <f t="shared" si="4"/>
        <v>0</v>
      </c>
      <c r="BF306" s="139">
        <f t="shared" si="5"/>
        <v>0</v>
      </c>
      <c r="BG306" s="139">
        <f t="shared" si="6"/>
        <v>0</v>
      </c>
      <c r="BH306" s="139">
        <f t="shared" si="7"/>
        <v>0</v>
      </c>
      <c r="BI306" s="139">
        <f t="shared" si="8"/>
        <v>0</v>
      </c>
      <c r="BJ306" s="17" t="s">
        <v>81</v>
      </c>
      <c r="BK306" s="139">
        <f t="shared" si="9"/>
        <v>0</v>
      </c>
      <c r="BL306" s="17" t="s">
        <v>131</v>
      </c>
      <c r="BM306" s="138" t="s">
        <v>470</v>
      </c>
    </row>
    <row r="307" spans="2:65" s="1" customFormat="1" ht="16.5" customHeight="1">
      <c r="B307" s="32"/>
      <c r="C307" s="165" t="s">
        <v>471</v>
      </c>
      <c r="D307" s="165" t="s">
        <v>255</v>
      </c>
      <c r="E307" s="166" t="s">
        <v>472</v>
      </c>
      <c r="F307" s="167" t="s">
        <v>473</v>
      </c>
      <c r="G307" s="168" t="s">
        <v>420</v>
      </c>
      <c r="H307" s="169">
        <v>4</v>
      </c>
      <c r="I307" s="170"/>
      <c r="J307" s="171">
        <f t="shared" si="0"/>
        <v>0</v>
      </c>
      <c r="K307" s="167" t="s">
        <v>130</v>
      </c>
      <c r="L307" s="172"/>
      <c r="M307" s="173" t="s">
        <v>19</v>
      </c>
      <c r="N307" s="174" t="s">
        <v>44</v>
      </c>
      <c r="P307" s="136">
        <f t="shared" si="1"/>
        <v>0</v>
      </c>
      <c r="Q307" s="136">
        <v>0.04</v>
      </c>
      <c r="R307" s="136">
        <f t="shared" si="2"/>
        <v>0.16</v>
      </c>
      <c r="S307" s="136">
        <v>0</v>
      </c>
      <c r="T307" s="137">
        <f t="shared" si="3"/>
        <v>0</v>
      </c>
      <c r="AR307" s="138" t="s">
        <v>181</v>
      </c>
      <c r="AT307" s="138" t="s">
        <v>255</v>
      </c>
      <c r="AU307" s="138" t="s">
        <v>83</v>
      </c>
      <c r="AY307" s="17" t="s">
        <v>124</v>
      </c>
      <c r="BE307" s="139">
        <f t="shared" si="4"/>
        <v>0</v>
      </c>
      <c r="BF307" s="139">
        <f t="shared" si="5"/>
        <v>0</v>
      </c>
      <c r="BG307" s="139">
        <f t="shared" si="6"/>
        <v>0</v>
      </c>
      <c r="BH307" s="139">
        <f t="shared" si="7"/>
        <v>0</v>
      </c>
      <c r="BI307" s="139">
        <f t="shared" si="8"/>
        <v>0</v>
      </c>
      <c r="BJ307" s="17" t="s">
        <v>81</v>
      </c>
      <c r="BK307" s="139">
        <f t="shared" si="9"/>
        <v>0</v>
      </c>
      <c r="BL307" s="17" t="s">
        <v>131</v>
      </c>
      <c r="BM307" s="138" t="s">
        <v>474</v>
      </c>
    </row>
    <row r="308" spans="2:65" s="1" customFormat="1" ht="16.5" customHeight="1">
      <c r="B308" s="32"/>
      <c r="C308" s="165" t="s">
        <v>475</v>
      </c>
      <c r="D308" s="165" t="s">
        <v>255</v>
      </c>
      <c r="E308" s="166" t="s">
        <v>476</v>
      </c>
      <c r="F308" s="167" t="s">
        <v>477</v>
      </c>
      <c r="G308" s="168" t="s">
        <v>420</v>
      </c>
      <c r="H308" s="169">
        <v>4</v>
      </c>
      <c r="I308" s="170"/>
      <c r="J308" s="171">
        <f t="shared" si="0"/>
        <v>0</v>
      </c>
      <c r="K308" s="167" t="s">
        <v>130</v>
      </c>
      <c r="L308" s="172"/>
      <c r="M308" s="173" t="s">
        <v>19</v>
      </c>
      <c r="N308" s="174" t="s">
        <v>44</v>
      </c>
      <c r="P308" s="136">
        <f t="shared" si="1"/>
        <v>0</v>
      </c>
      <c r="Q308" s="136">
        <v>4.0000000000000001E-3</v>
      </c>
      <c r="R308" s="136">
        <f t="shared" si="2"/>
        <v>1.6E-2</v>
      </c>
      <c r="S308" s="136">
        <v>0</v>
      </c>
      <c r="T308" s="137">
        <f t="shared" si="3"/>
        <v>0</v>
      </c>
      <c r="AR308" s="138" t="s">
        <v>181</v>
      </c>
      <c r="AT308" s="138" t="s">
        <v>255</v>
      </c>
      <c r="AU308" s="138" t="s">
        <v>83</v>
      </c>
      <c r="AY308" s="17" t="s">
        <v>124</v>
      </c>
      <c r="BE308" s="139">
        <f t="shared" si="4"/>
        <v>0</v>
      </c>
      <c r="BF308" s="139">
        <f t="shared" si="5"/>
        <v>0</v>
      </c>
      <c r="BG308" s="139">
        <f t="shared" si="6"/>
        <v>0</v>
      </c>
      <c r="BH308" s="139">
        <f t="shared" si="7"/>
        <v>0</v>
      </c>
      <c r="BI308" s="139">
        <f t="shared" si="8"/>
        <v>0</v>
      </c>
      <c r="BJ308" s="17" t="s">
        <v>81</v>
      </c>
      <c r="BK308" s="139">
        <f t="shared" si="9"/>
        <v>0</v>
      </c>
      <c r="BL308" s="17" t="s">
        <v>131</v>
      </c>
      <c r="BM308" s="138" t="s">
        <v>478</v>
      </c>
    </row>
    <row r="309" spans="2:65" s="1" customFormat="1" ht="16.5" customHeight="1">
      <c r="B309" s="32"/>
      <c r="C309" s="165" t="s">
        <v>479</v>
      </c>
      <c r="D309" s="165" t="s">
        <v>255</v>
      </c>
      <c r="E309" s="166" t="s">
        <v>480</v>
      </c>
      <c r="F309" s="167" t="s">
        <v>481</v>
      </c>
      <c r="G309" s="168" t="s">
        <v>420</v>
      </c>
      <c r="H309" s="169">
        <v>4</v>
      </c>
      <c r="I309" s="170"/>
      <c r="J309" s="171">
        <f t="shared" si="0"/>
        <v>0</v>
      </c>
      <c r="K309" s="167" t="s">
        <v>130</v>
      </c>
      <c r="L309" s="172"/>
      <c r="M309" s="173" t="s">
        <v>19</v>
      </c>
      <c r="N309" s="174" t="s">
        <v>44</v>
      </c>
      <c r="P309" s="136">
        <f t="shared" si="1"/>
        <v>0</v>
      </c>
      <c r="Q309" s="136">
        <v>5.0599999999999999E-2</v>
      </c>
      <c r="R309" s="136">
        <f t="shared" si="2"/>
        <v>0.2024</v>
      </c>
      <c r="S309" s="136">
        <v>0</v>
      </c>
      <c r="T309" s="137">
        <f t="shared" si="3"/>
        <v>0</v>
      </c>
      <c r="AR309" s="138" t="s">
        <v>181</v>
      </c>
      <c r="AT309" s="138" t="s">
        <v>255</v>
      </c>
      <c r="AU309" s="138" t="s">
        <v>83</v>
      </c>
      <c r="AY309" s="17" t="s">
        <v>124</v>
      </c>
      <c r="BE309" s="139">
        <f t="shared" si="4"/>
        <v>0</v>
      </c>
      <c r="BF309" s="139">
        <f t="shared" si="5"/>
        <v>0</v>
      </c>
      <c r="BG309" s="139">
        <f t="shared" si="6"/>
        <v>0</v>
      </c>
      <c r="BH309" s="139">
        <f t="shared" si="7"/>
        <v>0</v>
      </c>
      <c r="BI309" s="139">
        <f t="shared" si="8"/>
        <v>0</v>
      </c>
      <c r="BJ309" s="17" t="s">
        <v>81</v>
      </c>
      <c r="BK309" s="139">
        <f t="shared" si="9"/>
        <v>0</v>
      </c>
      <c r="BL309" s="17" t="s">
        <v>131</v>
      </c>
      <c r="BM309" s="138" t="s">
        <v>482</v>
      </c>
    </row>
    <row r="310" spans="2:65" s="1" customFormat="1" ht="16.5" customHeight="1">
      <c r="B310" s="32"/>
      <c r="C310" s="127" t="s">
        <v>483</v>
      </c>
      <c r="D310" s="127" t="s">
        <v>126</v>
      </c>
      <c r="E310" s="128" t="s">
        <v>484</v>
      </c>
      <c r="F310" s="129" t="s">
        <v>485</v>
      </c>
      <c r="G310" s="130" t="s">
        <v>420</v>
      </c>
      <c r="H310" s="131">
        <v>2</v>
      </c>
      <c r="I310" s="132"/>
      <c r="J310" s="133">
        <f t="shared" si="0"/>
        <v>0</v>
      </c>
      <c r="K310" s="129" t="s">
        <v>19</v>
      </c>
      <c r="L310" s="32"/>
      <c r="M310" s="134" t="s">
        <v>19</v>
      </c>
      <c r="N310" s="135" t="s">
        <v>44</v>
      </c>
      <c r="P310" s="136">
        <f t="shared" si="1"/>
        <v>0</v>
      </c>
      <c r="Q310" s="136">
        <v>0.42080000000000001</v>
      </c>
      <c r="R310" s="136">
        <f t="shared" si="2"/>
        <v>0.84160000000000001</v>
      </c>
      <c r="S310" s="136">
        <v>0</v>
      </c>
      <c r="T310" s="137">
        <f t="shared" si="3"/>
        <v>0</v>
      </c>
      <c r="AR310" s="138" t="s">
        <v>131</v>
      </c>
      <c r="AT310" s="138" t="s">
        <v>126</v>
      </c>
      <c r="AU310" s="138" t="s">
        <v>83</v>
      </c>
      <c r="AY310" s="17" t="s">
        <v>124</v>
      </c>
      <c r="BE310" s="139">
        <f t="shared" si="4"/>
        <v>0</v>
      </c>
      <c r="BF310" s="139">
        <f t="shared" si="5"/>
        <v>0</v>
      </c>
      <c r="BG310" s="139">
        <f t="shared" si="6"/>
        <v>0</v>
      </c>
      <c r="BH310" s="139">
        <f t="shared" si="7"/>
        <v>0</v>
      </c>
      <c r="BI310" s="139">
        <f t="shared" si="8"/>
        <v>0</v>
      </c>
      <c r="BJ310" s="17" t="s">
        <v>81</v>
      </c>
      <c r="BK310" s="139">
        <f t="shared" si="9"/>
        <v>0</v>
      </c>
      <c r="BL310" s="17" t="s">
        <v>131</v>
      </c>
      <c r="BM310" s="138" t="s">
        <v>486</v>
      </c>
    </row>
    <row r="311" spans="2:65" s="1" customFormat="1" ht="16.5" customHeight="1">
      <c r="B311" s="32"/>
      <c r="C311" s="127" t="s">
        <v>487</v>
      </c>
      <c r="D311" s="127" t="s">
        <v>126</v>
      </c>
      <c r="E311" s="128" t="s">
        <v>488</v>
      </c>
      <c r="F311" s="129" t="s">
        <v>489</v>
      </c>
      <c r="G311" s="130" t="s">
        <v>162</v>
      </c>
      <c r="H311" s="131">
        <v>70</v>
      </c>
      <c r="I311" s="132"/>
      <c r="J311" s="133">
        <f t="shared" si="0"/>
        <v>0</v>
      </c>
      <c r="K311" s="129" t="s">
        <v>130</v>
      </c>
      <c r="L311" s="32"/>
      <c r="M311" s="134" t="s">
        <v>19</v>
      </c>
      <c r="N311" s="135" t="s">
        <v>44</v>
      </c>
      <c r="P311" s="136">
        <f t="shared" si="1"/>
        <v>0</v>
      </c>
      <c r="Q311" s="136">
        <v>6.9999999999999994E-5</v>
      </c>
      <c r="R311" s="136">
        <f t="shared" si="2"/>
        <v>4.8999999999999998E-3</v>
      </c>
      <c r="S311" s="136">
        <v>0</v>
      </c>
      <c r="T311" s="137">
        <f t="shared" si="3"/>
        <v>0</v>
      </c>
      <c r="AR311" s="138" t="s">
        <v>131</v>
      </c>
      <c r="AT311" s="138" t="s">
        <v>126</v>
      </c>
      <c r="AU311" s="138" t="s">
        <v>83</v>
      </c>
      <c r="AY311" s="17" t="s">
        <v>124</v>
      </c>
      <c r="BE311" s="139">
        <f t="shared" si="4"/>
        <v>0</v>
      </c>
      <c r="BF311" s="139">
        <f t="shared" si="5"/>
        <v>0</v>
      </c>
      <c r="BG311" s="139">
        <f t="shared" si="6"/>
        <v>0</v>
      </c>
      <c r="BH311" s="139">
        <f t="shared" si="7"/>
        <v>0</v>
      </c>
      <c r="BI311" s="139">
        <f t="shared" si="8"/>
        <v>0</v>
      </c>
      <c r="BJ311" s="17" t="s">
        <v>81</v>
      </c>
      <c r="BK311" s="139">
        <f t="shared" si="9"/>
        <v>0</v>
      </c>
      <c r="BL311" s="17" t="s">
        <v>131</v>
      </c>
      <c r="BM311" s="138" t="s">
        <v>490</v>
      </c>
    </row>
    <row r="312" spans="2:65" s="1" customFormat="1" ht="11.25">
      <c r="B312" s="32"/>
      <c r="D312" s="140" t="s">
        <v>133</v>
      </c>
      <c r="F312" s="141" t="s">
        <v>491</v>
      </c>
      <c r="I312" s="142"/>
      <c r="L312" s="32"/>
      <c r="M312" s="143"/>
      <c r="T312" s="53"/>
      <c r="AT312" s="17" t="s">
        <v>133</v>
      </c>
      <c r="AU312" s="17" t="s">
        <v>83</v>
      </c>
    </row>
    <row r="313" spans="2:65" s="13" customFormat="1" ht="11.25">
      <c r="B313" s="151"/>
      <c r="D313" s="145" t="s">
        <v>135</v>
      </c>
      <c r="E313" s="152" t="s">
        <v>19</v>
      </c>
      <c r="F313" s="153" t="s">
        <v>411</v>
      </c>
      <c r="H313" s="154">
        <v>70</v>
      </c>
      <c r="I313" s="155"/>
      <c r="L313" s="151"/>
      <c r="M313" s="156"/>
      <c r="T313" s="157"/>
      <c r="AT313" s="152" t="s">
        <v>135</v>
      </c>
      <c r="AU313" s="152" t="s">
        <v>83</v>
      </c>
      <c r="AV313" s="13" t="s">
        <v>83</v>
      </c>
      <c r="AW313" s="13" t="s">
        <v>33</v>
      </c>
      <c r="AX313" s="13" t="s">
        <v>81</v>
      </c>
      <c r="AY313" s="152" t="s">
        <v>124</v>
      </c>
    </row>
    <row r="314" spans="2:65" s="1" customFormat="1" ht="16.5" customHeight="1">
      <c r="B314" s="32"/>
      <c r="C314" s="127" t="s">
        <v>492</v>
      </c>
      <c r="D314" s="127" t="s">
        <v>126</v>
      </c>
      <c r="E314" s="128" t="s">
        <v>493</v>
      </c>
      <c r="F314" s="129" t="s">
        <v>494</v>
      </c>
      <c r="G314" s="130" t="s">
        <v>420</v>
      </c>
      <c r="H314" s="131">
        <v>4</v>
      </c>
      <c r="I314" s="132"/>
      <c r="J314" s="133">
        <f>ROUND(I314*H314,1)</f>
        <v>0</v>
      </c>
      <c r="K314" s="129" t="s">
        <v>19</v>
      </c>
      <c r="L314" s="32"/>
      <c r="M314" s="134" t="s">
        <v>19</v>
      </c>
      <c r="N314" s="135" t="s">
        <v>44</v>
      </c>
      <c r="P314" s="136">
        <f>O314*H314</f>
        <v>0</v>
      </c>
      <c r="Q314" s="136">
        <v>0</v>
      </c>
      <c r="R314" s="136">
        <f>Q314*H314</f>
        <v>0</v>
      </c>
      <c r="S314" s="136">
        <v>0</v>
      </c>
      <c r="T314" s="137">
        <f>S314*H314</f>
        <v>0</v>
      </c>
      <c r="AR314" s="138" t="s">
        <v>131</v>
      </c>
      <c r="AT314" s="138" t="s">
        <v>126</v>
      </c>
      <c r="AU314" s="138" t="s">
        <v>83</v>
      </c>
      <c r="AY314" s="17" t="s">
        <v>124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7" t="s">
        <v>81</v>
      </c>
      <c r="BK314" s="139">
        <f>ROUND(I314*H314,1)</f>
        <v>0</v>
      </c>
      <c r="BL314" s="17" t="s">
        <v>131</v>
      </c>
      <c r="BM314" s="138" t="s">
        <v>495</v>
      </c>
    </row>
    <row r="315" spans="2:65" s="11" customFormat="1" ht="22.9" customHeight="1">
      <c r="B315" s="115"/>
      <c r="D315" s="116" t="s">
        <v>72</v>
      </c>
      <c r="E315" s="125" t="s">
        <v>187</v>
      </c>
      <c r="F315" s="125" t="s">
        <v>496</v>
      </c>
      <c r="I315" s="118"/>
      <c r="J315" s="126">
        <f>BK315</f>
        <v>0</v>
      </c>
      <c r="L315" s="115"/>
      <c r="M315" s="120"/>
      <c r="P315" s="121">
        <f>SUM(P316:P378)</f>
        <v>0</v>
      </c>
      <c r="R315" s="121">
        <f>SUM(R316:R378)</f>
        <v>316.94580520000005</v>
      </c>
      <c r="T315" s="122">
        <f>SUM(T316:T378)</f>
        <v>0</v>
      </c>
      <c r="AR315" s="116" t="s">
        <v>81</v>
      </c>
      <c r="AT315" s="123" t="s">
        <v>72</v>
      </c>
      <c r="AU315" s="123" t="s">
        <v>81</v>
      </c>
      <c r="AY315" s="116" t="s">
        <v>124</v>
      </c>
      <c r="BK315" s="124">
        <f>SUM(BK316:BK378)</f>
        <v>0</v>
      </c>
    </row>
    <row r="316" spans="2:65" s="1" customFormat="1" ht="16.5" customHeight="1">
      <c r="B316" s="32"/>
      <c r="C316" s="127" t="s">
        <v>497</v>
      </c>
      <c r="D316" s="127" t="s">
        <v>126</v>
      </c>
      <c r="E316" s="128" t="s">
        <v>498</v>
      </c>
      <c r="F316" s="129" t="s">
        <v>499</v>
      </c>
      <c r="G316" s="130" t="s">
        <v>420</v>
      </c>
      <c r="H316" s="131">
        <v>6</v>
      </c>
      <c r="I316" s="132"/>
      <c r="J316" s="133">
        <f>ROUND(I316*H316,1)</f>
        <v>0</v>
      </c>
      <c r="K316" s="129" t="s">
        <v>130</v>
      </c>
      <c r="L316" s="32"/>
      <c r="M316" s="134" t="s">
        <v>19</v>
      </c>
      <c r="N316" s="135" t="s">
        <v>44</v>
      </c>
      <c r="P316" s="136">
        <f>O316*H316</f>
        <v>0</v>
      </c>
      <c r="Q316" s="136">
        <v>6.9999999999999999E-4</v>
      </c>
      <c r="R316" s="136">
        <f>Q316*H316</f>
        <v>4.1999999999999997E-3</v>
      </c>
      <c r="S316" s="136">
        <v>0</v>
      </c>
      <c r="T316" s="137">
        <f>S316*H316</f>
        <v>0</v>
      </c>
      <c r="AR316" s="138" t="s">
        <v>131</v>
      </c>
      <c r="AT316" s="138" t="s">
        <v>126</v>
      </c>
      <c r="AU316" s="138" t="s">
        <v>83</v>
      </c>
      <c r="AY316" s="17" t="s">
        <v>124</v>
      </c>
      <c r="BE316" s="139">
        <f>IF(N316="základní",J316,0)</f>
        <v>0</v>
      </c>
      <c r="BF316" s="139">
        <f>IF(N316="snížená",J316,0)</f>
        <v>0</v>
      </c>
      <c r="BG316" s="139">
        <f>IF(N316="zákl. přenesená",J316,0)</f>
        <v>0</v>
      </c>
      <c r="BH316" s="139">
        <f>IF(N316="sníž. přenesená",J316,0)</f>
        <v>0</v>
      </c>
      <c r="BI316" s="139">
        <f>IF(N316="nulová",J316,0)</f>
        <v>0</v>
      </c>
      <c r="BJ316" s="17" t="s">
        <v>81</v>
      </c>
      <c r="BK316" s="139">
        <f>ROUND(I316*H316,1)</f>
        <v>0</v>
      </c>
      <c r="BL316" s="17" t="s">
        <v>131</v>
      </c>
      <c r="BM316" s="138" t="s">
        <v>500</v>
      </c>
    </row>
    <row r="317" spans="2:65" s="1" customFormat="1" ht="11.25">
      <c r="B317" s="32"/>
      <c r="D317" s="140" t="s">
        <v>133</v>
      </c>
      <c r="F317" s="141" t="s">
        <v>501</v>
      </c>
      <c r="I317" s="142"/>
      <c r="L317" s="32"/>
      <c r="M317" s="143"/>
      <c r="T317" s="53"/>
      <c r="AT317" s="17" t="s">
        <v>133</v>
      </c>
      <c r="AU317" s="17" t="s">
        <v>83</v>
      </c>
    </row>
    <row r="318" spans="2:65" s="1" customFormat="1" ht="16.5" customHeight="1">
      <c r="B318" s="32"/>
      <c r="C318" s="165" t="s">
        <v>502</v>
      </c>
      <c r="D318" s="165" t="s">
        <v>255</v>
      </c>
      <c r="E318" s="166" t="s">
        <v>503</v>
      </c>
      <c r="F318" s="167" t="s">
        <v>504</v>
      </c>
      <c r="G318" s="168" t="s">
        <v>420</v>
      </c>
      <c r="H318" s="169">
        <v>1</v>
      </c>
      <c r="I318" s="170"/>
      <c r="J318" s="171">
        <f>ROUND(I318*H318,1)</f>
        <v>0</v>
      </c>
      <c r="K318" s="167" t="s">
        <v>130</v>
      </c>
      <c r="L318" s="172"/>
      <c r="M318" s="173" t="s">
        <v>19</v>
      </c>
      <c r="N318" s="174" t="s">
        <v>44</v>
      </c>
      <c r="P318" s="136">
        <f>O318*H318</f>
        <v>0</v>
      </c>
      <c r="Q318" s="136">
        <v>5.0000000000000001E-3</v>
      </c>
      <c r="R318" s="136">
        <f>Q318*H318</f>
        <v>5.0000000000000001E-3</v>
      </c>
      <c r="S318" s="136">
        <v>0</v>
      </c>
      <c r="T318" s="137">
        <f>S318*H318</f>
        <v>0</v>
      </c>
      <c r="AR318" s="138" t="s">
        <v>181</v>
      </c>
      <c r="AT318" s="138" t="s">
        <v>255</v>
      </c>
      <c r="AU318" s="138" t="s">
        <v>83</v>
      </c>
      <c r="AY318" s="17" t="s">
        <v>124</v>
      </c>
      <c r="BE318" s="139">
        <f>IF(N318="základní",J318,0)</f>
        <v>0</v>
      </c>
      <c r="BF318" s="139">
        <f>IF(N318="snížená",J318,0)</f>
        <v>0</v>
      </c>
      <c r="BG318" s="139">
        <f>IF(N318="zákl. přenesená",J318,0)</f>
        <v>0</v>
      </c>
      <c r="BH318" s="139">
        <f>IF(N318="sníž. přenesená",J318,0)</f>
        <v>0</v>
      </c>
      <c r="BI318" s="139">
        <f>IF(N318="nulová",J318,0)</f>
        <v>0</v>
      </c>
      <c r="BJ318" s="17" t="s">
        <v>81</v>
      </c>
      <c r="BK318" s="139">
        <f>ROUND(I318*H318,1)</f>
        <v>0</v>
      </c>
      <c r="BL318" s="17" t="s">
        <v>131</v>
      </c>
      <c r="BM318" s="138" t="s">
        <v>505</v>
      </c>
    </row>
    <row r="319" spans="2:65" s="1" customFormat="1" ht="16.5" customHeight="1">
      <c r="B319" s="32"/>
      <c r="C319" s="165" t="s">
        <v>506</v>
      </c>
      <c r="D319" s="165" t="s">
        <v>255</v>
      </c>
      <c r="E319" s="166" t="s">
        <v>507</v>
      </c>
      <c r="F319" s="167" t="s">
        <v>508</v>
      </c>
      <c r="G319" s="168" t="s">
        <v>420</v>
      </c>
      <c r="H319" s="169">
        <v>4</v>
      </c>
      <c r="I319" s="170"/>
      <c r="J319" s="171">
        <f>ROUND(I319*H319,1)</f>
        <v>0</v>
      </c>
      <c r="K319" s="167" t="s">
        <v>130</v>
      </c>
      <c r="L319" s="172"/>
      <c r="M319" s="173" t="s">
        <v>19</v>
      </c>
      <c r="N319" s="174" t="s">
        <v>44</v>
      </c>
      <c r="P319" s="136">
        <f>O319*H319</f>
        <v>0</v>
      </c>
      <c r="Q319" s="136">
        <v>2.5000000000000001E-3</v>
      </c>
      <c r="R319" s="136">
        <f>Q319*H319</f>
        <v>0.01</v>
      </c>
      <c r="S319" s="136">
        <v>0</v>
      </c>
      <c r="T319" s="137">
        <f>S319*H319</f>
        <v>0</v>
      </c>
      <c r="AR319" s="138" t="s">
        <v>181</v>
      </c>
      <c r="AT319" s="138" t="s">
        <v>255</v>
      </c>
      <c r="AU319" s="138" t="s">
        <v>83</v>
      </c>
      <c r="AY319" s="17" t="s">
        <v>124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81</v>
      </c>
      <c r="BK319" s="139">
        <f>ROUND(I319*H319,1)</f>
        <v>0</v>
      </c>
      <c r="BL319" s="17" t="s">
        <v>131</v>
      </c>
      <c r="BM319" s="138" t="s">
        <v>509</v>
      </c>
    </row>
    <row r="320" spans="2:65" s="1" customFormat="1" ht="16.5" customHeight="1">
      <c r="B320" s="32"/>
      <c r="C320" s="165" t="s">
        <v>411</v>
      </c>
      <c r="D320" s="165" t="s">
        <v>255</v>
      </c>
      <c r="E320" s="166" t="s">
        <v>510</v>
      </c>
      <c r="F320" s="167" t="s">
        <v>511</v>
      </c>
      <c r="G320" s="168" t="s">
        <v>420</v>
      </c>
      <c r="H320" s="169">
        <v>1</v>
      </c>
      <c r="I320" s="170"/>
      <c r="J320" s="171">
        <f>ROUND(I320*H320,1)</f>
        <v>0</v>
      </c>
      <c r="K320" s="167" t="s">
        <v>130</v>
      </c>
      <c r="L320" s="172"/>
      <c r="M320" s="173" t="s">
        <v>19</v>
      </c>
      <c r="N320" s="174" t="s">
        <v>44</v>
      </c>
      <c r="P320" s="136">
        <f>O320*H320</f>
        <v>0</v>
      </c>
      <c r="Q320" s="136">
        <v>4.0000000000000001E-3</v>
      </c>
      <c r="R320" s="136">
        <f>Q320*H320</f>
        <v>4.0000000000000001E-3</v>
      </c>
      <c r="S320" s="136">
        <v>0</v>
      </c>
      <c r="T320" s="137">
        <f>S320*H320</f>
        <v>0</v>
      </c>
      <c r="AR320" s="138" t="s">
        <v>181</v>
      </c>
      <c r="AT320" s="138" t="s">
        <v>255</v>
      </c>
      <c r="AU320" s="138" t="s">
        <v>83</v>
      </c>
      <c r="AY320" s="17" t="s">
        <v>124</v>
      </c>
      <c r="BE320" s="139">
        <f>IF(N320="základní",J320,0)</f>
        <v>0</v>
      </c>
      <c r="BF320" s="139">
        <f>IF(N320="snížená",J320,0)</f>
        <v>0</v>
      </c>
      <c r="BG320" s="139">
        <f>IF(N320="zákl. přenesená",J320,0)</f>
        <v>0</v>
      </c>
      <c r="BH320" s="139">
        <f>IF(N320="sníž. přenesená",J320,0)</f>
        <v>0</v>
      </c>
      <c r="BI320" s="139">
        <f>IF(N320="nulová",J320,0)</f>
        <v>0</v>
      </c>
      <c r="BJ320" s="17" t="s">
        <v>81</v>
      </c>
      <c r="BK320" s="139">
        <f>ROUND(I320*H320,1)</f>
        <v>0</v>
      </c>
      <c r="BL320" s="17" t="s">
        <v>131</v>
      </c>
      <c r="BM320" s="138" t="s">
        <v>512</v>
      </c>
    </row>
    <row r="321" spans="2:65" s="1" customFormat="1" ht="16.5" customHeight="1">
      <c r="B321" s="32"/>
      <c r="C321" s="127" t="s">
        <v>513</v>
      </c>
      <c r="D321" s="127" t="s">
        <v>126</v>
      </c>
      <c r="E321" s="128" t="s">
        <v>514</v>
      </c>
      <c r="F321" s="129" t="s">
        <v>515</v>
      </c>
      <c r="G321" s="130" t="s">
        <v>420</v>
      </c>
      <c r="H321" s="131">
        <v>6</v>
      </c>
      <c r="I321" s="132"/>
      <c r="J321" s="133">
        <f>ROUND(I321*H321,1)</f>
        <v>0</v>
      </c>
      <c r="K321" s="129" t="s">
        <v>130</v>
      </c>
      <c r="L321" s="32"/>
      <c r="M321" s="134" t="s">
        <v>19</v>
      </c>
      <c r="N321" s="135" t="s">
        <v>44</v>
      </c>
      <c r="P321" s="136">
        <f>O321*H321</f>
        <v>0</v>
      </c>
      <c r="Q321" s="136">
        <v>0.10940999999999999</v>
      </c>
      <c r="R321" s="136">
        <f>Q321*H321</f>
        <v>0.65645999999999993</v>
      </c>
      <c r="S321" s="136">
        <v>0</v>
      </c>
      <c r="T321" s="137">
        <f>S321*H321</f>
        <v>0</v>
      </c>
      <c r="AR321" s="138" t="s">
        <v>131</v>
      </c>
      <c r="AT321" s="138" t="s">
        <v>126</v>
      </c>
      <c r="AU321" s="138" t="s">
        <v>83</v>
      </c>
      <c r="AY321" s="17" t="s">
        <v>124</v>
      </c>
      <c r="BE321" s="139">
        <f>IF(N321="základní",J321,0)</f>
        <v>0</v>
      </c>
      <c r="BF321" s="139">
        <f>IF(N321="snížená",J321,0)</f>
        <v>0</v>
      </c>
      <c r="BG321" s="139">
        <f>IF(N321="zákl. přenesená",J321,0)</f>
        <v>0</v>
      </c>
      <c r="BH321" s="139">
        <f>IF(N321="sníž. přenesená",J321,0)</f>
        <v>0</v>
      </c>
      <c r="BI321" s="139">
        <f>IF(N321="nulová",J321,0)</f>
        <v>0</v>
      </c>
      <c r="BJ321" s="17" t="s">
        <v>81</v>
      </c>
      <c r="BK321" s="139">
        <f>ROUND(I321*H321,1)</f>
        <v>0</v>
      </c>
      <c r="BL321" s="17" t="s">
        <v>131</v>
      </c>
      <c r="BM321" s="138" t="s">
        <v>516</v>
      </c>
    </row>
    <row r="322" spans="2:65" s="1" customFormat="1" ht="11.25">
      <c r="B322" s="32"/>
      <c r="D322" s="140" t="s">
        <v>133</v>
      </c>
      <c r="F322" s="141" t="s">
        <v>517</v>
      </c>
      <c r="I322" s="142"/>
      <c r="L322" s="32"/>
      <c r="M322" s="143"/>
      <c r="T322" s="53"/>
      <c r="AT322" s="17" t="s">
        <v>133</v>
      </c>
      <c r="AU322" s="17" t="s">
        <v>83</v>
      </c>
    </row>
    <row r="323" spans="2:65" s="1" customFormat="1" ht="16.5" customHeight="1">
      <c r="B323" s="32"/>
      <c r="C323" s="165" t="s">
        <v>518</v>
      </c>
      <c r="D323" s="165" t="s">
        <v>255</v>
      </c>
      <c r="E323" s="166" t="s">
        <v>519</v>
      </c>
      <c r="F323" s="167" t="s">
        <v>520</v>
      </c>
      <c r="G323" s="168" t="s">
        <v>420</v>
      </c>
      <c r="H323" s="169">
        <v>6</v>
      </c>
      <c r="I323" s="170"/>
      <c r="J323" s="171">
        <f>ROUND(I323*H323,1)</f>
        <v>0</v>
      </c>
      <c r="K323" s="167" t="s">
        <v>130</v>
      </c>
      <c r="L323" s="172"/>
      <c r="M323" s="173" t="s">
        <v>19</v>
      </c>
      <c r="N323" s="174" t="s">
        <v>44</v>
      </c>
      <c r="P323" s="136">
        <f>O323*H323</f>
        <v>0</v>
      </c>
      <c r="Q323" s="136">
        <v>6.1000000000000004E-3</v>
      </c>
      <c r="R323" s="136">
        <f>Q323*H323</f>
        <v>3.6600000000000001E-2</v>
      </c>
      <c r="S323" s="136">
        <v>0</v>
      </c>
      <c r="T323" s="137">
        <f>S323*H323</f>
        <v>0</v>
      </c>
      <c r="AR323" s="138" t="s">
        <v>181</v>
      </c>
      <c r="AT323" s="138" t="s">
        <v>255</v>
      </c>
      <c r="AU323" s="138" t="s">
        <v>83</v>
      </c>
      <c r="AY323" s="17" t="s">
        <v>124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7" t="s">
        <v>81</v>
      </c>
      <c r="BK323" s="139">
        <f>ROUND(I323*H323,1)</f>
        <v>0</v>
      </c>
      <c r="BL323" s="17" t="s">
        <v>131</v>
      </c>
      <c r="BM323" s="138" t="s">
        <v>521</v>
      </c>
    </row>
    <row r="324" spans="2:65" s="1" customFormat="1" ht="16.5" customHeight="1">
      <c r="B324" s="32"/>
      <c r="C324" s="165" t="s">
        <v>522</v>
      </c>
      <c r="D324" s="165" t="s">
        <v>255</v>
      </c>
      <c r="E324" s="166" t="s">
        <v>523</v>
      </c>
      <c r="F324" s="167" t="s">
        <v>524</v>
      </c>
      <c r="G324" s="168" t="s">
        <v>420</v>
      </c>
      <c r="H324" s="169">
        <v>6</v>
      </c>
      <c r="I324" s="170"/>
      <c r="J324" s="171">
        <f>ROUND(I324*H324,1)</f>
        <v>0</v>
      </c>
      <c r="K324" s="167" t="s">
        <v>130</v>
      </c>
      <c r="L324" s="172"/>
      <c r="M324" s="173" t="s">
        <v>19</v>
      </c>
      <c r="N324" s="174" t="s">
        <v>44</v>
      </c>
      <c r="P324" s="136">
        <f>O324*H324</f>
        <v>0</v>
      </c>
      <c r="Q324" s="136">
        <v>1E-4</v>
      </c>
      <c r="R324" s="136">
        <f>Q324*H324</f>
        <v>6.0000000000000006E-4</v>
      </c>
      <c r="S324" s="136">
        <v>0</v>
      </c>
      <c r="T324" s="137">
        <f>S324*H324</f>
        <v>0</v>
      </c>
      <c r="AR324" s="138" t="s">
        <v>181</v>
      </c>
      <c r="AT324" s="138" t="s">
        <v>255</v>
      </c>
      <c r="AU324" s="138" t="s">
        <v>83</v>
      </c>
      <c r="AY324" s="17" t="s">
        <v>124</v>
      </c>
      <c r="BE324" s="139">
        <f>IF(N324="základní",J324,0)</f>
        <v>0</v>
      </c>
      <c r="BF324" s="139">
        <f>IF(N324="snížená",J324,0)</f>
        <v>0</v>
      </c>
      <c r="BG324" s="139">
        <f>IF(N324="zákl. přenesená",J324,0)</f>
        <v>0</v>
      </c>
      <c r="BH324" s="139">
        <f>IF(N324="sníž. přenesená",J324,0)</f>
        <v>0</v>
      </c>
      <c r="BI324" s="139">
        <f>IF(N324="nulová",J324,0)</f>
        <v>0</v>
      </c>
      <c r="BJ324" s="17" t="s">
        <v>81</v>
      </c>
      <c r="BK324" s="139">
        <f>ROUND(I324*H324,1)</f>
        <v>0</v>
      </c>
      <c r="BL324" s="17" t="s">
        <v>131</v>
      </c>
      <c r="BM324" s="138" t="s">
        <v>525</v>
      </c>
    </row>
    <row r="325" spans="2:65" s="1" customFormat="1" ht="16.5" customHeight="1">
      <c r="B325" s="32"/>
      <c r="C325" s="127" t="s">
        <v>526</v>
      </c>
      <c r="D325" s="127" t="s">
        <v>126</v>
      </c>
      <c r="E325" s="128" t="s">
        <v>527</v>
      </c>
      <c r="F325" s="129" t="s">
        <v>528</v>
      </c>
      <c r="G325" s="130" t="s">
        <v>162</v>
      </c>
      <c r="H325" s="131">
        <v>342</v>
      </c>
      <c r="I325" s="132"/>
      <c r="J325" s="133">
        <f>ROUND(I325*H325,1)</f>
        <v>0</v>
      </c>
      <c r="K325" s="129" t="s">
        <v>529</v>
      </c>
      <c r="L325" s="32"/>
      <c r="M325" s="134" t="s">
        <v>19</v>
      </c>
      <c r="N325" s="135" t="s">
        <v>44</v>
      </c>
      <c r="P325" s="136">
        <f>O325*H325</f>
        <v>0</v>
      </c>
      <c r="Q325" s="136">
        <v>2.0000000000000001E-4</v>
      </c>
      <c r="R325" s="136">
        <f>Q325*H325</f>
        <v>6.8400000000000002E-2</v>
      </c>
      <c r="S325" s="136">
        <v>0</v>
      </c>
      <c r="T325" s="137">
        <f>S325*H325</f>
        <v>0</v>
      </c>
      <c r="AR325" s="138" t="s">
        <v>131</v>
      </c>
      <c r="AT325" s="138" t="s">
        <v>126</v>
      </c>
      <c r="AU325" s="138" t="s">
        <v>83</v>
      </c>
      <c r="AY325" s="17" t="s">
        <v>124</v>
      </c>
      <c r="BE325" s="139">
        <f>IF(N325="základní",J325,0)</f>
        <v>0</v>
      </c>
      <c r="BF325" s="139">
        <f>IF(N325="snížená",J325,0)</f>
        <v>0</v>
      </c>
      <c r="BG325" s="139">
        <f>IF(N325="zákl. přenesená",J325,0)</f>
        <v>0</v>
      </c>
      <c r="BH325" s="139">
        <f>IF(N325="sníž. přenesená",J325,0)</f>
        <v>0</v>
      </c>
      <c r="BI325" s="139">
        <f>IF(N325="nulová",J325,0)</f>
        <v>0</v>
      </c>
      <c r="BJ325" s="17" t="s">
        <v>81</v>
      </c>
      <c r="BK325" s="139">
        <f>ROUND(I325*H325,1)</f>
        <v>0</v>
      </c>
      <c r="BL325" s="17" t="s">
        <v>131</v>
      </c>
      <c r="BM325" s="138" t="s">
        <v>530</v>
      </c>
    </row>
    <row r="326" spans="2:65" s="1" customFormat="1" ht="11.25">
      <c r="B326" s="32"/>
      <c r="D326" s="140" t="s">
        <v>133</v>
      </c>
      <c r="F326" s="141" t="s">
        <v>531</v>
      </c>
      <c r="I326" s="142"/>
      <c r="L326" s="32"/>
      <c r="M326" s="143"/>
      <c r="T326" s="53"/>
      <c r="AT326" s="17" t="s">
        <v>133</v>
      </c>
      <c r="AU326" s="17" t="s">
        <v>83</v>
      </c>
    </row>
    <row r="327" spans="2:65" s="1" customFormat="1" ht="16.5" customHeight="1">
      <c r="B327" s="32"/>
      <c r="C327" s="127" t="s">
        <v>532</v>
      </c>
      <c r="D327" s="127" t="s">
        <v>126</v>
      </c>
      <c r="E327" s="128" t="s">
        <v>533</v>
      </c>
      <c r="F327" s="129" t="s">
        <v>534</v>
      </c>
      <c r="G327" s="130" t="s">
        <v>162</v>
      </c>
      <c r="H327" s="131">
        <v>174</v>
      </c>
      <c r="I327" s="132"/>
      <c r="J327" s="133">
        <f>ROUND(I327*H327,1)</f>
        <v>0</v>
      </c>
      <c r="K327" s="129" t="s">
        <v>529</v>
      </c>
      <c r="L327" s="32"/>
      <c r="M327" s="134" t="s">
        <v>19</v>
      </c>
      <c r="N327" s="135" t="s">
        <v>44</v>
      </c>
      <c r="P327" s="136">
        <f>O327*H327</f>
        <v>0</v>
      </c>
      <c r="Q327" s="136">
        <v>1E-4</v>
      </c>
      <c r="R327" s="136">
        <f>Q327*H327</f>
        <v>1.7400000000000002E-2</v>
      </c>
      <c r="S327" s="136">
        <v>0</v>
      </c>
      <c r="T327" s="137">
        <f>S327*H327</f>
        <v>0</v>
      </c>
      <c r="AR327" s="138" t="s">
        <v>131</v>
      </c>
      <c r="AT327" s="138" t="s">
        <v>126</v>
      </c>
      <c r="AU327" s="138" t="s">
        <v>83</v>
      </c>
      <c r="AY327" s="17" t="s">
        <v>124</v>
      </c>
      <c r="BE327" s="139">
        <f>IF(N327="základní",J327,0)</f>
        <v>0</v>
      </c>
      <c r="BF327" s="139">
        <f>IF(N327="snížená",J327,0)</f>
        <v>0</v>
      </c>
      <c r="BG327" s="139">
        <f>IF(N327="zákl. přenesená",J327,0)</f>
        <v>0</v>
      </c>
      <c r="BH327" s="139">
        <f>IF(N327="sníž. přenesená",J327,0)</f>
        <v>0</v>
      </c>
      <c r="BI327" s="139">
        <f>IF(N327="nulová",J327,0)</f>
        <v>0</v>
      </c>
      <c r="BJ327" s="17" t="s">
        <v>81</v>
      </c>
      <c r="BK327" s="139">
        <f>ROUND(I327*H327,1)</f>
        <v>0</v>
      </c>
      <c r="BL327" s="17" t="s">
        <v>131</v>
      </c>
      <c r="BM327" s="138" t="s">
        <v>535</v>
      </c>
    </row>
    <row r="328" spans="2:65" s="1" customFormat="1" ht="11.25">
      <c r="B328" s="32"/>
      <c r="D328" s="140" t="s">
        <v>133</v>
      </c>
      <c r="F328" s="141" t="s">
        <v>536</v>
      </c>
      <c r="I328" s="142"/>
      <c r="L328" s="32"/>
      <c r="M328" s="143"/>
      <c r="T328" s="53"/>
      <c r="AT328" s="17" t="s">
        <v>133</v>
      </c>
      <c r="AU328" s="17" t="s">
        <v>83</v>
      </c>
    </row>
    <row r="329" spans="2:65" s="1" customFormat="1" ht="16.5" customHeight="1">
      <c r="B329" s="32"/>
      <c r="C329" s="127" t="s">
        <v>537</v>
      </c>
      <c r="D329" s="127" t="s">
        <v>126</v>
      </c>
      <c r="E329" s="128" t="s">
        <v>538</v>
      </c>
      <c r="F329" s="129" t="s">
        <v>539</v>
      </c>
      <c r="G329" s="130" t="s">
        <v>129</v>
      </c>
      <c r="H329" s="131">
        <v>9</v>
      </c>
      <c r="I329" s="132"/>
      <c r="J329" s="133">
        <f>ROUND(I329*H329,1)</f>
        <v>0</v>
      </c>
      <c r="K329" s="129" t="s">
        <v>529</v>
      </c>
      <c r="L329" s="32"/>
      <c r="M329" s="134" t="s">
        <v>19</v>
      </c>
      <c r="N329" s="135" t="s">
        <v>44</v>
      </c>
      <c r="P329" s="136">
        <f>O329*H329</f>
        <v>0</v>
      </c>
      <c r="Q329" s="136">
        <v>1.1999999999999999E-3</v>
      </c>
      <c r="R329" s="136">
        <f>Q329*H329</f>
        <v>1.0799999999999999E-2</v>
      </c>
      <c r="S329" s="136">
        <v>0</v>
      </c>
      <c r="T329" s="137">
        <f>S329*H329</f>
        <v>0</v>
      </c>
      <c r="AR329" s="138" t="s">
        <v>131</v>
      </c>
      <c r="AT329" s="138" t="s">
        <v>126</v>
      </c>
      <c r="AU329" s="138" t="s">
        <v>83</v>
      </c>
      <c r="AY329" s="17" t="s">
        <v>124</v>
      </c>
      <c r="BE329" s="139">
        <f>IF(N329="základní",J329,0)</f>
        <v>0</v>
      </c>
      <c r="BF329" s="139">
        <f>IF(N329="snížená",J329,0)</f>
        <v>0</v>
      </c>
      <c r="BG329" s="139">
        <f>IF(N329="zákl. přenesená",J329,0)</f>
        <v>0</v>
      </c>
      <c r="BH329" s="139">
        <f>IF(N329="sníž. přenesená",J329,0)</f>
        <v>0</v>
      </c>
      <c r="BI329" s="139">
        <f>IF(N329="nulová",J329,0)</f>
        <v>0</v>
      </c>
      <c r="BJ329" s="17" t="s">
        <v>81</v>
      </c>
      <c r="BK329" s="139">
        <f>ROUND(I329*H329,1)</f>
        <v>0</v>
      </c>
      <c r="BL329" s="17" t="s">
        <v>131</v>
      </c>
      <c r="BM329" s="138" t="s">
        <v>540</v>
      </c>
    </row>
    <row r="330" spans="2:65" s="1" customFormat="1" ht="11.25">
      <c r="B330" s="32"/>
      <c r="D330" s="140" t="s">
        <v>133</v>
      </c>
      <c r="F330" s="141" t="s">
        <v>541</v>
      </c>
      <c r="I330" s="142"/>
      <c r="L330" s="32"/>
      <c r="M330" s="143"/>
      <c r="T330" s="53"/>
      <c r="AT330" s="17" t="s">
        <v>133</v>
      </c>
      <c r="AU330" s="17" t="s">
        <v>83</v>
      </c>
    </row>
    <row r="331" spans="2:65" s="1" customFormat="1" ht="21.75" customHeight="1">
      <c r="B331" s="32"/>
      <c r="C331" s="127" t="s">
        <v>542</v>
      </c>
      <c r="D331" s="127" t="s">
        <v>126</v>
      </c>
      <c r="E331" s="128" t="s">
        <v>543</v>
      </c>
      <c r="F331" s="129" t="s">
        <v>544</v>
      </c>
      <c r="G331" s="130" t="s">
        <v>162</v>
      </c>
      <c r="H331" s="131">
        <v>342</v>
      </c>
      <c r="I331" s="132"/>
      <c r="J331" s="133">
        <f>ROUND(I331*H331,1)</f>
        <v>0</v>
      </c>
      <c r="K331" s="129" t="s">
        <v>130</v>
      </c>
      <c r="L331" s="32"/>
      <c r="M331" s="134" t="s">
        <v>19</v>
      </c>
      <c r="N331" s="135" t="s">
        <v>44</v>
      </c>
      <c r="P331" s="136">
        <f>O331*H331</f>
        <v>0</v>
      </c>
      <c r="Q331" s="136">
        <v>6.4999999999999997E-4</v>
      </c>
      <c r="R331" s="136">
        <f>Q331*H331</f>
        <v>0.2223</v>
      </c>
      <c r="S331" s="136">
        <v>0</v>
      </c>
      <c r="T331" s="137">
        <f>S331*H331</f>
        <v>0</v>
      </c>
      <c r="AR331" s="138" t="s">
        <v>131</v>
      </c>
      <c r="AT331" s="138" t="s">
        <v>126</v>
      </c>
      <c r="AU331" s="138" t="s">
        <v>83</v>
      </c>
      <c r="AY331" s="17" t="s">
        <v>124</v>
      </c>
      <c r="BE331" s="139">
        <f>IF(N331="základní",J331,0)</f>
        <v>0</v>
      </c>
      <c r="BF331" s="139">
        <f>IF(N331="snížená",J331,0)</f>
        <v>0</v>
      </c>
      <c r="BG331" s="139">
        <f>IF(N331="zákl. přenesená",J331,0)</f>
        <v>0</v>
      </c>
      <c r="BH331" s="139">
        <f>IF(N331="sníž. přenesená",J331,0)</f>
        <v>0</v>
      </c>
      <c r="BI331" s="139">
        <f>IF(N331="nulová",J331,0)</f>
        <v>0</v>
      </c>
      <c r="BJ331" s="17" t="s">
        <v>81</v>
      </c>
      <c r="BK331" s="139">
        <f>ROUND(I331*H331,1)</f>
        <v>0</v>
      </c>
      <c r="BL331" s="17" t="s">
        <v>131</v>
      </c>
      <c r="BM331" s="138" t="s">
        <v>545</v>
      </c>
    </row>
    <row r="332" spans="2:65" s="1" customFormat="1" ht="11.25">
      <c r="B332" s="32"/>
      <c r="D332" s="140" t="s">
        <v>133</v>
      </c>
      <c r="F332" s="141" t="s">
        <v>546</v>
      </c>
      <c r="I332" s="142"/>
      <c r="L332" s="32"/>
      <c r="M332" s="143"/>
      <c r="T332" s="53"/>
      <c r="AT332" s="17" t="s">
        <v>133</v>
      </c>
      <c r="AU332" s="17" t="s">
        <v>83</v>
      </c>
    </row>
    <row r="333" spans="2:65" s="1" customFormat="1" ht="21.75" customHeight="1">
      <c r="B333" s="32"/>
      <c r="C333" s="127" t="s">
        <v>547</v>
      </c>
      <c r="D333" s="127" t="s">
        <v>126</v>
      </c>
      <c r="E333" s="128" t="s">
        <v>548</v>
      </c>
      <c r="F333" s="129" t="s">
        <v>549</v>
      </c>
      <c r="G333" s="130" t="s">
        <v>162</v>
      </c>
      <c r="H333" s="131">
        <v>174</v>
      </c>
      <c r="I333" s="132"/>
      <c r="J333" s="133">
        <f>ROUND(I333*H333,1)</f>
        <v>0</v>
      </c>
      <c r="K333" s="129" t="s">
        <v>130</v>
      </c>
      <c r="L333" s="32"/>
      <c r="M333" s="134" t="s">
        <v>19</v>
      </c>
      <c r="N333" s="135" t="s">
        <v>44</v>
      </c>
      <c r="P333" s="136">
        <f>O333*H333</f>
        <v>0</v>
      </c>
      <c r="Q333" s="136">
        <v>3.8000000000000002E-4</v>
      </c>
      <c r="R333" s="136">
        <f>Q333*H333</f>
        <v>6.6119999999999998E-2</v>
      </c>
      <c r="S333" s="136">
        <v>0</v>
      </c>
      <c r="T333" s="137">
        <f>S333*H333</f>
        <v>0</v>
      </c>
      <c r="AR333" s="138" t="s">
        <v>131</v>
      </c>
      <c r="AT333" s="138" t="s">
        <v>126</v>
      </c>
      <c r="AU333" s="138" t="s">
        <v>83</v>
      </c>
      <c r="AY333" s="17" t="s">
        <v>124</v>
      </c>
      <c r="BE333" s="139">
        <f>IF(N333="základní",J333,0)</f>
        <v>0</v>
      </c>
      <c r="BF333" s="139">
        <f>IF(N333="snížená",J333,0)</f>
        <v>0</v>
      </c>
      <c r="BG333" s="139">
        <f>IF(N333="zákl. přenesená",J333,0)</f>
        <v>0</v>
      </c>
      <c r="BH333" s="139">
        <f>IF(N333="sníž. přenesená",J333,0)</f>
        <v>0</v>
      </c>
      <c r="BI333" s="139">
        <f>IF(N333="nulová",J333,0)</f>
        <v>0</v>
      </c>
      <c r="BJ333" s="17" t="s">
        <v>81</v>
      </c>
      <c r="BK333" s="139">
        <f>ROUND(I333*H333,1)</f>
        <v>0</v>
      </c>
      <c r="BL333" s="17" t="s">
        <v>131</v>
      </c>
      <c r="BM333" s="138" t="s">
        <v>550</v>
      </c>
    </row>
    <row r="334" spans="2:65" s="1" customFormat="1" ht="11.25">
      <c r="B334" s="32"/>
      <c r="D334" s="140" t="s">
        <v>133</v>
      </c>
      <c r="F334" s="141" t="s">
        <v>551</v>
      </c>
      <c r="I334" s="142"/>
      <c r="L334" s="32"/>
      <c r="M334" s="143"/>
      <c r="T334" s="53"/>
      <c r="AT334" s="17" t="s">
        <v>133</v>
      </c>
      <c r="AU334" s="17" t="s">
        <v>83</v>
      </c>
    </row>
    <row r="335" spans="2:65" s="1" customFormat="1" ht="21.75" customHeight="1">
      <c r="B335" s="32"/>
      <c r="C335" s="127" t="s">
        <v>552</v>
      </c>
      <c r="D335" s="127" t="s">
        <v>126</v>
      </c>
      <c r="E335" s="128" t="s">
        <v>553</v>
      </c>
      <c r="F335" s="129" t="s">
        <v>554</v>
      </c>
      <c r="G335" s="130" t="s">
        <v>129</v>
      </c>
      <c r="H335" s="131">
        <v>9</v>
      </c>
      <c r="I335" s="132"/>
      <c r="J335" s="133">
        <f>ROUND(I335*H335,1)</f>
        <v>0</v>
      </c>
      <c r="K335" s="129" t="s">
        <v>130</v>
      </c>
      <c r="L335" s="32"/>
      <c r="M335" s="134" t="s">
        <v>19</v>
      </c>
      <c r="N335" s="135" t="s">
        <v>44</v>
      </c>
      <c r="P335" s="136">
        <f>O335*H335</f>
        <v>0</v>
      </c>
      <c r="Q335" s="136">
        <v>2.5999999999999999E-3</v>
      </c>
      <c r="R335" s="136">
        <f>Q335*H335</f>
        <v>2.3399999999999997E-2</v>
      </c>
      <c r="S335" s="136">
        <v>0</v>
      </c>
      <c r="T335" s="137">
        <f>S335*H335</f>
        <v>0</v>
      </c>
      <c r="AR335" s="138" t="s">
        <v>131</v>
      </c>
      <c r="AT335" s="138" t="s">
        <v>126</v>
      </c>
      <c r="AU335" s="138" t="s">
        <v>83</v>
      </c>
      <c r="AY335" s="17" t="s">
        <v>124</v>
      </c>
      <c r="BE335" s="139">
        <f>IF(N335="základní",J335,0)</f>
        <v>0</v>
      </c>
      <c r="BF335" s="139">
        <f>IF(N335="snížená",J335,0)</f>
        <v>0</v>
      </c>
      <c r="BG335" s="139">
        <f>IF(N335="zákl. přenesená",J335,0)</f>
        <v>0</v>
      </c>
      <c r="BH335" s="139">
        <f>IF(N335="sníž. přenesená",J335,0)</f>
        <v>0</v>
      </c>
      <c r="BI335" s="139">
        <f>IF(N335="nulová",J335,0)</f>
        <v>0</v>
      </c>
      <c r="BJ335" s="17" t="s">
        <v>81</v>
      </c>
      <c r="BK335" s="139">
        <f>ROUND(I335*H335,1)</f>
        <v>0</v>
      </c>
      <c r="BL335" s="17" t="s">
        <v>131</v>
      </c>
      <c r="BM335" s="138" t="s">
        <v>555</v>
      </c>
    </row>
    <row r="336" spans="2:65" s="1" customFormat="1" ht="11.25">
      <c r="B336" s="32"/>
      <c r="D336" s="140" t="s">
        <v>133</v>
      </c>
      <c r="F336" s="141" t="s">
        <v>556</v>
      </c>
      <c r="I336" s="142"/>
      <c r="L336" s="32"/>
      <c r="M336" s="143"/>
      <c r="T336" s="53"/>
      <c r="AT336" s="17" t="s">
        <v>133</v>
      </c>
      <c r="AU336" s="17" t="s">
        <v>83</v>
      </c>
    </row>
    <row r="337" spans="2:65" s="1" customFormat="1" ht="24.2" customHeight="1">
      <c r="B337" s="32"/>
      <c r="C337" s="127" t="s">
        <v>557</v>
      </c>
      <c r="D337" s="127" t="s">
        <v>126</v>
      </c>
      <c r="E337" s="128" t="s">
        <v>558</v>
      </c>
      <c r="F337" s="129" t="s">
        <v>559</v>
      </c>
      <c r="G337" s="130" t="s">
        <v>162</v>
      </c>
      <c r="H337" s="131">
        <v>516</v>
      </c>
      <c r="I337" s="132"/>
      <c r="J337" s="133">
        <f>ROUND(I337*H337,1)</f>
        <v>0</v>
      </c>
      <c r="K337" s="129" t="s">
        <v>130</v>
      </c>
      <c r="L337" s="32"/>
      <c r="M337" s="134" t="s">
        <v>19</v>
      </c>
      <c r="N337" s="135" t="s">
        <v>44</v>
      </c>
      <c r="P337" s="136">
        <f>O337*H337</f>
        <v>0</v>
      </c>
      <c r="Q337" s="136">
        <v>0</v>
      </c>
      <c r="R337" s="136">
        <f>Q337*H337</f>
        <v>0</v>
      </c>
      <c r="S337" s="136">
        <v>0</v>
      </c>
      <c r="T337" s="137">
        <f>S337*H337</f>
        <v>0</v>
      </c>
      <c r="AR337" s="138" t="s">
        <v>131</v>
      </c>
      <c r="AT337" s="138" t="s">
        <v>126</v>
      </c>
      <c r="AU337" s="138" t="s">
        <v>83</v>
      </c>
      <c r="AY337" s="17" t="s">
        <v>124</v>
      </c>
      <c r="BE337" s="139">
        <f>IF(N337="základní",J337,0)</f>
        <v>0</v>
      </c>
      <c r="BF337" s="139">
        <f>IF(N337="snížená",J337,0)</f>
        <v>0</v>
      </c>
      <c r="BG337" s="139">
        <f>IF(N337="zákl. přenesená",J337,0)</f>
        <v>0</v>
      </c>
      <c r="BH337" s="139">
        <f>IF(N337="sníž. přenesená",J337,0)</f>
        <v>0</v>
      </c>
      <c r="BI337" s="139">
        <f>IF(N337="nulová",J337,0)</f>
        <v>0</v>
      </c>
      <c r="BJ337" s="17" t="s">
        <v>81</v>
      </c>
      <c r="BK337" s="139">
        <f>ROUND(I337*H337,1)</f>
        <v>0</v>
      </c>
      <c r="BL337" s="17" t="s">
        <v>131</v>
      </c>
      <c r="BM337" s="138" t="s">
        <v>560</v>
      </c>
    </row>
    <row r="338" spans="2:65" s="1" customFormat="1" ht="11.25">
      <c r="B338" s="32"/>
      <c r="D338" s="140" t="s">
        <v>133</v>
      </c>
      <c r="F338" s="141" t="s">
        <v>561</v>
      </c>
      <c r="I338" s="142"/>
      <c r="L338" s="32"/>
      <c r="M338" s="143"/>
      <c r="T338" s="53"/>
      <c r="AT338" s="17" t="s">
        <v>133</v>
      </c>
      <c r="AU338" s="17" t="s">
        <v>83</v>
      </c>
    </row>
    <row r="339" spans="2:65" s="13" customFormat="1" ht="11.25">
      <c r="B339" s="151"/>
      <c r="D339" s="145" t="s">
        <v>135</v>
      </c>
      <c r="E339" s="152" t="s">
        <v>19</v>
      </c>
      <c r="F339" s="153" t="s">
        <v>562</v>
      </c>
      <c r="H339" s="154">
        <v>516</v>
      </c>
      <c r="I339" s="155"/>
      <c r="L339" s="151"/>
      <c r="M339" s="156"/>
      <c r="T339" s="157"/>
      <c r="AT339" s="152" t="s">
        <v>135</v>
      </c>
      <c r="AU339" s="152" t="s">
        <v>83</v>
      </c>
      <c r="AV339" s="13" t="s">
        <v>83</v>
      </c>
      <c r="AW339" s="13" t="s">
        <v>33</v>
      </c>
      <c r="AX339" s="13" t="s">
        <v>81</v>
      </c>
      <c r="AY339" s="152" t="s">
        <v>124</v>
      </c>
    </row>
    <row r="340" spans="2:65" s="1" customFormat="1" ht="24.2" customHeight="1">
      <c r="B340" s="32"/>
      <c r="C340" s="127" t="s">
        <v>563</v>
      </c>
      <c r="D340" s="127" t="s">
        <v>126</v>
      </c>
      <c r="E340" s="128" t="s">
        <v>564</v>
      </c>
      <c r="F340" s="129" t="s">
        <v>565</v>
      </c>
      <c r="G340" s="130" t="s">
        <v>129</v>
      </c>
      <c r="H340" s="131">
        <v>9</v>
      </c>
      <c r="I340" s="132"/>
      <c r="J340" s="133">
        <f>ROUND(I340*H340,1)</f>
        <v>0</v>
      </c>
      <c r="K340" s="129" t="s">
        <v>130</v>
      </c>
      <c r="L340" s="32"/>
      <c r="M340" s="134" t="s">
        <v>19</v>
      </c>
      <c r="N340" s="135" t="s">
        <v>44</v>
      </c>
      <c r="P340" s="136">
        <f>O340*H340</f>
        <v>0</v>
      </c>
      <c r="Q340" s="136">
        <v>1.0000000000000001E-5</v>
      </c>
      <c r="R340" s="136">
        <f>Q340*H340</f>
        <v>9.0000000000000006E-5</v>
      </c>
      <c r="S340" s="136">
        <v>0</v>
      </c>
      <c r="T340" s="137">
        <f>S340*H340</f>
        <v>0</v>
      </c>
      <c r="AR340" s="138" t="s">
        <v>131</v>
      </c>
      <c r="AT340" s="138" t="s">
        <v>126</v>
      </c>
      <c r="AU340" s="138" t="s">
        <v>83</v>
      </c>
      <c r="AY340" s="17" t="s">
        <v>124</v>
      </c>
      <c r="BE340" s="139">
        <f>IF(N340="základní",J340,0)</f>
        <v>0</v>
      </c>
      <c r="BF340" s="139">
        <f>IF(N340="snížená",J340,0)</f>
        <v>0</v>
      </c>
      <c r="BG340" s="139">
        <f>IF(N340="zákl. přenesená",J340,0)</f>
        <v>0</v>
      </c>
      <c r="BH340" s="139">
        <f>IF(N340="sníž. přenesená",J340,0)</f>
        <v>0</v>
      </c>
      <c r="BI340" s="139">
        <f>IF(N340="nulová",J340,0)</f>
        <v>0</v>
      </c>
      <c r="BJ340" s="17" t="s">
        <v>81</v>
      </c>
      <c r="BK340" s="139">
        <f>ROUND(I340*H340,1)</f>
        <v>0</v>
      </c>
      <c r="BL340" s="17" t="s">
        <v>131</v>
      </c>
      <c r="BM340" s="138" t="s">
        <v>566</v>
      </c>
    </row>
    <row r="341" spans="2:65" s="1" customFormat="1" ht="11.25">
      <c r="B341" s="32"/>
      <c r="D341" s="140" t="s">
        <v>133</v>
      </c>
      <c r="F341" s="141" t="s">
        <v>567</v>
      </c>
      <c r="I341" s="142"/>
      <c r="L341" s="32"/>
      <c r="M341" s="143"/>
      <c r="T341" s="53"/>
      <c r="AT341" s="17" t="s">
        <v>133</v>
      </c>
      <c r="AU341" s="17" t="s">
        <v>83</v>
      </c>
    </row>
    <row r="342" spans="2:65" s="1" customFormat="1" ht="24.2" customHeight="1">
      <c r="B342" s="32"/>
      <c r="C342" s="127" t="s">
        <v>568</v>
      </c>
      <c r="D342" s="127" t="s">
        <v>126</v>
      </c>
      <c r="E342" s="128" t="s">
        <v>569</v>
      </c>
      <c r="F342" s="129" t="s">
        <v>570</v>
      </c>
      <c r="G342" s="130" t="s">
        <v>162</v>
      </c>
      <c r="H342" s="131">
        <v>517</v>
      </c>
      <c r="I342" s="132"/>
      <c r="J342" s="133">
        <f>ROUND(I342*H342,1)</f>
        <v>0</v>
      </c>
      <c r="K342" s="129" t="s">
        <v>130</v>
      </c>
      <c r="L342" s="32"/>
      <c r="M342" s="134" t="s">
        <v>19</v>
      </c>
      <c r="N342" s="135" t="s">
        <v>44</v>
      </c>
      <c r="P342" s="136">
        <f>O342*H342</f>
        <v>0</v>
      </c>
      <c r="Q342" s="136">
        <v>0.15540000000000001</v>
      </c>
      <c r="R342" s="136">
        <f>Q342*H342</f>
        <v>80.341800000000006</v>
      </c>
      <c r="S342" s="136">
        <v>0</v>
      </c>
      <c r="T342" s="137">
        <f>S342*H342</f>
        <v>0</v>
      </c>
      <c r="AR342" s="138" t="s">
        <v>131</v>
      </c>
      <c r="AT342" s="138" t="s">
        <v>126</v>
      </c>
      <c r="AU342" s="138" t="s">
        <v>83</v>
      </c>
      <c r="AY342" s="17" t="s">
        <v>124</v>
      </c>
      <c r="BE342" s="139">
        <f>IF(N342="základní",J342,0)</f>
        <v>0</v>
      </c>
      <c r="BF342" s="139">
        <f>IF(N342="snížená",J342,0)</f>
        <v>0</v>
      </c>
      <c r="BG342" s="139">
        <f>IF(N342="zákl. přenesená",J342,0)</f>
        <v>0</v>
      </c>
      <c r="BH342" s="139">
        <f>IF(N342="sníž. přenesená",J342,0)</f>
        <v>0</v>
      </c>
      <c r="BI342" s="139">
        <f>IF(N342="nulová",J342,0)</f>
        <v>0</v>
      </c>
      <c r="BJ342" s="17" t="s">
        <v>81</v>
      </c>
      <c r="BK342" s="139">
        <f>ROUND(I342*H342,1)</f>
        <v>0</v>
      </c>
      <c r="BL342" s="17" t="s">
        <v>131</v>
      </c>
      <c r="BM342" s="138" t="s">
        <v>571</v>
      </c>
    </row>
    <row r="343" spans="2:65" s="1" customFormat="1" ht="11.25">
      <c r="B343" s="32"/>
      <c r="D343" s="140" t="s">
        <v>133</v>
      </c>
      <c r="F343" s="141" t="s">
        <v>572</v>
      </c>
      <c r="I343" s="142"/>
      <c r="L343" s="32"/>
      <c r="M343" s="143"/>
      <c r="T343" s="53"/>
      <c r="AT343" s="17" t="s">
        <v>133</v>
      </c>
      <c r="AU343" s="17" t="s">
        <v>83</v>
      </c>
    </row>
    <row r="344" spans="2:65" s="12" customFormat="1" ht="11.25">
      <c r="B344" s="144"/>
      <c r="D344" s="145" t="s">
        <v>135</v>
      </c>
      <c r="E344" s="146" t="s">
        <v>19</v>
      </c>
      <c r="F344" s="147" t="s">
        <v>573</v>
      </c>
      <c r="H344" s="146" t="s">
        <v>19</v>
      </c>
      <c r="I344" s="148"/>
      <c r="L344" s="144"/>
      <c r="M344" s="149"/>
      <c r="T344" s="150"/>
      <c r="AT344" s="146" t="s">
        <v>135</v>
      </c>
      <c r="AU344" s="146" t="s">
        <v>83</v>
      </c>
      <c r="AV344" s="12" t="s">
        <v>81</v>
      </c>
      <c r="AW344" s="12" t="s">
        <v>33</v>
      </c>
      <c r="AX344" s="12" t="s">
        <v>73</v>
      </c>
      <c r="AY344" s="146" t="s">
        <v>124</v>
      </c>
    </row>
    <row r="345" spans="2:65" s="13" customFormat="1" ht="11.25">
      <c r="B345" s="151"/>
      <c r="D345" s="145" t="s">
        <v>135</v>
      </c>
      <c r="E345" s="152" t="s">
        <v>19</v>
      </c>
      <c r="F345" s="153" t="s">
        <v>574</v>
      </c>
      <c r="H345" s="154">
        <v>447</v>
      </c>
      <c r="I345" s="155"/>
      <c r="L345" s="151"/>
      <c r="M345" s="156"/>
      <c r="T345" s="157"/>
      <c r="AT345" s="152" t="s">
        <v>135</v>
      </c>
      <c r="AU345" s="152" t="s">
        <v>83</v>
      </c>
      <c r="AV345" s="13" t="s">
        <v>83</v>
      </c>
      <c r="AW345" s="13" t="s">
        <v>33</v>
      </c>
      <c r="AX345" s="13" t="s">
        <v>73</v>
      </c>
      <c r="AY345" s="152" t="s">
        <v>124</v>
      </c>
    </row>
    <row r="346" spans="2:65" s="12" customFormat="1" ht="11.25">
      <c r="B346" s="144"/>
      <c r="D346" s="145" t="s">
        <v>135</v>
      </c>
      <c r="E346" s="146" t="s">
        <v>19</v>
      </c>
      <c r="F346" s="147" t="s">
        <v>575</v>
      </c>
      <c r="H346" s="146" t="s">
        <v>19</v>
      </c>
      <c r="I346" s="148"/>
      <c r="L346" s="144"/>
      <c r="M346" s="149"/>
      <c r="T346" s="150"/>
      <c r="AT346" s="146" t="s">
        <v>135</v>
      </c>
      <c r="AU346" s="146" t="s">
        <v>83</v>
      </c>
      <c r="AV346" s="12" t="s">
        <v>81</v>
      </c>
      <c r="AW346" s="12" t="s">
        <v>33</v>
      </c>
      <c r="AX346" s="12" t="s">
        <v>73</v>
      </c>
      <c r="AY346" s="146" t="s">
        <v>124</v>
      </c>
    </row>
    <row r="347" spans="2:65" s="13" customFormat="1" ht="11.25">
      <c r="B347" s="151"/>
      <c r="D347" s="145" t="s">
        <v>135</v>
      </c>
      <c r="E347" s="152" t="s">
        <v>19</v>
      </c>
      <c r="F347" s="153" t="s">
        <v>384</v>
      </c>
      <c r="H347" s="154">
        <v>42</v>
      </c>
      <c r="I347" s="155"/>
      <c r="L347" s="151"/>
      <c r="M347" s="156"/>
      <c r="T347" s="157"/>
      <c r="AT347" s="152" t="s">
        <v>135</v>
      </c>
      <c r="AU347" s="152" t="s">
        <v>83</v>
      </c>
      <c r="AV347" s="13" t="s">
        <v>83</v>
      </c>
      <c r="AW347" s="13" t="s">
        <v>33</v>
      </c>
      <c r="AX347" s="13" t="s">
        <v>73</v>
      </c>
      <c r="AY347" s="152" t="s">
        <v>124</v>
      </c>
    </row>
    <row r="348" spans="2:65" s="12" customFormat="1" ht="11.25">
      <c r="B348" s="144"/>
      <c r="D348" s="145" t="s">
        <v>135</v>
      </c>
      <c r="E348" s="146" t="s">
        <v>19</v>
      </c>
      <c r="F348" s="147" t="s">
        <v>576</v>
      </c>
      <c r="H348" s="146" t="s">
        <v>19</v>
      </c>
      <c r="I348" s="148"/>
      <c r="L348" s="144"/>
      <c r="M348" s="149"/>
      <c r="T348" s="150"/>
      <c r="AT348" s="146" t="s">
        <v>135</v>
      </c>
      <c r="AU348" s="146" t="s">
        <v>83</v>
      </c>
      <c r="AV348" s="12" t="s">
        <v>81</v>
      </c>
      <c r="AW348" s="12" t="s">
        <v>33</v>
      </c>
      <c r="AX348" s="12" t="s">
        <v>73</v>
      </c>
      <c r="AY348" s="146" t="s">
        <v>124</v>
      </c>
    </row>
    <row r="349" spans="2:65" s="13" customFormat="1" ht="11.25">
      <c r="B349" s="151"/>
      <c r="D349" s="145" t="s">
        <v>135</v>
      </c>
      <c r="E349" s="152" t="s">
        <v>19</v>
      </c>
      <c r="F349" s="153" t="s">
        <v>216</v>
      </c>
      <c r="H349" s="154">
        <v>28</v>
      </c>
      <c r="I349" s="155"/>
      <c r="L349" s="151"/>
      <c r="M349" s="156"/>
      <c r="T349" s="157"/>
      <c r="AT349" s="152" t="s">
        <v>135</v>
      </c>
      <c r="AU349" s="152" t="s">
        <v>83</v>
      </c>
      <c r="AV349" s="13" t="s">
        <v>83</v>
      </c>
      <c r="AW349" s="13" t="s">
        <v>33</v>
      </c>
      <c r="AX349" s="13" t="s">
        <v>73</v>
      </c>
      <c r="AY349" s="152" t="s">
        <v>124</v>
      </c>
    </row>
    <row r="350" spans="2:65" s="14" customFormat="1" ht="11.25">
      <c r="B350" s="158"/>
      <c r="D350" s="145" t="s">
        <v>135</v>
      </c>
      <c r="E350" s="159" t="s">
        <v>19</v>
      </c>
      <c r="F350" s="160" t="s">
        <v>154</v>
      </c>
      <c r="H350" s="161">
        <v>517</v>
      </c>
      <c r="I350" s="162"/>
      <c r="L350" s="158"/>
      <c r="M350" s="163"/>
      <c r="T350" s="164"/>
      <c r="AT350" s="159" t="s">
        <v>135</v>
      </c>
      <c r="AU350" s="159" t="s">
        <v>83</v>
      </c>
      <c r="AV350" s="14" t="s">
        <v>131</v>
      </c>
      <c r="AW350" s="14" t="s">
        <v>33</v>
      </c>
      <c r="AX350" s="14" t="s">
        <v>81</v>
      </c>
      <c r="AY350" s="159" t="s">
        <v>124</v>
      </c>
    </row>
    <row r="351" spans="2:65" s="1" customFormat="1" ht="16.5" customHeight="1">
      <c r="B351" s="32"/>
      <c r="C351" s="165" t="s">
        <v>577</v>
      </c>
      <c r="D351" s="165" t="s">
        <v>255</v>
      </c>
      <c r="E351" s="166" t="s">
        <v>578</v>
      </c>
      <c r="F351" s="167" t="s">
        <v>579</v>
      </c>
      <c r="G351" s="168" t="s">
        <v>162</v>
      </c>
      <c r="H351" s="169">
        <v>455.94</v>
      </c>
      <c r="I351" s="170"/>
      <c r="J351" s="171">
        <f>ROUND(I351*H351,1)</f>
        <v>0</v>
      </c>
      <c r="K351" s="167" t="s">
        <v>130</v>
      </c>
      <c r="L351" s="172"/>
      <c r="M351" s="173" t="s">
        <v>19</v>
      </c>
      <c r="N351" s="174" t="s">
        <v>44</v>
      </c>
      <c r="P351" s="136">
        <f>O351*H351</f>
        <v>0</v>
      </c>
      <c r="Q351" s="136">
        <v>0.08</v>
      </c>
      <c r="R351" s="136">
        <f>Q351*H351</f>
        <v>36.475200000000001</v>
      </c>
      <c r="S351" s="136">
        <v>0</v>
      </c>
      <c r="T351" s="137">
        <f>S351*H351</f>
        <v>0</v>
      </c>
      <c r="AR351" s="138" t="s">
        <v>181</v>
      </c>
      <c r="AT351" s="138" t="s">
        <v>255</v>
      </c>
      <c r="AU351" s="138" t="s">
        <v>83</v>
      </c>
      <c r="AY351" s="17" t="s">
        <v>124</v>
      </c>
      <c r="BE351" s="139">
        <f>IF(N351="základní",J351,0)</f>
        <v>0</v>
      </c>
      <c r="BF351" s="139">
        <f>IF(N351="snížená",J351,0)</f>
        <v>0</v>
      </c>
      <c r="BG351" s="139">
        <f>IF(N351="zákl. přenesená",J351,0)</f>
        <v>0</v>
      </c>
      <c r="BH351" s="139">
        <f>IF(N351="sníž. přenesená",J351,0)</f>
        <v>0</v>
      </c>
      <c r="BI351" s="139">
        <f>IF(N351="nulová",J351,0)</f>
        <v>0</v>
      </c>
      <c r="BJ351" s="17" t="s">
        <v>81</v>
      </c>
      <c r="BK351" s="139">
        <f>ROUND(I351*H351,1)</f>
        <v>0</v>
      </c>
      <c r="BL351" s="17" t="s">
        <v>131</v>
      </c>
      <c r="BM351" s="138" t="s">
        <v>580</v>
      </c>
    </row>
    <row r="352" spans="2:65" s="12" customFormat="1" ht="11.25">
      <c r="B352" s="144"/>
      <c r="D352" s="145" t="s">
        <v>135</v>
      </c>
      <c r="E352" s="146" t="s">
        <v>19</v>
      </c>
      <c r="F352" s="147" t="s">
        <v>573</v>
      </c>
      <c r="H352" s="146" t="s">
        <v>19</v>
      </c>
      <c r="I352" s="148"/>
      <c r="L352" s="144"/>
      <c r="M352" s="149"/>
      <c r="T352" s="150"/>
      <c r="AT352" s="146" t="s">
        <v>135</v>
      </c>
      <c r="AU352" s="146" t="s">
        <v>83</v>
      </c>
      <c r="AV352" s="12" t="s">
        <v>81</v>
      </c>
      <c r="AW352" s="12" t="s">
        <v>33</v>
      </c>
      <c r="AX352" s="12" t="s">
        <v>73</v>
      </c>
      <c r="AY352" s="146" t="s">
        <v>124</v>
      </c>
    </row>
    <row r="353" spans="2:65" s="13" customFormat="1" ht="11.25">
      <c r="B353" s="151"/>
      <c r="D353" s="145" t="s">
        <v>135</v>
      </c>
      <c r="E353" s="152" t="s">
        <v>19</v>
      </c>
      <c r="F353" s="153" t="s">
        <v>574</v>
      </c>
      <c r="H353" s="154">
        <v>447</v>
      </c>
      <c r="I353" s="155"/>
      <c r="L353" s="151"/>
      <c r="M353" s="156"/>
      <c r="T353" s="157"/>
      <c r="AT353" s="152" t="s">
        <v>135</v>
      </c>
      <c r="AU353" s="152" t="s">
        <v>83</v>
      </c>
      <c r="AV353" s="13" t="s">
        <v>83</v>
      </c>
      <c r="AW353" s="13" t="s">
        <v>33</v>
      </c>
      <c r="AX353" s="13" t="s">
        <v>73</v>
      </c>
      <c r="AY353" s="152" t="s">
        <v>124</v>
      </c>
    </row>
    <row r="354" spans="2:65" s="13" customFormat="1" ht="11.25">
      <c r="B354" s="151"/>
      <c r="D354" s="145" t="s">
        <v>135</v>
      </c>
      <c r="E354" s="152" t="s">
        <v>19</v>
      </c>
      <c r="F354" s="153" t="s">
        <v>581</v>
      </c>
      <c r="H354" s="154">
        <v>455.94</v>
      </c>
      <c r="I354" s="155"/>
      <c r="L354" s="151"/>
      <c r="M354" s="156"/>
      <c r="T354" s="157"/>
      <c r="AT354" s="152" t="s">
        <v>135</v>
      </c>
      <c r="AU354" s="152" t="s">
        <v>83</v>
      </c>
      <c r="AV354" s="13" t="s">
        <v>83</v>
      </c>
      <c r="AW354" s="13" t="s">
        <v>33</v>
      </c>
      <c r="AX354" s="13" t="s">
        <v>81</v>
      </c>
      <c r="AY354" s="152" t="s">
        <v>124</v>
      </c>
    </row>
    <row r="355" spans="2:65" s="1" customFormat="1" ht="16.5" customHeight="1">
      <c r="B355" s="32"/>
      <c r="C355" s="165" t="s">
        <v>582</v>
      </c>
      <c r="D355" s="165" t="s">
        <v>255</v>
      </c>
      <c r="E355" s="166" t="s">
        <v>583</v>
      </c>
      <c r="F355" s="167" t="s">
        <v>584</v>
      </c>
      <c r="G355" s="168" t="s">
        <v>162</v>
      </c>
      <c r="H355" s="169">
        <v>42.84</v>
      </c>
      <c r="I355" s="170"/>
      <c r="J355" s="171">
        <f>ROUND(I355*H355,1)</f>
        <v>0</v>
      </c>
      <c r="K355" s="167" t="s">
        <v>130</v>
      </c>
      <c r="L355" s="172"/>
      <c r="M355" s="173" t="s">
        <v>19</v>
      </c>
      <c r="N355" s="174" t="s">
        <v>44</v>
      </c>
      <c r="P355" s="136">
        <f>O355*H355</f>
        <v>0</v>
      </c>
      <c r="Q355" s="136">
        <v>5.5E-2</v>
      </c>
      <c r="R355" s="136">
        <f>Q355*H355</f>
        <v>2.3562000000000003</v>
      </c>
      <c r="S355" s="136">
        <v>0</v>
      </c>
      <c r="T355" s="137">
        <f>S355*H355</f>
        <v>0</v>
      </c>
      <c r="AR355" s="138" t="s">
        <v>181</v>
      </c>
      <c r="AT355" s="138" t="s">
        <v>255</v>
      </c>
      <c r="AU355" s="138" t="s">
        <v>83</v>
      </c>
      <c r="AY355" s="17" t="s">
        <v>124</v>
      </c>
      <c r="BE355" s="139">
        <f>IF(N355="základní",J355,0)</f>
        <v>0</v>
      </c>
      <c r="BF355" s="139">
        <f>IF(N355="snížená",J355,0)</f>
        <v>0</v>
      </c>
      <c r="BG355" s="139">
        <f>IF(N355="zákl. přenesená",J355,0)</f>
        <v>0</v>
      </c>
      <c r="BH355" s="139">
        <f>IF(N355="sníž. přenesená",J355,0)</f>
        <v>0</v>
      </c>
      <c r="BI355" s="139">
        <f>IF(N355="nulová",J355,0)</f>
        <v>0</v>
      </c>
      <c r="BJ355" s="17" t="s">
        <v>81</v>
      </c>
      <c r="BK355" s="139">
        <f>ROUND(I355*H355,1)</f>
        <v>0</v>
      </c>
      <c r="BL355" s="17" t="s">
        <v>131</v>
      </c>
      <c r="BM355" s="138" t="s">
        <v>585</v>
      </c>
    </row>
    <row r="356" spans="2:65" s="12" customFormat="1" ht="11.25">
      <c r="B356" s="144"/>
      <c r="D356" s="145" t="s">
        <v>135</v>
      </c>
      <c r="E356" s="146" t="s">
        <v>19</v>
      </c>
      <c r="F356" s="147" t="s">
        <v>575</v>
      </c>
      <c r="H356" s="146" t="s">
        <v>19</v>
      </c>
      <c r="I356" s="148"/>
      <c r="L356" s="144"/>
      <c r="M356" s="149"/>
      <c r="T356" s="150"/>
      <c r="AT356" s="146" t="s">
        <v>135</v>
      </c>
      <c r="AU356" s="146" t="s">
        <v>83</v>
      </c>
      <c r="AV356" s="12" t="s">
        <v>81</v>
      </c>
      <c r="AW356" s="12" t="s">
        <v>33</v>
      </c>
      <c r="AX356" s="12" t="s">
        <v>73</v>
      </c>
      <c r="AY356" s="146" t="s">
        <v>124</v>
      </c>
    </row>
    <row r="357" spans="2:65" s="13" customFormat="1" ht="11.25">
      <c r="B357" s="151"/>
      <c r="D357" s="145" t="s">
        <v>135</v>
      </c>
      <c r="E357" s="152" t="s">
        <v>19</v>
      </c>
      <c r="F357" s="153" t="s">
        <v>384</v>
      </c>
      <c r="H357" s="154">
        <v>42</v>
      </c>
      <c r="I357" s="155"/>
      <c r="L357" s="151"/>
      <c r="M357" s="156"/>
      <c r="T357" s="157"/>
      <c r="AT357" s="152" t="s">
        <v>135</v>
      </c>
      <c r="AU357" s="152" t="s">
        <v>83</v>
      </c>
      <c r="AV357" s="13" t="s">
        <v>83</v>
      </c>
      <c r="AW357" s="13" t="s">
        <v>33</v>
      </c>
      <c r="AX357" s="13" t="s">
        <v>73</v>
      </c>
      <c r="AY357" s="152" t="s">
        <v>124</v>
      </c>
    </row>
    <row r="358" spans="2:65" s="13" customFormat="1" ht="11.25">
      <c r="B358" s="151"/>
      <c r="D358" s="145" t="s">
        <v>135</v>
      </c>
      <c r="E358" s="152" t="s">
        <v>19</v>
      </c>
      <c r="F358" s="153" t="s">
        <v>586</v>
      </c>
      <c r="H358" s="154">
        <v>42.84</v>
      </c>
      <c r="I358" s="155"/>
      <c r="L358" s="151"/>
      <c r="M358" s="156"/>
      <c r="T358" s="157"/>
      <c r="AT358" s="152" t="s">
        <v>135</v>
      </c>
      <c r="AU358" s="152" t="s">
        <v>83</v>
      </c>
      <c r="AV358" s="13" t="s">
        <v>83</v>
      </c>
      <c r="AW358" s="13" t="s">
        <v>33</v>
      </c>
      <c r="AX358" s="13" t="s">
        <v>81</v>
      </c>
      <c r="AY358" s="152" t="s">
        <v>124</v>
      </c>
    </row>
    <row r="359" spans="2:65" s="1" customFormat="1" ht="16.5" customHeight="1">
      <c r="B359" s="32"/>
      <c r="C359" s="165" t="s">
        <v>587</v>
      </c>
      <c r="D359" s="165" t="s">
        <v>255</v>
      </c>
      <c r="E359" s="166" t="s">
        <v>588</v>
      </c>
      <c r="F359" s="167" t="s">
        <v>589</v>
      </c>
      <c r="G359" s="168" t="s">
        <v>162</v>
      </c>
      <c r="H359" s="169">
        <v>28.56</v>
      </c>
      <c r="I359" s="170"/>
      <c r="J359" s="171">
        <f>ROUND(I359*H359,1)</f>
        <v>0</v>
      </c>
      <c r="K359" s="167" t="s">
        <v>130</v>
      </c>
      <c r="L359" s="172"/>
      <c r="M359" s="173" t="s">
        <v>19</v>
      </c>
      <c r="N359" s="174" t="s">
        <v>44</v>
      </c>
      <c r="P359" s="136">
        <f>O359*H359</f>
        <v>0</v>
      </c>
      <c r="Q359" s="136">
        <v>6.5670000000000006E-2</v>
      </c>
      <c r="R359" s="136">
        <f>Q359*H359</f>
        <v>1.8755352000000001</v>
      </c>
      <c r="S359" s="136">
        <v>0</v>
      </c>
      <c r="T359" s="137">
        <f>S359*H359</f>
        <v>0</v>
      </c>
      <c r="AR359" s="138" t="s">
        <v>181</v>
      </c>
      <c r="AT359" s="138" t="s">
        <v>255</v>
      </c>
      <c r="AU359" s="138" t="s">
        <v>83</v>
      </c>
      <c r="AY359" s="17" t="s">
        <v>124</v>
      </c>
      <c r="BE359" s="139">
        <f>IF(N359="základní",J359,0)</f>
        <v>0</v>
      </c>
      <c r="BF359" s="139">
        <f>IF(N359="snížená",J359,0)</f>
        <v>0</v>
      </c>
      <c r="BG359" s="139">
        <f>IF(N359="zákl. přenesená",J359,0)</f>
        <v>0</v>
      </c>
      <c r="BH359" s="139">
        <f>IF(N359="sníž. přenesená",J359,0)</f>
        <v>0</v>
      </c>
      <c r="BI359" s="139">
        <f>IF(N359="nulová",J359,0)</f>
        <v>0</v>
      </c>
      <c r="BJ359" s="17" t="s">
        <v>81</v>
      </c>
      <c r="BK359" s="139">
        <f>ROUND(I359*H359,1)</f>
        <v>0</v>
      </c>
      <c r="BL359" s="17" t="s">
        <v>131</v>
      </c>
      <c r="BM359" s="138" t="s">
        <v>590</v>
      </c>
    </row>
    <row r="360" spans="2:65" s="12" customFormat="1" ht="11.25">
      <c r="B360" s="144"/>
      <c r="D360" s="145" t="s">
        <v>135</v>
      </c>
      <c r="E360" s="146" t="s">
        <v>19</v>
      </c>
      <c r="F360" s="147" t="s">
        <v>576</v>
      </c>
      <c r="H360" s="146" t="s">
        <v>19</v>
      </c>
      <c r="I360" s="148"/>
      <c r="L360" s="144"/>
      <c r="M360" s="149"/>
      <c r="T360" s="150"/>
      <c r="AT360" s="146" t="s">
        <v>135</v>
      </c>
      <c r="AU360" s="146" t="s">
        <v>83</v>
      </c>
      <c r="AV360" s="12" t="s">
        <v>81</v>
      </c>
      <c r="AW360" s="12" t="s">
        <v>33</v>
      </c>
      <c r="AX360" s="12" t="s">
        <v>73</v>
      </c>
      <c r="AY360" s="146" t="s">
        <v>124</v>
      </c>
    </row>
    <row r="361" spans="2:65" s="13" customFormat="1" ht="11.25">
      <c r="B361" s="151"/>
      <c r="D361" s="145" t="s">
        <v>135</v>
      </c>
      <c r="E361" s="152" t="s">
        <v>19</v>
      </c>
      <c r="F361" s="153" t="s">
        <v>216</v>
      </c>
      <c r="H361" s="154">
        <v>28</v>
      </c>
      <c r="I361" s="155"/>
      <c r="L361" s="151"/>
      <c r="M361" s="156"/>
      <c r="T361" s="157"/>
      <c r="AT361" s="152" t="s">
        <v>135</v>
      </c>
      <c r="AU361" s="152" t="s">
        <v>83</v>
      </c>
      <c r="AV361" s="13" t="s">
        <v>83</v>
      </c>
      <c r="AW361" s="13" t="s">
        <v>33</v>
      </c>
      <c r="AX361" s="13" t="s">
        <v>73</v>
      </c>
      <c r="AY361" s="152" t="s">
        <v>124</v>
      </c>
    </row>
    <row r="362" spans="2:65" s="13" customFormat="1" ht="11.25">
      <c r="B362" s="151"/>
      <c r="D362" s="145" t="s">
        <v>135</v>
      </c>
      <c r="E362" s="152" t="s">
        <v>19</v>
      </c>
      <c r="F362" s="153" t="s">
        <v>591</v>
      </c>
      <c r="H362" s="154">
        <v>28.56</v>
      </c>
      <c r="I362" s="155"/>
      <c r="L362" s="151"/>
      <c r="M362" s="156"/>
      <c r="T362" s="157"/>
      <c r="AT362" s="152" t="s">
        <v>135</v>
      </c>
      <c r="AU362" s="152" t="s">
        <v>83</v>
      </c>
      <c r="AV362" s="13" t="s">
        <v>83</v>
      </c>
      <c r="AW362" s="13" t="s">
        <v>33</v>
      </c>
      <c r="AX362" s="13" t="s">
        <v>81</v>
      </c>
      <c r="AY362" s="152" t="s">
        <v>124</v>
      </c>
    </row>
    <row r="363" spans="2:65" s="1" customFormat="1" ht="24.2" customHeight="1">
      <c r="B363" s="32"/>
      <c r="C363" s="127" t="s">
        <v>592</v>
      </c>
      <c r="D363" s="127" t="s">
        <v>126</v>
      </c>
      <c r="E363" s="128" t="s">
        <v>593</v>
      </c>
      <c r="F363" s="129" t="s">
        <v>594</v>
      </c>
      <c r="G363" s="130" t="s">
        <v>162</v>
      </c>
      <c r="H363" s="131">
        <v>963</v>
      </c>
      <c r="I363" s="132"/>
      <c r="J363" s="133">
        <f>ROUND(I363*H363,1)</f>
        <v>0</v>
      </c>
      <c r="K363" s="129" t="s">
        <v>130</v>
      </c>
      <c r="L363" s="32"/>
      <c r="M363" s="134" t="s">
        <v>19</v>
      </c>
      <c r="N363" s="135" t="s">
        <v>44</v>
      </c>
      <c r="P363" s="136">
        <f>O363*H363</f>
        <v>0</v>
      </c>
      <c r="Q363" s="136">
        <v>0.1295</v>
      </c>
      <c r="R363" s="136">
        <f>Q363*H363</f>
        <v>124.7085</v>
      </c>
      <c r="S363" s="136">
        <v>0</v>
      </c>
      <c r="T363" s="137">
        <f>S363*H363</f>
        <v>0</v>
      </c>
      <c r="AR363" s="138" t="s">
        <v>131</v>
      </c>
      <c r="AT363" s="138" t="s">
        <v>126</v>
      </c>
      <c r="AU363" s="138" t="s">
        <v>83</v>
      </c>
      <c r="AY363" s="17" t="s">
        <v>124</v>
      </c>
      <c r="BE363" s="139">
        <f>IF(N363="základní",J363,0)</f>
        <v>0</v>
      </c>
      <c r="BF363" s="139">
        <f>IF(N363="snížená",J363,0)</f>
        <v>0</v>
      </c>
      <c r="BG363" s="139">
        <f>IF(N363="zákl. přenesená",J363,0)</f>
        <v>0</v>
      </c>
      <c r="BH363" s="139">
        <f>IF(N363="sníž. přenesená",J363,0)</f>
        <v>0</v>
      </c>
      <c r="BI363" s="139">
        <f>IF(N363="nulová",J363,0)</f>
        <v>0</v>
      </c>
      <c r="BJ363" s="17" t="s">
        <v>81</v>
      </c>
      <c r="BK363" s="139">
        <f>ROUND(I363*H363,1)</f>
        <v>0</v>
      </c>
      <c r="BL363" s="17" t="s">
        <v>131</v>
      </c>
      <c r="BM363" s="138" t="s">
        <v>595</v>
      </c>
    </row>
    <row r="364" spans="2:65" s="1" customFormat="1" ht="11.25">
      <c r="B364" s="32"/>
      <c r="D364" s="140" t="s">
        <v>133</v>
      </c>
      <c r="F364" s="141" t="s">
        <v>596</v>
      </c>
      <c r="I364" s="142"/>
      <c r="L364" s="32"/>
      <c r="M364" s="143"/>
      <c r="T364" s="53"/>
      <c r="AT364" s="17" t="s">
        <v>133</v>
      </c>
      <c r="AU364" s="17" t="s">
        <v>83</v>
      </c>
    </row>
    <row r="365" spans="2:65" s="1" customFormat="1" ht="16.5" customHeight="1">
      <c r="B365" s="32"/>
      <c r="C365" s="165" t="s">
        <v>597</v>
      </c>
      <c r="D365" s="165" t="s">
        <v>255</v>
      </c>
      <c r="E365" s="166" t="s">
        <v>598</v>
      </c>
      <c r="F365" s="167" t="s">
        <v>599</v>
      </c>
      <c r="G365" s="168" t="s">
        <v>162</v>
      </c>
      <c r="H365" s="169">
        <v>982.26</v>
      </c>
      <c r="I365" s="170"/>
      <c r="J365" s="171">
        <f>ROUND(I365*H365,1)</f>
        <v>0</v>
      </c>
      <c r="K365" s="167" t="s">
        <v>130</v>
      </c>
      <c r="L365" s="172"/>
      <c r="M365" s="173" t="s">
        <v>19</v>
      </c>
      <c r="N365" s="174" t="s">
        <v>44</v>
      </c>
      <c r="P365" s="136">
        <f>O365*H365</f>
        <v>0</v>
      </c>
      <c r="Q365" s="136">
        <v>4.4999999999999998E-2</v>
      </c>
      <c r="R365" s="136">
        <f>Q365*H365</f>
        <v>44.201699999999995</v>
      </c>
      <c r="S365" s="136">
        <v>0</v>
      </c>
      <c r="T365" s="137">
        <f>S365*H365</f>
        <v>0</v>
      </c>
      <c r="AR365" s="138" t="s">
        <v>181</v>
      </c>
      <c r="AT365" s="138" t="s">
        <v>255</v>
      </c>
      <c r="AU365" s="138" t="s">
        <v>83</v>
      </c>
      <c r="AY365" s="17" t="s">
        <v>124</v>
      </c>
      <c r="BE365" s="139">
        <f>IF(N365="základní",J365,0)</f>
        <v>0</v>
      </c>
      <c r="BF365" s="139">
        <f>IF(N365="snížená",J365,0)</f>
        <v>0</v>
      </c>
      <c r="BG365" s="139">
        <f>IF(N365="zákl. přenesená",J365,0)</f>
        <v>0</v>
      </c>
      <c r="BH365" s="139">
        <f>IF(N365="sníž. přenesená",J365,0)</f>
        <v>0</v>
      </c>
      <c r="BI365" s="139">
        <f>IF(N365="nulová",J365,0)</f>
        <v>0</v>
      </c>
      <c r="BJ365" s="17" t="s">
        <v>81</v>
      </c>
      <c r="BK365" s="139">
        <f>ROUND(I365*H365,1)</f>
        <v>0</v>
      </c>
      <c r="BL365" s="17" t="s">
        <v>131</v>
      </c>
      <c r="BM365" s="138" t="s">
        <v>600</v>
      </c>
    </row>
    <row r="366" spans="2:65" s="13" customFormat="1" ht="11.25">
      <c r="B366" s="151"/>
      <c r="D366" s="145" t="s">
        <v>135</v>
      </c>
      <c r="E366" s="152" t="s">
        <v>19</v>
      </c>
      <c r="F366" s="153" t="s">
        <v>601</v>
      </c>
      <c r="H366" s="154">
        <v>982.26</v>
      </c>
      <c r="I366" s="155"/>
      <c r="L366" s="151"/>
      <c r="M366" s="156"/>
      <c r="T366" s="157"/>
      <c r="AT366" s="152" t="s">
        <v>135</v>
      </c>
      <c r="AU366" s="152" t="s">
        <v>83</v>
      </c>
      <c r="AV366" s="13" t="s">
        <v>83</v>
      </c>
      <c r="AW366" s="13" t="s">
        <v>33</v>
      </c>
      <c r="AX366" s="13" t="s">
        <v>81</v>
      </c>
      <c r="AY366" s="152" t="s">
        <v>124</v>
      </c>
    </row>
    <row r="367" spans="2:65" s="1" customFormat="1" ht="24.2" customHeight="1">
      <c r="B367" s="32"/>
      <c r="C367" s="127" t="s">
        <v>602</v>
      </c>
      <c r="D367" s="127" t="s">
        <v>126</v>
      </c>
      <c r="E367" s="128" t="s">
        <v>603</v>
      </c>
      <c r="F367" s="129" t="s">
        <v>604</v>
      </c>
      <c r="G367" s="130" t="s">
        <v>162</v>
      </c>
      <c r="H367" s="131">
        <v>110</v>
      </c>
      <c r="I367" s="132"/>
      <c r="J367" s="133">
        <f>ROUND(I367*H367,1)</f>
        <v>0</v>
      </c>
      <c r="K367" s="129" t="s">
        <v>130</v>
      </c>
      <c r="L367" s="32"/>
      <c r="M367" s="134" t="s">
        <v>19</v>
      </c>
      <c r="N367" s="135" t="s">
        <v>44</v>
      </c>
      <c r="P367" s="136">
        <f>O367*H367</f>
        <v>0</v>
      </c>
      <c r="Q367" s="136">
        <v>0.14066999999999999</v>
      </c>
      <c r="R367" s="136">
        <f>Q367*H367</f>
        <v>15.473699999999999</v>
      </c>
      <c r="S367" s="136">
        <v>0</v>
      </c>
      <c r="T367" s="137">
        <f>S367*H367</f>
        <v>0</v>
      </c>
      <c r="AR367" s="138" t="s">
        <v>131</v>
      </c>
      <c r="AT367" s="138" t="s">
        <v>126</v>
      </c>
      <c r="AU367" s="138" t="s">
        <v>83</v>
      </c>
      <c r="AY367" s="17" t="s">
        <v>124</v>
      </c>
      <c r="BE367" s="139">
        <f>IF(N367="základní",J367,0)</f>
        <v>0</v>
      </c>
      <c r="BF367" s="139">
        <f>IF(N367="snížená",J367,0)</f>
        <v>0</v>
      </c>
      <c r="BG367" s="139">
        <f>IF(N367="zákl. přenesená",J367,0)</f>
        <v>0</v>
      </c>
      <c r="BH367" s="139">
        <f>IF(N367="sníž. přenesená",J367,0)</f>
        <v>0</v>
      </c>
      <c r="BI367" s="139">
        <f>IF(N367="nulová",J367,0)</f>
        <v>0</v>
      </c>
      <c r="BJ367" s="17" t="s">
        <v>81</v>
      </c>
      <c r="BK367" s="139">
        <f>ROUND(I367*H367,1)</f>
        <v>0</v>
      </c>
      <c r="BL367" s="17" t="s">
        <v>131</v>
      </c>
      <c r="BM367" s="138" t="s">
        <v>605</v>
      </c>
    </row>
    <row r="368" spans="2:65" s="1" customFormat="1" ht="11.25">
      <c r="B368" s="32"/>
      <c r="D368" s="140" t="s">
        <v>133</v>
      </c>
      <c r="F368" s="141" t="s">
        <v>606</v>
      </c>
      <c r="I368" s="142"/>
      <c r="L368" s="32"/>
      <c r="M368" s="143"/>
      <c r="T368" s="53"/>
      <c r="AT368" s="17" t="s">
        <v>133</v>
      </c>
      <c r="AU368" s="17" t="s">
        <v>83</v>
      </c>
    </row>
    <row r="369" spans="2:65" s="1" customFormat="1" ht="16.5" customHeight="1">
      <c r="B369" s="32"/>
      <c r="C369" s="165" t="s">
        <v>607</v>
      </c>
      <c r="D369" s="165" t="s">
        <v>255</v>
      </c>
      <c r="E369" s="166" t="s">
        <v>608</v>
      </c>
      <c r="F369" s="167" t="s">
        <v>609</v>
      </c>
      <c r="G369" s="168" t="s">
        <v>162</v>
      </c>
      <c r="H369" s="169">
        <v>112.2</v>
      </c>
      <c r="I369" s="170"/>
      <c r="J369" s="171">
        <f>ROUND(I369*H369,1)</f>
        <v>0</v>
      </c>
      <c r="K369" s="167" t="s">
        <v>19</v>
      </c>
      <c r="L369" s="172"/>
      <c r="M369" s="173" t="s">
        <v>19</v>
      </c>
      <c r="N369" s="174" t="s">
        <v>44</v>
      </c>
      <c r="P369" s="136">
        <f>O369*H369</f>
        <v>0</v>
      </c>
      <c r="Q369" s="136">
        <v>0.09</v>
      </c>
      <c r="R369" s="136">
        <f>Q369*H369</f>
        <v>10.098000000000001</v>
      </c>
      <c r="S369" s="136">
        <v>0</v>
      </c>
      <c r="T369" s="137">
        <f>S369*H369</f>
        <v>0</v>
      </c>
      <c r="AR369" s="138" t="s">
        <v>181</v>
      </c>
      <c r="AT369" s="138" t="s">
        <v>255</v>
      </c>
      <c r="AU369" s="138" t="s">
        <v>83</v>
      </c>
      <c r="AY369" s="17" t="s">
        <v>124</v>
      </c>
      <c r="BE369" s="139">
        <f>IF(N369="základní",J369,0)</f>
        <v>0</v>
      </c>
      <c r="BF369" s="139">
        <f>IF(N369="snížená",J369,0)</f>
        <v>0</v>
      </c>
      <c r="BG369" s="139">
        <f>IF(N369="zákl. přenesená",J369,0)</f>
        <v>0</v>
      </c>
      <c r="BH369" s="139">
        <f>IF(N369="sníž. přenesená",J369,0)</f>
        <v>0</v>
      </c>
      <c r="BI369" s="139">
        <f>IF(N369="nulová",J369,0)</f>
        <v>0</v>
      </c>
      <c r="BJ369" s="17" t="s">
        <v>81</v>
      </c>
      <c r="BK369" s="139">
        <f>ROUND(I369*H369,1)</f>
        <v>0</v>
      </c>
      <c r="BL369" s="17" t="s">
        <v>131</v>
      </c>
      <c r="BM369" s="138" t="s">
        <v>610</v>
      </c>
    </row>
    <row r="370" spans="2:65" s="13" customFormat="1" ht="11.25">
      <c r="B370" s="151"/>
      <c r="D370" s="145" t="s">
        <v>135</v>
      </c>
      <c r="E370" s="152" t="s">
        <v>19</v>
      </c>
      <c r="F370" s="153" t="s">
        <v>611</v>
      </c>
      <c r="H370" s="154">
        <v>112.2</v>
      </c>
      <c r="I370" s="155"/>
      <c r="L370" s="151"/>
      <c r="M370" s="156"/>
      <c r="T370" s="157"/>
      <c r="AT370" s="152" t="s">
        <v>135</v>
      </c>
      <c r="AU370" s="152" t="s">
        <v>83</v>
      </c>
      <c r="AV370" s="13" t="s">
        <v>83</v>
      </c>
      <c r="AW370" s="13" t="s">
        <v>33</v>
      </c>
      <c r="AX370" s="13" t="s">
        <v>81</v>
      </c>
      <c r="AY370" s="152" t="s">
        <v>124</v>
      </c>
    </row>
    <row r="371" spans="2:65" s="1" customFormat="1" ht="16.5" customHeight="1">
      <c r="B371" s="32"/>
      <c r="C371" s="127" t="s">
        <v>612</v>
      </c>
      <c r="D371" s="127" t="s">
        <v>126</v>
      </c>
      <c r="E371" s="128" t="s">
        <v>613</v>
      </c>
      <c r="F371" s="129" t="s">
        <v>614</v>
      </c>
      <c r="G371" s="130" t="s">
        <v>129</v>
      </c>
      <c r="H371" s="131">
        <v>420</v>
      </c>
      <c r="I371" s="132"/>
      <c r="J371" s="133">
        <f>ROUND(I371*H371,1)</f>
        <v>0</v>
      </c>
      <c r="K371" s="129" t="s">
        <v>130</v>
      </c>
      <c r="L371" s="32"/>
      <c r="M371" s="134" t="s">
        <v>19</v>
      </c>
      <c r="N371" s="135" t="s">
        <v>44</v>
      </c>
      <c r="P371" s="136">
        <f>O371*H371</f>
        <v>0</v>
      </c>
      <c r="Q371" s="136">
        <v>6.8999999999999997E-4</v>
      </c>
      <c r="R371" s="136">
        <f>Q371*H371</f>
        <v>0.2898</v>
      </c>
      <c r="S371" s="136">
        <v>0</v>
      </c>
      <c r="T371" s="137">
        <f>S371*H371</f>
        <v>0</v>
      </c>
      <c r="AR371" s="138" t="s">
        <v>131</v>
      </c>
      <c r="AT371" s="138" t="s">
        <v>126</v>
      </c>
      <c r="AU371" s="138" t="s">
        <v>83</v>
      </c>
      <c r="AY371" s="17" t="s">
        <v>124</v>
      </c>
      <c r="BE371" s="139">
        <f>IF(N371="základní",J371,0)</f>
        <v>0</v>
      </c>
      <c r="BF371" s="139">
        <f>IF(N371="snížená",J371,0)</f>
        <v>0</v>
      </c>
      <c r="BG371" s="139">
        <f>IF(N371="zákl. přenesená",J371,0)</f>
        <v>0</v>
      </c>
      <c r="BH371" s="139">
        <f>IF(N371="sníž. přenesená",J371,0)</f>
        <v>0</v>
      </c>
      <c r="BI371" s="139">
        <f>IF(N371="nulová",J371,0)</f>
        <v>0</v>
      </c>
      <c r="BJ371" s="17" t="s">
        <v>81</v>
      </c>
      <c r="BK371" s="139">
        <f>ROUND(I371*H371,1)</f>
        <v>0</v>
      </c>
      <c r="BL371" s="17" t="s">
        <v>131</v>
      </c>
      <c r="BM371" s="138" t="s">
        <v>615</v>
      </c>
    </row>
    <row r="372" spans="2:65" s="1" customFormat="1" ht="11.25">
      <c r="B372" s="32"/>
      <c r="D372" s="140" t="s">
        <v>133</v>
      </c>
      <c r="F372" s="141" t="s">
        <v>616</v>
      </c>
      <c r="I372" s="142"/>
      <c r="L372" s="32"/>
      <c r="M372" s="143"/>
      <c r="T372" s="53"/>
      <c r="AT372" s="17" t="s">
        <v>133</v>
      </c>
      <c r="AU372" s="17" t="s">
        <v>83</v>
      </c>
    </row>
    <row r="373" spans="2:65" s="12" customFormat="1" ht="11.25">
      <c r="B373" s="144"/>
      <c r="D373" s="145" t="s">
        <v>135</v>
      </c>
      <c r="E373" s="146" t="s">
        <v>19</v>
      </c>
      <c r="F373" s="147" t="s">
        <v>617</v>
      </c>
      <c r="H373" s="146" t="s">
        <v>19</v>
      </c>
      <c r="I373" s="148"/>
      <c r="L373" s="144"/>
      <c r="M373" s="149"/>
      <c r="T373" s="150"/>
      <c r="AT373" s="146" t="s">
        <v>135</v>
      </c>
      <c r="AU373" s="146" t="s">
        <v>83</v>
      </c>
      <c r="AV373" s="12" t="s">
        <v>81</v>
      </c>
      <c r="AW373" s="12" t="s">
        <v>33</v>
      </c>
      <c r="AX373" s="12" t="s">
        <v>73</v>
      </c>
      <c r="AY373" s="146" t="s">
        <v>124</v>
      </c>
    </row>
    <row r="374" spans="2:65" s="13" customFormat="1" ht="11.25">
      <c r="B374" s="151"/>
      <c r="D374" s="145" t="s">
        <v>135</v>
      </c>
      <c r="E374" s="152" t="s">
        <v>19</v>
      </c>
      <c r="F374" s="153" t="s">
        <v>324</v>
      </c>
      <c r="H374" s="154">
        <v>420</v>
      </c>
      <c r="I374" s="155"/>
      <c r="L374" s="151"/>
      <c r="M374" s="156"/>
      <c r="T374" s="157"/>
      <c r="AT374" s="152" t="s">
        <v>135</v>
      </c>
      <c r="AU374" s="152" t="s">
        <v>83</v>
      </c>
      <c r="AV374" s="13" t="s">
        <v>83</v>
      </c>
      <c r="AW374" s="13" t="s">
        <v>33</v>
      </c>
      <c r="AX374" s="13" t="s">
        <v>81</v>
      </c>
      <c r="AY374" s="152" t="s">
        <v>124</v>
      </c>
    </row>
    <row r="375" spans="2:65" s="1" customFormat="1" ht="16.5" customHeight="1">
      <c r="B375" s="32"/>
      <c r="C375" s="127" t="s">
        <v>618</v>
      </c>
      <c r="D375" s="127" t="s">
        <v>126</v>
      </c>
      <c r="E375" s="128" t="s">
        <v>619</v>
      </c>
      <c r="F375" s="129" t="s">
        <v>620</v>
      </c>
      <c r="G375" s="130" t="s">
        <v>162</v>
      </c>
      <c r="H375" s="131">
        <v>52</v>
      </c>
      <c r="I375" s="132"/>
      <c r="J375" s="133">
        <f>ROUND(I375*H375,1)</f>
        <v>0</v>
      </c>
      <c r="K375" s="129" t="s">
        <v>130</v>
      </c>
      <c r="L375" s="32"/>
      <c r="M375" s="134" t="s">
        <v>19</v>
      </c>
      <c r="N375" s="135" t="s">
        <v>44</v>
      </c>
      <c r="P375" s="136">
        <f>O375*H375</f>
        <v>0</v>
      </c>
      <c r="Q375" s="136">
        <v>0</v>
      </c>
      <c r="R375" s="136">
        <f>Q375*H375</f>
        <v>0</v>
      </c>
      <c r="S375" s="136">
        <v>0</v>
      </c>
      <c r="T375" s="137">
        <f>S375*H375</f>
        <v>0</v>
      </c>
      <c r="AR375" s="138" t="s">
        <v>131</v>
      </c>
      <c r="AT375" s="138" t="s">
        <v>126</v>
      </c>
      <c r="AU375" s="138" t="s">
        <v>83</v>
      </c>
      <c r="AY375" s="17" t="s">
        <v>124</v>
      </c>
      <c r="BE375" s="139">
        <f>IF(N375="základní",J375,0)</f>
        <v>0</v>
      </c>
      <c r="BF375" s="139">
        <f>IF(N375="snížená",J375,0)</f>
        <v>0</v>
      </c>
      <c r="BG375" s="139">
        <f>IF(N375="zákl. přenesená",J375,0)</f>
        <v>0</v>
      </c>
      <c r="BH375" s="139">
        <f>IF(N375="sníž. přenesená",J375,0)</f>
        <v>0</v>
      </c>
      <c r="BI375" s="139">
        <f>IF(N375="nulová",J375,0)</f>
        <v>0</v>
      </c>
      <c r="BJ375" s="17" t="s">
        <v>81</v>
      </c>
      <c r="BK375" s="139">
        <f>ROUND(I375*H375,1)</f>
        <v>0</v>
      </c>
      <c r="BL375" s="17" t="s">
        <v>131</v>
      </c>
      <c r="BM375" s="138" t="s">
        <v>621</v>
      </c>
    </row>
    <row r="376" spans="2:65" s="1" customFormat="1" ht="11.25">
      <c r="B376" s="32"/>
      <c r="D376" s="140" t="s">
        <v>133</v>
      </c>
      <c r="F376" s="141" t="s">
        <v>622</v>
      </c>
      <c r="I376" s="142"/>
      <c r="L376" s="32"/>
      <c r="M376" s="143"/>
      <c r="T376" s="53"/>
      <c r="AT376" s="17" t="s">
        <v>133</v>
      </c>
      <c r="AU376" s="17" t="s">
        <v>83</v>
      </c>
    </row>
    <row r="377" spans="2:65" s="1" customFormat="1" ht="16.5" customHeight="1">
      <c r="B377" s="32"/>
      <c r="C377" s="127" t="s">
        <v>623</v>
      </c>
      <c r="D377" s="127" t="s">
        <v>126</v>
      </c>
      <c r="E377" s="128" t="s">
        <v>624</v>
      </c>
      <c r="F377" s="129" t="s">
        <v>625</v>
      </c>
      <c r="G377" s="130" t="s">
        <v>162</v>
      </c>
      <c r="H377" s="131">
        <v>340</v>
      </c>
      <c r="I377" s="132"/>
      <c r="J377" s="133">
        <f>ROUND(I377*H377,1)</f>
        <v>0</v>
      </c>
      <c r="K377" s="129" t="s">
        <v>19</v>
      </c>
      <c r="L377" s="32"/>
      <c r="M377" s="134" t="s">
        <v>19</v>
      </c>
      <c r="N377" s="135" t="s">
        <v>44</v>
      </c>
      <c r="P377" s="136">
        <f>O377*H377</f>
        <v>0</v>
      </c>
      <c r="Q377" s="136">
        <v>0</v>
      </c>
      <c r="R377" s="136">
        <f>Q377*H377</f>
        <v>0</v>
      </c>
      <c r="S377" s="136">
        <v>0</v>
      </c>
      <c r="T377" s="137">
        <f>S377*H377</f>
        <v>0</v>
      </c>
      <c r="AR377" s="138" t="s">
        <v>131</v>
      </c>
      <c r="AT377" s="138" t="s">
        <v>126</v>
      </c>
      <c r="AU377" s="138" t="s">
        <v>83</v>
      </c>
      <c r="AY377" s="17" t="s">
        <v>124</v>
      </c>
      <c r="BE377" s="139">
        <f>IF(N377="základní",J377,0)</f>
        <v>0</v>
      </c>
      <c r="BF377" s="139">
        <f>IF(N377="snížená",J377,0)</f>
        <v>0</v>
      </c>
      <c r="BG377" s="139">
        <f>IF(N377="zákl. přenesená",J377,0)</f>
        <v>0</v>
      </c>
      <c r="BH377" s="139">
        <f>IF(N377="sníž. přenesená",J377,0)</f>
        <v>0</v>
      </c>
      <c r="BI377" s="139">
        <f>IF(N377="nulová",J377,0)</f>
        <v>0</v>
      </c>
      <c r="BJ377" s="17" t="s">
        <v>81</v>
      </c>
      <c r="BK377" s="139">
        <f>ROUND(I377*H377,1)</f>
        <v>0</v>
      </c>
      <c r="BL377" s="17" t="s">
        <v>131</v>
      </c>
      <c r="BM377" s="138" t="s">
        <v>626</v>
      </c>
    </row>
    <row r="378" spans="2:65" s="1" customFormat="1" ht="16.5" customHeight="1">
      <c r="B378" s="32"/>
      <c r="C378" s="127" t="s">
        <v>627</v>
      </c>
      <c r="D378" s="127" t="s">
        <v>126</v>
      </c>
      <c r="E378" s="128" t="s">
        <v>628</v>
      </c>
      <c r="F378" s="129" t="s">
        <v>629</v>
      </c>
      <c r="G378" s="130" t="s">
        <v>630</v>
      </c>
      <c r="H378" s="131">
        <v>1</v>
      </c>
      <c r="I378" s="132"/>
      <c r="J378" s="133">
        <f>ROUND(I378*H378,1)</f>
        <v>0</v>
      </c>
      <c r="K378" s="129" t="s">
        <v>19</v>
      </c>
      <c r="L378" s="32"/>
      <c r="M378" s="134" t="s">
        <v>19</v>
      </c>
      <c r="N378" s="135" t="s">
        <v>44</v>
      </c>
      <c r="P378" s="136">
        <f>O378*H378</f>
        <v>0</v>
      </c>
      <c r="Q378" s="136">
        <v>0</v>
      </c>
      <c r="R378" s="136">
        <f>Q378*H378</f>
        <v>0</v>
      </c>
      <c r="S378" s="136">
        <v>0</v>
      </c>
      <c r="T378" s="137">
        <f>S378*H378</f>
        <v>0</v>
      </c>
      <c r="AR378" s="138" t="s">
        <v>131</v>
      </c>
      <c r="AT378" s="138" t="s">
        <v>126</v>
      </c>
      <c r="AU378" s="138" t="s">
        <v>83</v>
      </c>
      <c r="AY378" s="17" t="s">
        <v>124</v>
      </c>
      <c r="BE378" s="139">
        <f>IF(N378="základní",J378,0)</f>
        <v>0</v>
      </c>
      <c r="BF378" s="139">
        <f>IF(N378="snížená",J378,0)</f>
        <v>0</v>
      </c>
      <c r="BG378" s="139">
        <f>IF(N378="zákl. přenesená",J378,0)</f>
        <v>0</v>
      </c>
      <c r="BH378" s="139">
        <f>IF(N378="sníž. přenesená",J378,0)</f>
        <v>0</v>
      </c>
      <c r="BI378" s="139">
        <f>IF(N378="nulová",J378,0)</f>
        <v>0</v>
      </c>
      <c r="BJ378" s="17" t="s">
        <v>81</v>
      </c>
      <c r="BK378" s="139">
        <f>ROUND(I378*H378,1)</f>
        <v>0</v>
      </c>
      <c r="BL378" s="17" t="s">
        <v>131</v>
      </c>
      <c r="BM378" s="138" t="s">
        <v>631</v>
      </c>
    </row>
    <row r="379" spans="2:65" s="11" customFormat="1" ht="22.9" customHeight="1">
      <c r="B379" s="115"/>
      <c r="D379" s="116" t="s">
        <v>72</v>
      </c>
      <c r="E379" s="125" t="s">
        <v>632</v>
      </c>
      <c r="F379" s="125" t="s">
        <v>633</v>
      </c>
      <c r="I379" s="118"/>
      <c r="J379" s="126">
        <f>BK379</f>
        <v>0</v>
      </c>
      <c r="L379" s="115"/>
      <c r="M379" s="120"/>
      <c r="P379" s="121">
        <f>SUM(P380:P395)</f>
        <v>0</v>
      </c>
      <c r="R379" s="121">
        <f>SUM(R380:R395)</f>
        <v>0</v>
      </c>
      <c r="T379" s="122">
        <f>SUM(T380:T395)</f>
        <v>0</v>
      </c>
      <c r="AR379" s="116" t="s">
        <v>81</v>
      </c>
      <c r="AT379" s="123" t="s">
        <v>72</v>
      </c>
      <c r="AU379" s="123" t="s">
        <v>81</v>
      </c>
      <c r="AY379" s="116" t="s">
        <v>124</v>
      </c>
      <c r="BK379" s="124">
        <f>SUM(BK380:BK395)</f>
        <v>0</v>
      </c>
    </row>
    <row r="380" spans="2:65" s="1" customFormat="1" ht="24.2" customHeight="1">
      <c r="B380" s="32"/>
      <c r="C380" s="127" t="s">
        <v>634</v>
      </c>
      <c r="D380" s="127" t="s">
        <v>126</v>
      </c>
      <c r="E380" s="128" t="s">
        <v>635</v>
      </c>
      <c r="F380" s="129" t="s">
        <v>636</v>
      </c>
      <c r="G380" s="130" t="s">
        <v>238</v>
      </c>
      <c r="H380" s="131">
        <v>3006.1</v>
      </c>
      <c r="I380" s="132"/>
      <c r="J380" s="133">
        <f>ROUND(I380*H380,1)</f>
        <v>0</v>
      </c>
      <c r="K380" s="129" t="s">
        <v>130</v>
      </c>
      <c r="L380" s="32"/>
      <c r="M380" s="134" t="s">
        <v>19</v>
      </c>
      <c r="N380" s="135" t="s">
        <v>44</v>
      </c>
      <c r="P380" s="136">
        <f>O380*H380</f>
        <v>0</v>
      </c>
      <c r="Q380" s="136">
        <v>0</v>
      </c>
      <c r="R380" s="136">
        <f>Q380*H380</f>
        <v>0</v>
      </c>
      <c r="S380" s="136">
        <v>0</v>
      </c>
      <c r="T380" s="137">
        <f>S380*H380</f>
        <v>0</v>
      </c>
      <c r="AR380" s="138" t="s">
        <v>131</v>
      </c>
      <c r="AT380" s="138" t="s">
        <v>126</v>
      </c>
      <c r="AU380" s="138" t="s">
        <v>83</v>
      </c>
      <c r="AY380" s="17" t="s">
        <v>124</v>
      </c>
      <c r="BE380" s="139">
        <f>IF(N380="základní",J380,0)</f>
        <v>0</v>
      </c>
      <c r="BF380" s="139">
        <f>IF(N380="snížená",J380,0)</f>
        <v>0</v>
      </c>
      <c r="BG380" s="139">
        <f>IF(N380="zákl. přenesená",J380,0)</f>
        <v>0</v>
      </c>
      <c r="BH380" s="139">
        <f>IF(N380="sníž. přenesená",J380,0)</f>
        <v>0</v>
      </c>
      <c r="BI380" s="139">
        <f>IF(N380="nulová",J380,0)</f>
        <v>0</v>
      </c>
      <c r="BJ380" s="17" t="s">
        <v>81</v>
      </c>
      <c r="BK380" s="139">
        <f>ROUND(I380*H380,1)</f>
        <v>0</v>
      </c>
      <c r="BL380" s="17" t="s">
        <v>131</v>
      </c>
      <c r="BM380" s="138" t="s">
        <v>637</v>
      </c>
    </row>
    <row r="381" spans="2:65" s="1" customFormat="1" ht="11.25">
      <c r="B381" s="32"/>
      <c r="D381" s="140" t="s">
        <v>133</v>
      </c>
      <c r="F381" s="141" t="s">
        <v>638</v>
      </c>
      <c r="I381" s="142"/>
      <c r="L381" s="32"/>
      <c r="M381" s="143"/>
      <c r="T381" s="53"/>
      <c r="AT381" s="17" t="s">
        <v>133</v>
      </c>
      <c r="AU381" s="17" t="s">
        <v>83</v>
      </c>
    </row>
    <row r="382" spans="2:65" s="1" customFormat="1" ht="24.2" customHeight="1">
      <c r="B382" s="32"/>
      <c r="C382" s="127" t="s">
        <v>639</v>
      </c>
      <c r="D382" s="127" t="s">
        <v>126</v>
      </c>
      <c r="E382" s="128" t="s">
        <v>640</v>
      </c>
      <c r="F382" s="129" t="s">
        <v>641</v>
      </c>
      <c r="G382" s="130" t="s">
        <v>238</v>
      </c>
      <c r="H382" s="131">
        <v>42085.4</v>
      </c>
      <c r="I382" s="132"/>
      <c r="J382" s="133">
        <f>ROUND(I382*H382,1)</f>
        <v>0</v>
      </c>
      <c r="K382" s="129" t="s">
        <v>130</v>
      </c>
      <c r="L382" s="32"/>
      <c r="M382" s="134" t="s">
        <v>19</v>
      </c>
      <c r="N382" s="135" t="s">
        <v>44</v>
      </c>
      <c r="P382" s="136">
        <f>O382*H382</f>
        <v>0</v>
      </c>
      <c r="Q382" s="136">
        <v>0</v>
      </c>
      <c r="R382" s="136">
        <f>Q382*H382</f>
        <v>0</v>
      </c>
      <c r="S382" s="136">
        <v>0</v>
      </c>
      <c r="T382" s="137">
        <f>S382*H382</f>
        <v>0</v>
      </c>
      <c r="AR382" s="138" t="s">
        <v>131</v>
      </c>
      <c r="AT382" s="138" t="s">
        <v>126</v>
      </c>
      <c r="AU382" s="138" t="s">
        <v>83</v>
      </c>
      <c r="AY382" s="17" t="s">
        <v>124</v>
      </c>
      <c r="BE382" s="139">
        <f>IF(N382="základní",J382,0)</f>
        <v>0</v>
      </c>
      <c r="BF382" s="139">
        <f>IF(N382="snížená",J382,0)</f>
        <v>0</v>
      </c>
      <c r="BG382" s="139">
        <f>IF(N382="zákl. přenesená",J382,0)</f>
        <v>0</v>
      </c>
      <c r="BH382" s="139">
        <f>IF(N382="sníž. přenesená",J382,0)</f>
        <v>0</v>
      </c>
      <c r="BI382" s="139">
        <f>IF(N382="nulová",J382,0)</f>
        <v>0</v>
      </c>
      <c r="BJ382" s="17" t="s">
        <v>81</v>
      </c>
      <c r="BK382" s="139">
        <f>ROUND(I382*H382,1)</f>
        <v>0</v>
      </c>
      <c r="BL382" s="17" t="s">
        <v>131</v>
      </c>
      <c r="BM382" s="138" t="s">
        <v>642</v>
      </c>
    </row>
    <row r="383" spans="2:65" s="1" customFormat="1" ht="11.25">
      <c r="B383" s="32"/>
      <c r="D383" s="140" t="s">
        <v>133</v>
      </c>
      <c r="F383" s="141" t="s">
        <v>643</v>
      </c>
      <c r="I383" s="142"/>
      <c r="L383" s="32"/>
      <c r="M383" s="143"/>
      <c r="T383" s="53"/>
      <c r="AT383" s="17" t="s">
        <v>133</v>
      </c>
      <c r="AU383" s="17" t="s">
        <v>83</v>
      </c>
    </row>
    <row r="384" spans="2:65" s="13" customFormat="1" ht="11.25">
      <c r="B384" s="151"/>
      <c r="D384" s="145" t="s">
        <v>135</v>
      </c>
      <c r="E384" s="152" t="s">
        <v>19</v>
      </c>
      <c r="F384" s="153" t="s">
        <v>644</v>
      </c>
      <c r="H384" s="154">
        <v>42085.4</v>
      </c>
      <c r="I384" s="155"/>
      <c r="L384" s="151"/>
      <c r="M384" s="156"/>
      <c r="T384" s="157"/>
      <c r="AT384" s="152" t="s">
        <v>135</v>
      </c>
      <c r="AU384" s="152" t="s">
        <v>83</v>
      </c>
      <c r="AV384" s="13" t="s">
        <v>83</v>
      </c>
      <c r="AW384" s="13" t="s">
        <v>33</v>
      </c>
      <c r="AX384" s="13" t="s">
        <v>81</v>
      </c>
      <c r="AY384" s="152" t="s">
        <v>124</v>
      </c>
    </row>
    <row r="385" spans="2:65" s="1" customFormat="1" ht="16.5" customHeight="1">
      <c r="B385" s="32"/>
      <c r="C385" s="127" t="s">
        <v>645</v>
      </c>
      <c r="D385" s="127" t="s">
        <v>126</v>
      </c>
      <c r="E385" s="128" t="s">
        <v>646</v>
      </c>
      <c r="F385" s="129" t="s">
        <v>647</v>
      </c>
      <c r="G385" s="130" t="s">
        <v>238</v>
      </c>
      <c r="H385" s="131">
        <v>3006.1</v>
      </c>
      <c r="I385" s="132"/>
      <c r="J385" s="133">
        <f>ROUND(I385*H385,1)</f>
        <v>0</v>
      </c>
      <c r="K385" s="129" t="s">
        <v>130</v>
      </c>
      <c r="L385" s="32"/>
      <c r="M385" s="134" t="s">
        <v>19</v>
      </c>
      <c r="N385" s="135" t="s">
        <v>44</v>
      </c>
      <c r="P385" s="136">
        <f>O385*H385</f>
        <v>0</v>
      </c>
      <c r="Q385" s="136">
        <v>0</v>
      </c>
      <c r="R385" s="136">
        <f>Q385*H385</f>
        <v>0</v>
      </c>
      <c r="S385" s="136">
        <v>0</v>
      </c>
      <c r="T385" s="137">
        <f>S385*H385</f>
        <v>0</v>
      </c>
      <c r="AR385" s="138" t="s">
        <v>131</v>
      </c>
      <c r="AT385" s="138" t="s">
        <v>126</v>
      </c>
      <c r="AU385" s="138" t="s">
        <v>83</v>
      </c>
      <c r="AY385" s="17" t="s">
        <v>124</v>
      </c>
      <c r="BE385" s="139">
        <f>IF(N385="základní",J385,0)</f>
        <v>0</v>
      </c>
      <c r="BF385" s="139">
        <f>IF(N385="snížená",J385,0)</f>
        <v>0</v>
      </c>
      <c r="BG385" s="139">
        <f>IF(N385="zákl. přenesená",J385,0)</f>
        <v>0</v>
      </c>
      <c r="BH385" s="139">
        <f>IF(N385="sníž. přenesená",J385,0)</f>
        <v>0</v>
      </c>
      <c r="BI385" s="139">
        <f>IF(N385="nulová",J385,0)</f>
        <v>0</v>
      </c>
      <c r="BJ385" s="17" t="s">
        <v>81</v>
      </c>
      <c r="BK385" s="139">
        <f>ROUND(I385*H385,1)</f>
        <v>0</v>
      </c>
      <c r="BL385" s="17" t="s">
        <v>131</v>
      </c>
      <c r="BM385" s="138" t="s">
        <v>648</v>
      </c>
    </row>
    <row r="386" spans="2:65" s="1" customFormat="1" ht="11.25">
      <c r="B386" s="32"/>
      <c r="D386" s="140" t="s">
        <v>133</v>
      </c>
      <c r="F386" s="141" t="s">
        <v>649</v>
      </c>
      <c r="I386" s="142"/>
      <c r="L386" s="32"/>
      <c r="M386" s="143"/>
      <c r="T386" s="53"/>
      <c r="AT386" s="17" t="s">
        <v>133</v>
      </c>
      <c r="AU386" s="17" t="s">
        <v>83</v>
      </c>
    </row>
    <row r="387" spans="2:65" s="1" customFormat="1" ht="24.2" customHeight="1">
      <c r="B387" s="32"/>
      <c r="C387" s="127" t="s">
        <v>650</v>
      </c>
      <c r="D387" s="127" t="s">
        <v>126</v>
      </c>
      <c r="E387" s="128" t="s">
        <v>651</v>
      </c>
      <c r="F387" s="129" t="s">
        <v>652</v>
      </c>
      <c r="G387" s="130" t="s">
        <v>238</v>
      </c>
      <c r="H387" s="131">
        <v>457.96</v>
      </c>
      <c r="I387" s="132"/>
      <c r="J387" s="133">
        <f>ROUND(I387*H387,1)</f>
        <v>0</v>
      </c>
      <c r="K387" s="129" t="s">
        <v>130</v>
      </c>
      <c r="L387" s="32"/>
      <c r="M387" s="134" t="s">
        <v>19</v>
      </c>
      <c r="N387" s="135" t="s">
        <v>44</v>
      </c>
      <c r="P387" s="136">
        <f>O387*H387</f>
        <v>0</v>
      </c>
      <c r="Q387" s="136">
        <v>0</v>
      </c>
      <c r="R387" s="136">
        <f>Q387*H387</f>
        <v>0</v>
      </c>
      <c r="S387" s="136">
        <v>0</v>
      </c>
      <c r="T387" s="137">
        <f>S387*H387</f>
        <v>0</v>
      </c>
      <c r="AR387" s="138" t="s">
        <v>131</v>
      </c>
      <c r="AT387" s="138" t="s">
        <v>126</v>
      </c>
      <c r="AU387" s="138" t="s">
        <v>83</v>
      </c>
      <c r="AY387" s="17" t="s">
        <v>124</v>
      </c>
      <c r="BE387" s="139">
        <f>IF(N387="základní",J387,0)</f>
        <v>0</v>
      </c>
      <c r="BF387" s="139">
        <f>IF(N387="snížená",J387,0)</f>
        <v>0</v>
      </c>
      <c r="BG387" s="139">
        <f>IF(N387="zákl. přenesená",J387,0)</f>
        <v>0</v>
      </c>
      <c r="BH387" s="139">
        <f>IF(N387="sníž. přenesená",J387,0)</f>
        <v>0</v>
      </c>
      <c r="BI387" s="139">
        <f>IF(N387="nulová",J387,0)</f>
        <v>0</v>
      </c>
      <c r="BJ387" s="17" t="s">
        <v>81</v>
      </c>
      <c r="BK387" s="139">
        <f>ROUND(I387*H387,1)</f>
        <v>0</v>
      </c>
      <c r="BL387" s="17" t="s">
        <v>131</v>
      </c>
      <c r="BM387" s="138" t="s">
        <v>653</v>
      </c>
    </row>
    <row r="388" spans="2:65" s="1" customFormat="1" ht="11.25">
      <c r="B388" s="32"/>
      <c r="D388" s="140" t="s">
        <v>133</v>
      </c>
      <c r="F388" s="141" t="s">
        <v>654</v>
      </c>
      <c r="I388" s="142"/>
      <c r="L388" s="32"/>
      <c r="M388" s="143"/>
      <c r="T388" s="53"/>
      <c r="AT388" s="17" t="s">
        <v>133</v>
      </c>
      <c r="AU388" s="17" t="s">
        <v>83</v>
      </c>
    </row>
    <row r="389" spans="2:65" s="13" customFormat="1" ht="11.25">
      <c r="B389" s="151"/>
      <c r="D389" s="145" t="s">
        <v>135</v>
      </c>
      <c r="E389" s="152" t="s">
        <v>19</v>
      </c>
      <c r="F389" s="153" t="s">
        <v>655</v>
      </c>
      <c r="H389" s="154">
        <v>457.96</v>
      </c>
      <c r="I389" s="155"/>
      <c r="L389" s="151"/>
      <c r="M389" s="156"/>
      <c r="T389" s="157"/>
      <c r="AT389" s="152" t="s">
        <v>135</v>
      </c>
      <c r="AU389" s="152" t="s">
        <v>83</v>
      </c>
      <c r="AV389" s="13" t="s">
        <v>83</v>
      </c>
      <c r="AW389" s="13" t="s">
        <v>33</v>
      </c>
      <c r="AX389" s="13" t="s">
        <v>81</v>
      </c>
      <c r="AY389" s="152" t="s">
        <v>124</v>
      </c>
    </row>
    <row r="390" spans="2:65" s="1" customFormat="1" ht="24.2" customHeight="1">
      <c r="B390" s="32"/>
      <c r="C390" s="127" t="s">
        <v>656</v>
      </c>
      <c r="D390" s="127" t="s">
        <v>126</v>
      </c>
      <c r="E390" s="128" t="s">
        <v>657</v>
      </c>
      <c r="F390" s="129" t="s">
        <v>658</v>
      </c>
      <c r="G390" s="130" t="s">
        <v>238</v>
      </c>
      <c r="H390" s="131">
        <v>802.34</v>
      </c>
      <c r="I390" s="132"/>
      <c r="J390" s="133">
        <f>ROUND(I390*H390,1)</f>
        <v>0</v>
      </c>
      <c r="K390" s="129" t="s">
        <v>130</v>
      </c>
      <c r="L390" s="32"/>
      <c r="M390" s="134" t="s">
        <v>19</v>
      </c>
      <c r="N390" s="135" t="s">
        <v>44</v>
      </c>
      <c r="P390" s="136">
        <f>O390*H390</f>
        <v>0</v>
      </c>
      <c r="Q390" s="136">
        <v>0</v>
      </c>
      <c r="R390" s="136">
        <f>Q390*H390</f>
        <v>0</v>
      </c>
      <c r="S390" s="136">
        <v>0</v>
      </c>
      <c r="T390" s="137">
        <f>S390*H390</f>
        <v>0</v>
      </c>
      <c r="AR390" s="138" t="s">
        <v>131</v>
      </c>
      <c r="AT390" s="138" t="s">
        <v>126</v>
      </c>
      <c r="AU390" s="138" t="s">
        <v>83</v>
      </c>
      <c r="AY390" s="17" t="s">
        <v>124</v>
      </c>
      <c r="BE390" s="139">
        <f>IF(N390="základní",J390,0)</f>
        <v>0</v>
      </c>
      <c r="BF390" s="139">
        <f>IF(N390="snížená",J390,0)</f>
        <v>0</v>
      </c>
      <c r="BG390" s="139">
        <f>IF(N390="zákl. přenesená",J390,0)</f>
        <v>0</v>
      </c>
      <c r="BH390" s="139">
        <f>IF(N390="sníž. přenesená",J390,0)</f>
        <v>0</v>
      </c>
      <c r="BI390" s="139">
        <f>IF(N390="nulová",J390,0)</f>
        <v>0</v>
      </c>
      <c r="BJ390" s="17" t="s">
        <v>81</v>
      </c>
      <c r="BK390" s="139">
        <f>ROUND(I390*H390,1)</f>
        <v>0</v>
      </c>
      <c r="BL390" s="17" t="s">
        <v>131</v>
      </c>
      <c r="BM390" s="138" t="s">
        <v>659</v>
      </c>
    </row>
    <row r="391" spans="2:65" s="1" customFormat="1" ht="11.25">
      <c r="B391" s="32"/>
      <c r="D391" s="140" t="s">
        <v>133</v>
      </c>
      <c r="F391" s="141" t="s">
        <v>660</v>
      </c>
      <c r="I391" s="142"/>
      <c r="L391" s="32"/>
      <c r="M391" s="143"/>
      <c r="T391" s="53"/>
      <c r="AT391" s="17" t="s">
        <v>133</v>
      </c>
      <c r="AU391" s="17" t="s">
        <v>83</v>
      </c>
    </row>
    <row r="392" spans="2:65" s="13" customFormat="1" ht="11.25">
      <c r="B392" s="151"/>
      <c r="D392" s="145" t="s">
        <v>135</v>
      </c>
      <c r="E392" s="152" t="s">
        <v>19</v>
      </c>
      <c r="F392" s="153" t="s">
        <v>661</v>
      </c>
      <c r="H392" s="154">
        <v>802.34</v>
      </c>
      <c r="I392" s="155"/>
      <c r="L392" s="151"/>
      <c r="M392" s="156"/>
      <c r="T392" s="157"/>
      <c r="AT392" s="152" t="s">
        <v>135</v>
      </c>
      <c r="AU392" s="152" t="s">
        <v>83</v>
      </c>
      <c r="AV392" s="13" t="s">
        <v>83</v>
      </c>
      <c r="AW392" s="13" t="s">
        <v>33</v>
      </c>
      <c r="AX392" s="13" t="s">
        <v>81</v>
      </c>
      <c r="AY392" s="152" t="s">
        <v>124</v>
      </c>
    </row>
    <row r="393" spans="2:65" s="1" customFormat="1" ht="24.2" customHeight="1">
      <c r="B393" s="32"/>
      <c r="C393" s="127" t="s">
        <v>662</v>
      </c>
      <c r="D393" s="127" t="s">
        <v>126</v>
      </c>
      <c r="E393" s="128" t="s">
        <v>663</v>
      </c>
      <c r="F393" s="129" t="s">
        <v>664</v>
      </c>
      <c r="G393" s="130" t="s">
        <v>238</v>
      </c>
      <c r="H393" s="131">
        <v>1745.8</v>
      </c>
      <c r="I393" s="132"/>
      <c r="J393" s="133">
        <f>ROUND(I393*H393,1)</f>
        <v>0</v>
      </c>
      <c r="K393" s="129" t="s">
        <v>130</v>
      </c>
      <c r="L393" s="32"/>
      <c r="M393" s="134" t="s">
        <v>19</v>
      </c>
      <c r="N393" s="135" t="s">
        <v>44</v>
      </c>
      <c r="P393" s="136">
        <f>O393*H393</f>
        <v>0</v>
      </c>
      <c r="Q393" s="136">
        <v>0</v>
      </c>
      <c r="R393" s="136">
        <f>Q393*H393</f>
        <v>0</v>
      </c>
      <c r="S393" s="136">
        <v>0</v>
      </c>
      <c r="T393" s="137">
        <f>S393*H393</f>
        <v>0</v>
      </c>
      <c r="AR393" s="138" t="s">
        <v>131</v>
      </c>
      <c r="AT393" s="138" t="s">
        <v>126</v>
      </c>
      <c r="AU393" s="138" t="s">
        <v>83</v>
      </c>
      <c r="AY393" s="17" t="s">
        <v>124</v>
      </c>
      <c r="BE393" s="139">
        <f>IF(N393="základní",J393,0)</f>
        <v>0</v>
      </c>
      <c r="BF393" s="139">
        <f>IF(N393="snížená",J393,0)</f>
        <v>0</v>
      </c>
      <c r="BG393" s="139">
        <f>IF(N393="zákl. přenesená",J393,0)</f>
        <v>0</v>
      </c>
      <c r="BH393" s="139">
        <f>IF(N393="sníž. přenesená",J393,0)</f>
        <v>0</v>
      </c>
      <c r="BI393" s="139">
        <f>IF(N393="nulová",J393,0)</f>
        <v>0</v>
      </c>
      <c r="BJ393" s="17" t="s">
        <v>81</v>
      </c>
      <c r="BK393" s="139">
        <f>ROUND(I393*H393,1)</f>
        <v>0</v>
      </c>
      <c r="BL393" s="17" t="s">
        <v>131</v>
      </c>
      <c r="BM393" s="138" t="s">
        <v>665</v>
      </c>
    </row>
    <row r="394" spans="2:65" s="1" customFormat="1" ht="11.25">
      <c r="B394" s="32"/>
      <c r="D394" s="140" t="s">
        <v>133</v>
      </c>
      <c r="F394" s="141" t="s">
        <v>666</v>
      </c>
      <c r="I394" s="142"/>
      <c r="L394" s="32"/>
      <c r="M394" s="143"/>
      <c r="T394" s="53"/>
      <c r="AT394" s="17" t="s">
        <v>133</v>
      </c>
      <c r="AU394" s="17" t="s">
        <v>83</v>
      </c>
    </row>
    <row r="395" spans="2:65" s="13" customFormat="1" ht="11.25">
      <c r="B395" s="151"/>
      <c r="D395" s="145" t="s">
        <v>135</v>
      </c>
      <c r="E395" s="152" t="s">
        <v>19</v>
      </c>
      <c r="F395" s="153" t="s">
        <v>667</v>
      </c>
      <c r="H395" s="154">
        <v>1745.8</v>
      </c>
      <c r="I395" s="155"/>
      <c r="L395" s="151"/>
      <c r="M395" s="156"/>
      <c r="T395" s="157"/>
      <c r="AT395" s="152" t="s">
        <v>135</v>
      </c>
      <c r="AU395" s="152" t="s">
        <v>83</v>
      </c>
      <c r="AV395" s="13" t="s">
        <v>83</v>
      </c>
      <c r="AW395" s="13" t="s">
        <v>33</v>
      </c>
      <c r="AX395" s="13" t="s">
        <v>81</v>
      </c>
      <c r="AY395" s="152" t="s">
        <v>124</v>
      </c>
    </row>
    <row r="396" spans="2:65" s="11" customFormat="1" ht="22.9" customHeight="1">
      <c r="B396" s="115"/>
      <c r="D396" s="116" t="s">
        <v>72</v>
      </c>
      <c r="E396" s="125" t="s">
        <v>668</v>
      </c>
      <c r="F396" s="125" t="s">
        <v>669</v>
      </c>
      <c r="I396" s="118"/>
      <c r="J396" s="126">
        <f>BK396</f>
        <v>0</v>
      </c>
      <c r="L396" s="115"/>
      <c r="M396" s="120"/>
      <c r="P396" s="121">
        <f>SUM(P397:P406)</f>
        <v>0</v>
      </c>
      <c r="R396" s="121">
        <f>SUM(R397:R406)</f>
        <v>0</v>
      </c>
      <c r="T396" s="122">
        <f>SUM(T397:T406)</f>
        <v>0</v>
      </c>
      <c r="AR396" s="116" t="s">
        <v>81</v>
      </c>
      <c r="AT396" s="123" t="s">
        <v>72</v>
      </c>
      <c r="AU396" s="123" t="s">
        <v>81</v>
      </c>
      <c r="AY396" s="116" t="s">
        <v>124</v>
      </c>
      <c r="BK396" s="124">
        <f>SUM(BK397:BK406)</f>
        <v>0</v>
      </c>
    </row>
    <row r="397" spans="2:65" s="1" customFormat="1" ht="24.2" customHeight="1">
      <c r="B397" s="32"/>
      <c r="C397" s="127" t="s">
        <v>670</v>
      </c>
      <c r="D397" s="127" t="s">
        <v>126</v>
      </c>
      <c r="E397" s="128" t="s">
        <v>671</v>
      </c>
      <c r="F397" s="129" t="s">
        <v>672</v>
      </c>
      <c r="G397" s="130" t="s">
        <v>238</v>
      </c>
      <c r="H397" s="131">
        <v>248.30699999999999</v>
      </c>
      <c r="I397" s="132"/>
      <c r="J397" s="133">
        <f>ROUND(I397*H397,1)</f>
        <v>0</v>
      </c>
      <c r="K397" s="129" t="s">
        <v>130</v>
      </c>
      <c r="L397" s="32"/>
      <c r="M397" s="134" t="s">
        <v>19</v>
      </c>
      <c r="N397" s="135" t="s">
        <v>44</v>
      </c>
      <c r="P397" s="136">
        <f>O397*H397</f>
        <v>0</v>
      </c>
      <c r="Q397" s="136">
        <v>0</v>
      </c>
      <c r="R397" s="136">
        <f>Q397*H397</f>
        <v>0</v>
      </c>
      <c r="S397" s="136">
        <v>0</v>
      </c>
      <c r="T397" s="137">
        <f>S397*H397</f>
        <v>0</v>
      </c>
      <c r="AR397" s="138" t="s">
        <v>131</v>
      </c>
      <c r="AT397" s="138" t="s">
        <v>126</v>
      </c>
      <c r="AU397" s="138" t="s">
        <v>83</v>
      </c>
      <c r="AY397" s="17" t="s">
        <v>124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7" t="s">
        <v>81</v>
      </c>
      <c r="BK397" s="139">
        <f>ROUND(I397*H397,1)</f>
        <v>0</v>
      </c>
      <c r="BL397" s="17" t="s">
        <v>131</v>
      </c>
      <c r="BM397" s="138" t="s">
        <v>673</v>
      </c>
    </row>
    <row r="398" spans="2:65" s="1" customFormat="1" ht="11.25">
      <c r="B398" s="32"/>
      <c r="D398" s="140" t="s">
        <v>133</v>
      </c>
      <c r="F398" s="141" t="s">
        <v>674</v>
      </c>
      <c r="I398" s="142"/>
      <c r="L398" s="32"/>
      <c r="M398" s="143"/>
      <c r="T398" s="53"/>
      <c r="AT398" s="17" t="s">
        <v>133</v>
      </c>
      <c r="AU398" s="17" t="s">
        <v>83</v>
      </c>
    </row>
    <row r="399" spans="2:65" s="13" customFormat="1" ht="11.25">
      <c r="B399" s="151"/>
      <c r="D399" s="145" t="s">
        <v>135</v>
      </c>
      <c r="E399" s="152" t="s">
        <v>19</v>
      </c>
      <c r="F399" s="153" t="s">
        <v>675</v>
      </c>
      <c r="H399" s="154">
        <v>248.30699999999999</v>
      </c>
      <c r="I399" s="155"/>
      <c r="L399" s="151"/>
      <c r="M399" s="156"/>
      <c r="T399" s="157"/>
      <c r="AT399" s="152" t="s">
        <v>135</v>
      </c>
      <c r="AU399" s="152" t="s">
        <v>83</v>
      </c>
      <c r="AV399" s="13" t="s">
        <v>83</v>
      </c>
      <c r="AW399" s="13" t="s">
        <v>33</v>
      </c>
      <c r="AX399" s="13" t="s">
        <v>81</v>
      </c>
      <c r="AY399" s="152" t="s">
        <v>124</v>
      </c>
    </row>
    <row r="400" spans="2:65" s="1" customFormat="1" ht="24.2" customHeight="1">
      <c r="B400" s="32"/>
      <c r="C400" s="127" t="s">
        <v>676</v>
      </c>
      <c r="D400" s="127" t="s">
        <v>126</v>
      </c>
      <c r="E400" s="128" t="s">
        <v>677</v>
      </c>
      <c r="F400" s="129" t="s">
        <v>678</v>
      </c>
      <c r="G400" s="130" t="s">
        <v>238</v>
      </c>
      <c r="H400" s="131">
        <v>248.30699999999999</v>
      </c>
      <c r="I400" s="132"/>
      <c r="J400" s="133">
        <f>ROUND(I400*H400,1)</f>
        <v>0</v>
      </c>
      <c r="K400" s="129" t="s">
        <v>130</v>
      </c>
      <c r="L400" s="32"/>
      <c r="M400" s="134" t="s">
        <v>19</v>
      </c>
      <c r="N400" s="135" t="s">
        <v>44</v>
      </c>
      <c r="P400" s="136">
        <f>O400*H400</f>
        <v>0</v>
      </c>
      <c r="Q400" s="136">
        <v>0</v>
      </c>
      <c r="R400" s="136">
        <f>Q400*H400</f>
        <v>0</v>
      </c>
      <c r="S400" s="136">
        <v>0</v>
      </c>
      <c r="T400" s="137">
        <f>S400*H400</f>
        <v>0</v>
      </c>
      <c r="AR400" s="138" t="s">
        <v>131</v>
      </c>
      <c r="AT400" s="138" t="s">
        <v>126</v>
      </c>
      <c r="AU400" s="138" t="s">
        <v>83</v>
      </c>
      <c r="AY400" s="17" t="s">
        <v>124</v>
      </c>
      <c r="BE400" s="139">
        <f>IF(N400="základní",J400,0)</f>
        <v>0</v>
      </c>
      <c r="BF400" s="139">
        <f>IF(N400="snížená",J400,0)</f>
        <v>0</v>
      </c>
      <c r="BG400" s="139">
        <f>IF(N400="zákl. přenesená",J400,0)</f>
        <v>0</v>
      </c>
      <c r="BH400" s="139">
        <f>IF(N400="sníž. přenesená",J400,0)</f>
        <v>0</v>
      </c>
      <c r="BI400" s="139">
        <f>IF(N400="nulová",J400,0)</f>
        <v>0</v>
      </c>
      <c r="BJ400" s="17" t="s">
        <v>81</v>
      </c>
      <c r="BK400" s="139">
        <f>ROUND(I400*H400,1)</f>
        <v>0</v>
      </c>
      <c r="BL400" s="17" t="s">
        <v>131</v>
      </c>
      <c r="BM400" s="138" t="s">
        <v>679</v>
      </c>
    </row>
    <row r="401" spans="2:65" s="1" customFormat="1" ht="11.25">
      <c r="B401" s="32"/>
      <c r="D401" s="140" t="s">
        <v>133</v>
      </c>
      <c r="F401" s="141" t="s">
        <v>680</v>
      </c>
      <c r="I401" s="142"/>
      <c r="L401" s="32"/>
      <c r="M401" s="143"/>
      <c r="T401" s="53"/>
      <c r="AT401" s="17" t="s">
        <v>133</v>
      </c>
      <c r="AU401" s="17" t="s">
        <v>83</v>
      </c>
    </row>
    <row r="402" spans="2:65" s="1" customFormat="1" ht="24.2" customHeight="1">
      <c r="B402" s="32"/>
      <c r="C402" s="127" t="s">
        <v>681</v>
      </c>
      <c r="D402" s="127" t="s">
        <v>126</v>
      </c>
      <c r="E402" s="128" t="s">
        <v>682</v>
      </c>
      <c r="F402" s="129" t="s">
        <v>683</v>
      </c>
      <c r="G402" s="130" t="s">
        <v>238</v>
      </c>
      <c r="H402" s="131">
        <v>5938.4</v>
      </c>
      <c r="I402" s="132"/>
      <c r="J402" s="133">
        <f>ROUND(I402*H402,1)</f>
        <v>0</v>
      </c>
      <c r="K402" s="129" t="s">
        <v>130</v>
      </c>
      <c r="L402" s="32"/>
      <c r="M402" s="134" t="s">
        <v>19</v>
      </c>
      <c r="N402" s="135" t="s">
        <v>44</v>
      </c>
      <c r="P402" s="136">
        <f>O402*H402</f>
        <v>0</v>
      </c>
      <c r="Q402" s="136">
        <v>0</v>
      </c>
      <c r="R402" s="136">
        <f>Q402*H402</f>
        <v>0</v>
      </c>
      <c r="S402" s="136">
        <v>0</v>
      </c>
      <c r="T402" s="137">
        <f>S402*H402</f>
        <v>0</v>
      </c>
      <c r="AR402" s="138" t="s">
        <v>131</v>
      </c>
      <c r="AT402" s="138" t="s">
        <v>126</v>
      </c>
      <c r="AU402" s="138" t="s">
        <v>83</v>
      </c>
      <c r="AY402" s="17" t="s">
        <v>124</v>
      </c>
      <c r="BE402" s="139">
        <f>IF(N402="základní",J402,0)</f>
        <v>0</v>
      </c>
      <c r="BF402" s="139">
        <f>IF(N402="snížená",J402,0)</f>
        <v>0</v>
      </c>
      <c r="BG402" s="139">
        <f>IF(N402="zákl. přenesená",J402,0)</f>
        <v>0</v>
      </c>
      <c r="BH402" s="139">
        <f>IF(N402="sníž. přenesená",J402,0)</f>
        <v>0</v>
      </c>
      <c r="BI402" s="139">
        <f>IF(N402="nulová",J402,0)</f>
        <v>0</v>
      </c>
      <c r="BJ402" s="17" t="s">
        <v>81</v>
      </c>
      <c r="BK402" s="139">
        <f>ROUND(I402*H402,1)</f>
        <v>0</v>
      </c>
      <c r="BL402" s="17" t="s">
        <v>131</v>
      </c>
      <c r="BM402" s="138" t="s">
        <v>684</v>
      </c>
    </row>
    <row r="403" spans="2:65" s="1" customFormat="1" ht="11.25">
      <c r="B403" s="32"/>
      <c r="D403" s="140" t="s">
        <v>133</v>
      </c>
      <c r="F403" s="141" t="s">
        <v>685</v>
      </c>
      <c r="I403" s="142"/>
      <c r="L403" s="32"/>
      <c r="M403" s="143"/>
      <c r="T403" s="53"/>
      <c r="AT403" s="17" t="s">
        <v>133</v>
      </c>
      <c r="AU403" s="17" t="s">
        <v>83</v>
      </c>
    </row>
    <row r="404" spans="2:65" s="13" customFormat="1" ht="11.25">
      <c r="B404" s="151"/>
      <c r="D404" s="145" t="s">
        <v>135</v>
      </c>
      <c r="E404" s="152" t="s">
        <v>19</v>
      </c>
      <c r="F404" s="153" t="s">
        <v>686</v>
      </c>
      <c r="H404" s="154">
        <v>5938.4</v>
      </c>
      <c r="I404" s="155"/>
      <c r="L404" s="151"/>
      <c r="M404" s="156"/>
      <c r="T404" s="157"/>
      <c r="AT404" s="152" t="s">
        <v>135</v>
      </c>
      <c r="AU404" s="152" t="s">
        <v>83</v>
      </c>
      <c r="AV404" s="13" t="s">
        <v>83</v>
      </c>
      <c r="AW404" s="13" t="s">
        <v>33</v>
      </c>
      <c r="AX404" s="13" t="s">
        <v>81</v>
      </c>
      <c r="AY404" s="152" t="s">
        <v>124</v>
      </c>
    </row>
    <row r="405" spans="2:65" s="1" customFormat="1" ht="24.2" customHeight="1">
      <c r="B405" s="32"/>
      <c r="C405" s="127" t="s">
        <v>687</v>
      </c>
      <c r="D405" s="127" t="s">
        <v>126</v>
      </c>
      <c r="E405" s="128" t="s">
        <v>688</v>
      </c>
      <c r="F405" s="129" t="s">
        <v>689</v>
      </c>
      <c r="G405" s="130" t="s">
        <v>238</v>
      </c>
      <c r="H405" s="131">
        <v>5938.4</v>
      </c>
      <c r="I405" s="132"/>
      <c r="J405" s="133">
        <f>ROUND(I405*H405,1)</f>
        <v>0</v>
      </c>
      <c r="K405" s="129" t="s">
        <v>130</v>
      </c>
      <c r="L405" s="32"/>
      <c r="M405" s="134" t="s">
        <v>19</v>
      </c>
      <c r="N405" s="135" t="s">
        <v>44</v>
      </c>
      <c r="P405" s="136">
        <f>O405*H405</f>
        <v>0</v>
      </c>
      <c r="Q405" s="136">
        <v>0</v>
      </c>
      <c r="R405" s="136">
        <f>Q405*H405</f>
        <v>0</v>
      </c>
      <c r="S405" s="136">
        <v>0</v>
      </c>
      <c r="T405" s="137">
        <f>S405*H405</f>
        <v>0</v>
      </c>
      <c r="AR405" s="138" t="s">
        <v>131</v>
      </c>
      <c r="AT405" s="138" t="s">
        <v>126</v>
      </c>
      <c r="AU405" s="138" t="s">
        <v>83</v>
      </c>
      <c r="AY405" s="17" t="s">
        <v>124</v>
      </c>
      <c r="BE405" s="139">
        <f>IF(N405="základní",J405,0)</f>
        <v>0</v>
      </c>
      <c r="BF405" s="139">
        <f>IF(N405="snížená",J405,0)</f>
        <v>0</v>
      </c>
      <c r="BG405" s="139">
        <f>IF(N405="zákl. přenesená",J405,0)</f>
        <v>0</v>
      </c>
      <c r="BH405" s="139">
        <f>IF(N405="sníž. přenesená",J405,0)</f>
        <v>0</v>
      </c>
      <c r="BI405" s="139">
        <f>IF(N405="nulová",J405,0)</f>
        <v>0</v>
      </c>
      <c r="BJ405" s="17" t="s">
        <v>81</v>
      </c>
      <c r="BK405" s="139">
        <f>ROUND(I405*H405,1)</f>
        <v>0</v>
      </c>
      <c r="BL405" s="17" t="s">
        <v>131</v>
      </c>
      <c r="BM405" s="138" t="s">
        <v>690</v>
      </c>
    </row>
    <row r="406" spans="2:65" s="1" customFormat="1" ht="11.25">
      <c r="B406" s="32"/>
      <c r="D406" s="140" t="s">
        <v>133</v>
      </c>
      <c r="F406" s="141" t="s">
        <v>691</v>
      </c>
      <c r="I406" s="142"/>
      <c r="L406" s="32"/>
      <c r="M406" s="143"/>
      <c r="T406" s="53"/>
      <c r="AT406" s="17" t="s">
        <v>133</v>
      </c>
      <c r="AU406" s="17" t="s">
        <v>83</v>
      </c>
    </row>
    <row r="407" spans="2:65" s="11" customFormat="1" ht="25.9" customHeight="1">
      <c r="B407" s="115"/>
      <c r="D407" s="116" t="s">
        <v>72</v>
      </c>
      <c r="E407" s="117" t="s">
        <v>692</v>
      </c>
      <c r="F407" s="117" t="s">
        <v>693</v>
      </c>
      <c r="I407" s="118"/>
      <c r="J407" s="119">
        <f>BK407</f>
        <v>0</v>
      </c>
      <c r="L407" s="115"/>
      <c r="M407" s="120"/>
      <c r="P407" s="121">
        <f>SUM(P408:P409)</f>
        <v>0</v>
      </c>
      <c r="R407" s="121">
        <f>SUM(R408:R409)</f>
        <v>0</v>
      </c>
      <c r="T407" s="122">
        <f>SUM(T408:T409)</f>
        <v>0</v>
      </c>
      <c r="AR407" s="116" t="s">
        <v>131</v>
      </c>
      <c r="AT407" s="123" t="s">
        <v>72</v>
      </c>
      <c r="AU407" s="123" t="s">
        <v>73</v>
      </c>
      <c r="AY407" s="116" t="s">
        <v>124</v>
      </c>
      <c r="BK407" s="124">
        <f>SUM(BK408:BK409)</f>
        <v>0</v>
      </c>
    </row>
    <row r="408" spans="2:65" s="1" customFormat="1" ht="16.5" customHeight="1">
      <c r="B408" s="32"/>
      <c r="C408" s="127" t="s">
        <v>694</v>
      </c>
      <c r="D408" s="127" t="s">
        <v>126</v>
      </c>
      <c r="E408" s="128" t="s">
        <v>695</v>
      </c>
      <c r="F408" s="129" t="s">
        <v>696</v>
      </c>
      <c r="G408" s="130" t="s">
        <v>697</v>
      </c>
      <c r="H408" s="131">
        <v>100</v>
      </c>
      <c r="I408" s="132"/>
      <c r="J408" s="133">
        <f>ROUND(I408*H408,1)</f>
        <v>0</v>
      </c>
      <c r="K408" s="129" t="s">
        <v>130</v>
      </c>
      <c r="L408" s="32"/>
      <c r="M408" s="134" t="s">
        <v>19</v>
      </c>
      <c r="N408" s="135" t="s">
        <v>44</v>
      </c>
      <c r="P408" s="136">
        <f>O408*H408</f>
        <v>0</v>
      </c>
      <c r="Q408" s="136">
        <v>0</v>
      </c>
      <c r="R408" s="136">
        <f>Q408*H408</f>
        <v>0</v>
      </c>
      <c r="S408" s="136">
        <v>0</v>
      </c>
      <c r="T408" s="137">
        <f>S408*H408</f>
        <v>0</v>
      </c>
      <c r="AR408" s="138" t="s">
        <v>698</v>
      </c>
      <c r="AT408" s="138" t="s">
        <v>126</v>
      </c>
      <c r="AU408" s="138" t="s">
        <v>81</v>
      </c>
      <c r="AY408" s="17" t="s">
        <v>124</v>
      </c>
      <c r="BE408" s="139">
        <f>IF(N408="základní",J408,0)</f>
        <v>0</v>
      </c>
      <c r="BF408" s="139">
        <f>IF(N408="snížená",J408,0)</f>
        <v>0</v>
      </c>
      <c r="BG408" s="139">
        <f>IF(N408="zákl. přenesená",J408,0)</f>
        <v>0</v>
      </c>
      <c r="BH408" s="139">
        <f>IF(N408="sníž. přenesená",J408,0)</f>
        <v>0</v>
      </c>
      <c r="BI408" s="139">
        <f>IF(N408="nulová",J408,0)</f>
        <v>0</v>
      </c>
      <c r="BJ408" s="17" t="s">
        <v>81</v>
      </c>
      <c r="BK408" s="139">
        <f>ROUND(I408*H408,1)</f>
        <v>0</v>
      </c>
      <c r="BL408" s="17" t="s">
        <v>698</v>
      </c>
      <c r="BM408" s="138" t="s">
        <v>699</v>
      </c>
    </row>
    <row r="409" spans="2:65" s="1" customFormat="1" ht="11.25">
      <c r="B409" s="32"/>
      <c r="D409" s="140" t="s">
        <v>133</v>
      </c>
      <c r="F409" s="141" t="s">
        <v>700</v>
      </c>
      <c r="I409" s="142"/>
      <c r="L409" s="32"/>
      <c r="M409" s="143"/>
      <c r="T409" s="53"/>
      <c r="AT409" s="17" t="s">
        <v>133</v>
      </c>
      <c r="AU409" s="17" t="s">
        <v>81</v>
      </c>
    </row>
    <row r="410" spans="2:65" s="11" customFormat="1" ht="25.9" customHeight="1">
      <c r="B410" s="115"/>
      <c r="D410" s="116" t="s">
        <v>72</v>
      </c>
      <c r="E410" s="117" t="s">
        <v>701</v>
      </c>
      <c r="F410" s="117" t="s">
        <v>702</v>
      </c>
      <c r="I410" s="118"/>
      <c r="J410" s="119">
        <f>BK410</f>
        <v>0</v>
      </c>
      <c r="L410" s="115"/>
      <c r="M410" s="120"/>
      <c r="P410" s="121">
        <f>P411+P427+P435</f>
        <v>0</v>
      </c>
      <c r="R410" s="121">
        <f>R411+R427+R435</f>
        <v>0</v>
      </c>
      <c r="T410" s="122">
        <f>T411+T427+T435</f>
        <v>0</v>
      </c>
      <c r="AR410" s="116" t="s">
        <v>159</v>
      </c>
      <c r="AT410" s="123" t="s">
        <v>72</v>
      </c>
      <c r="AU410" s="123" t="s">
        <v>73</v>
      </c>
      <c r="AY410" s="116" t="s">
        <v>124</v>
      </c>
      <c r="BK410" s="124">
        <f>BK411+BK427+BK435</f>
        <v>0</v>
      </c>
    </row>
    <row r="411" spans="2:65" s="11" customFormat="1" ht="22.9" customHeight="1">
      <c r="B411" s="115"/>
      <c r="D411" s="116" t="s">
        <v>72</v>
      </c>
      <c r="E411" s="125" t="s">
        <v>703</v>
      </c>
      <c r="F411" s="125" t="s">
        <v>704</v>
      </c>
      <c r="I411" s="118"/>
      <c r="J411" s="126">
        <f>BK411</f>
        <v>0</v>
      </c>
      <c r="L411" s="115"/>
      <c r="M411" s="120"/>
      <c r="P411" s="121">
        <f>SUM(P412:P426)</f>
        <v>0</v>
      </c>
      <c r="R411" s="121">
        <f>SUM(R412:R426)</f>
        <v>0</v>
      </c>
      <c r="T411" s="122">
        <f>SUM(T412:T426)</f>
        <v>0</v>
      </c>
      <c r="AR411" s="116" t="s">
        <v>159</v>
      </c>
      <c r="AT411" s="123" t="s">
        <v>72</v>
      </c>
      <c r="AU411" s="123" t="s">
        <v>81</v>
      </c>
      <c r="AY411" s="116" t="s">
        <v>124</v>
      </c>
      <c r="BK411" s="124">
        <f>SUM(BK412:BK426)</f>
        <v>0</v>
      </c>
    </row>
    <row r="412" spans="2:65" s="1" customFormat="1" ht="16.5" customHeight="1">
      <c r="B412" s="32"/>
      <c r="C412" s="127" t="s">
        <v>705</v>
      </c>
      <c r="D412" s="127" t="s">
        <v>126</v>
      </c>
      <c r="E412" s="128" t="s">
        <v>706</v>
      </c>
      <c r="F412" s="129" t="s">
        <v>707</v>
      </c>
      <c r="G412" s="130" t="s">
        <v>708</v>
      </c>
      <c r="H412" s="131">
        <v>50</v>
      </c>
      <c r="I412" s="132"/>
      <c r="J412" s="133">
        <f>ROUND(I412*H412,1)</f>
        <v>0</v>
      </c>
      <c r="K412" s="129" t="s">
        <v>19</v>
      </c>
      <c r="L412" s="32"/>
      <c r="M412" s="134" t="s">
        <v>19</v>
      </c>
      <c r="N412" s="135" t="s">
        <v>44</v>
      </c>
      <c r="P412" s="136">
        <f>O412*H412</f>
        <v>0</v>
      </c>
      <c r="Q412" s="136">
        <v>0</v>
      </c>
      <c r="R412" s="136">
        <f>Q412*H412</f>
        <v>0</v>
      </c>
      <c r="S412" s="136">
        <v>0</v>
      </c>
      <c r="T412" s="137">
        <f>S412*H412</f>
        <v>0</v>
      </c>
      <c r="AR412" s="138" t="s">
        <v>709</v>
      </c>
      <c r="AT412" s="138" t="s">
        <v>126</v>
      </c>
      <c r="AU412" s="138" t="s">
        <v>83</v>
      </c>
      <c r="AY412" s="17" t="s">
        <v>124</v>
      </c>
      <c r="BE412" s="139">
        <f>IF(N412="základní",J412,0)</f>
        <v>0</v>
      </c>
      <c r="BF412" s="139">
        <f>IF(N412="snížená",J412,0)</f>
        <v>0</v>
      </c>
      <c r="BG412" s="139">
        <f>IF(N412="zákl. přenesená",J412,0)</f>
        <v>0</v>
      </c>
      <c r="BH412" s="139">
        <f>IF(N412="sníž. přenesená",J412,0)</f>
        <v>0</v>
      </c>
      <c r="BI412" s="139">
        <f>IF(N412="nulová",J412,0)</f>
        <v>0</v>
      </c>
      <c r="BJ412" s="17" t="s">
        <v>81</v>
      </c>
      <c r="BK412" s="139">
        <f>ROUND(I412*H412,1)</f>
        <v>0</v>
      </c>
      <c r="BL412" s="17" t="s">
        <v>709</v>
      </c>
      <c r="BM412" s="138" t="s">
        <v>710</v>
      </c>
    </row>
    <row r="413" spans="2:65" s="12" customFormat="1" ht="11.25">
      <c r="B413" s="144"/>
      <c r="D413" s="145" t="s">
        <v>135</v>
      </c>
      <c r="E413" s="146" t="s">
        <v>19</v>
      </c>
      <c r="F413" s="147" t="s">
        <v>711</v>
      </c>
      <c r="H413" s="146" t="s">
        <v>19</v>
      </c>
      <c r="I413" s="148"/>
      <c r="L413" s="144"/>
      <c r="M413" s="149"/>
      <c r="T413" s="150"/>
      <c r="AT413" s="146" t="s">
        <v>135</v>
      </c>
      <c r="AU413" s="146" t="s">
        <v>83</v>
      </c>
      <c r="AV413" s="12" t="s">
        <v>81</v>
      </c>
      <c r="AW413" s="12" t="s">
        <v>33</v>
      </c>
      <c r="AX413" s="12" t="s">
        <v>73</v>
      </c>
      <c r="AY413" s="146" t="s">
        <v>124</v>
      </c>
    </row>
    <row r="414" spans="2:65" s="13" customFormat="1" ht="11.25">
      <c r="B414" s="151"/>
      <c r="D414" s="145" t="s">
        <v>135</v>
      </c>
      <c r="E414" s="152" t="s">
        <v>19</v>
      </c>
      <c r="F414" s="153" t="s">
        <v>427</v>
      </c>
      <c r="H414" s="154">
        <v>50</v>
      </c>
      <c r="I414" s="155"/>
      <c r="L414" s="151"/>
      <c r="M414" s="156"/>
      <c r="T414" s="157"/>
      <c r="AT414" s="152" t="s">
        <v>135</v>
      </c>
      <c r="AU414" s="152" t="s">
        <v>83</v>
      </c>
      <c r="AV414" s="13" t="s">
        <v>83</v>
      </c>
      <c r="AW414" s="13" t="s">
        <v>33</v>
      </c>
      <c r="AX414" s="13" t="s">
        <v>81</v>
      </c>
      <c r="AY414" s="152" t="s">
        <v>124</v>
      </c>
    </row>
    <row r="415" spans="2:65" s="1" customFormat="1" ht="16.5" customHeight="1">
      <c r="B415" s="32"/>
      <c r="C415" s="127" t="s">
        <v>712</v>
      </c>
      <c r="D415" s="127" t="s">
        <v>126</v>
      </c>
      <c r="E415" s="128" t="s">
        <v>713</v>
      </c>
      <c r="F415" s="129" t="s">
        <v>714</v>
      </c>
      <c r="G415" s="130" t="s">
        <v>708</v>
      </c>
      <c r="H415" s="131">
        <v>50</v>
      </c>
      <c r="I415" s="132"/>
      <c r="J415" s="133">
        <f>ROUND(I415*H415,1)</f>
        <v>0</v>
      </c>
      <c r="K415" s="129" t="s">
        <v>19</v>
      </c>
      <c r="L415" s="32"/>
      <c r="M415" s="134" t="s">
        <v>19</v>
      </c>
      <c r="N415" s="135" t="s">
        <v>44</v>
      </c>
      <c r="P415" s="136">
        <f>O415*H415</f>
        <v>0</v>
      </c>
      <c r="Q415" s="136">
        <v>0</v>
      </c>
      <c r="R415" s="136">
        <f>Q415*H415</f>
        <v>0</v>
      </c>
      <c r="S415" s="136">
        <v>0</v>
      </c>
      <c r="T415" s="137">
        <f>S415*H415</f>
        <v>0</v>
      </c>
      <c r="AR415" s="138" t="s">
        <v>709</v>
      </c>
      <c r="AT415" s="138" t="s">
        <v>126</v>
      </c>
      <c r="AU415" s="138" t="s">
        <v>83</v>
      </c>
      <c r="AY415" s="17" t="s">
        <v>124</v>
      </c>
      <c r="BE415" s="139">
        <f>IF(N415="základní",J415,0)</f>
        <v>0</v>
      </c>
      <c r="BF415" s="139">
        <f>IF(N415="snížená",J415,0)</f>
        <v>0</v>
      </c>
      <c r="BG415" s="139">
        <f>IF(N415="zákl. přenesená",J415,0)</f>
        <v>0</v>
      </c>
      <c r="BH415" s="139">
        <f>IF(N415="sníž. přenesená",J415,0)</f>
        <v>0</v>
      </c>
      <c r="BI415" s="139">
        <f>IF(N415="nulová",J415,0)</f>
        <v>0</v>
      </c>
      <c r="BJ415" s="17" t="s">
        <v>81</v>
      </c>
      <c r="BK415" s="139">
        <f>ROUND(I415*H415,1)</f>
        <v>0</v>
      </c>
      <c r="BL415" s="17" t="s">
        <v>709</v>
      </c>
      <c r="BM415" s="138" t="s">
        <v>715</v>
      </c>
    </row>
    <row r="416" spans="2:65" s="12" customFormat="1" ht="11.25">
      <c r="B416" s="144"/>
      <c r="D416" s="145" t="s">
        <v>135</v>
      </c>
      <c r="E416" s="146" t="s">
        <v>19</v>
      </c>
      <c r="F416" s="147" t="s">
        <v>711</v>
      </c>
      <c r="H416" s="146" t="s">
        <v>19</v>
      </c>
      <c r="I416" s="148"/>
      <c r="L416" s="144"/>
      <c r="M416" s="149"/>
      <c r="T416" s="150"/>
      <c r="AT416" s="146" t="s">
        <v>135</v>
      </c>
      <c r="AU416" s="146" t="s">
        <v>83</v>
      </c>
      <c r="AV416" s="12" t="s">
        <v>81</v>
      </c>
      <c r="AW416" s="12" t="s">
        <v>33</v>
      </c>
      <c r="AX416" s="12" t="s">
        <v>73</v>
      </c>
      <c r="AY416" s="146" t="s">
        <v>124</v>
      </c>
    </row>
    <row r="417" spans="2:65" s="13" customFormat="1" ht="11.25">
      <c r="B417" s="151"/>
      <c r="D417" s="145" t="s">
        <v>135</v>
      </c>
      <c r="E417" s="152" t="s">
        <v>19</v>
      </c>
      <c r="F417" s="153" t="s">
        <v>427</v>
      </c>
      <c r="H417" s="154">
        <v>50</v>
      </c>
      <c r="I417" s="155"/>
      <c r="L417" s="151"/>
      <c r="M417" s="156"/>
      <c r="T417" s="157"/>
      <c r="AT417" s="152" t="s">
        <v>135</v>
      </c>
      <c r="AU417" s="152" t="s">
        <v>83</v>
      </c>
      <c r="AV417" s="13" t="s">
        <v>83</v>
      </c>
      <c r="AW417" s="13" t="s">
        <v>33</v>
      </c>
      <c r="AX417" s="13" t="s">
        <v>81</v>
      </c>
      <c r="AY417" s="152" t="s">
        <v>124</v>
      </c>
    </row>
    <row r="418" spans="2:65" s="1" customFormat="1" ht="16.5" customHeight="1">
      <c r="B418" s="32"/>
      <c r="C418" s="127" t="s">
        <v>716</v>
      </c>
      <c r="D418" s="127" t="s">
        <v>126</v>
      </c>
      <c r="E418" s="128" t="s">
        <v>717</v>
      </c>
      <c r="F418" s="129" t="s">
        <v>718</v>
      </c>
      <c r="G418" s="130" t="s">
        <v>708</v>
      </c>
      <c r="H418" s="131">
        <v>70</v>
      </c>
      <c r="I418" s="132"/>
      <c r="J418" s="133">
        <f>ROUND(I418*H418,1)</f>
        <v>0</v>
      </c>
      <c r="K418" s="129" t="s">
        <v>19</v>
      </c>
      <c r="L418" s="32"/>
      <c r="M418" s="134" t="s">
        <v>19</v>
      </c>
      <c r="N418" s="135" t="s">
        <v>44</v>
      </c>
      <c r="P418" s="136">
        <f>O418*H418</f>
        <v>0</v>
      </c>
      <c r="Q418" s="136">
        <v>0</v>
      </c>
      <c r="R418" s="136">
        <f>Q418*H418</f>
        <v>0</v>
      </c>
      <c r="S418" s="136">
        <v>0</v>
      </c>
      <c r="T418" s="137">
        <f>S418*H418</f>
        <v>0</v>
      </c>
      <c r="AR418" s="138" t="s">
        <v>709</v>
      </c>
      <c r="AT418" s="138" t="s">
        <v>126</v>
      </c>
      <c r="AU418" s="138" t="s">
        <v>83</v>
      </c>
      <c r="AY418" s="17" t="s">
        <v>124</v>
      </c>
      <c r="BE418" s="139">
        <f>IF(N418="základní",J418,0)</f>
        <v>0</v>
      </c>
      <c r="BF418" s="139">
        <f>IF(N418="snížená",J418,0)</f>
        <v>0</v>
      </c>
      <c r="BG418" s="139">
        <f>IF(N418="zákl. přenesená",J418,0)</f>
        <v>0</v>
      </c>
      <c r="BH418" s="139">
        <f>IF(N418="sníž. přenesená",J418,0)</f>
        <v>0</v>
      </c>
      <c r="BI418" s="139">
        <f>IF(N418="nulová",J418,0)</f>
        <v>0</v>
      </c>
      <c r="BJ418" s="17" t="s">
        <v>81</v>
      </c>
      <c r="BK418" s="139">
        <f>ROUND(I418*H418,1)</f>
        <v>0</v>
      </c>
      <c r="BL418" s="17" t="s">
        <v>709</v>
      </c>
      <c r="BM418" s="138" t="s">
        <v>719</v>
      </c>
    </row>
    <row r="419" spans="2:65" s="12" customFormat="1" ht="11.25">
      <c r="B419" s="144"/>
      <c r="D419" s="145" t="s">
        <v>135</v>
      </c>
      <c r="E419" s="146" t="s">
        <v>19</v>
      </c>
      <c r="F419" s="147" t="s">
        <v>711</v>
      </c>
      <c r="H419" s="146" t="s">
        <v>19</v>
      </c>
      <c r="I419" s="148"/>
      <c r="L419" s="144"/>
      <c r="M419" s="149"/>
      <c r="T419" s="150"/>
      <c r="AT419" s="146" t="s">
        <v>135</v>
      </c>
      <c r="AU419" s="146" t="s">
        <v>83</v>
      </c>
      <c r="AV419" s="12" t="s">
        <v>81</v>
      </c>
      <c r="AW419" s="12" t="s">
        <v>33</v>
      </c>
      <c r="AX419" s="12" t="s">
        <v>73</v>
      </c>
      <c r="AY419" s="146" t="s">
        <v>124</v>
      </c>
    </row>
    <row r="420" spans="2:65" s="13" customFormat="1" ht="11.25">
      <c r="B420" s="151"/>
      <c r="D420" s="145" t="s">
        <v>135</v>
      </c>
      <c r="E420" s="152" t="s">
        <v>19</v>
      </c>
      <c r="F420" s="153" t="s">
        <v>411</v>
      </c>
      <c r="H420" s="154">
        <v>70</v>
      </c>
      <c r="I420" s="155"/>
      <c r="L420" s="151"/>
      <c r="M420" s="156"/>
      <c r="T420" s="157"/>
      <c r="AT420" s="152" t="s">
        <v>135</v>
      </c>
      <c r="AU420" s="152" t="s">
        <v>83</v>
      </c>
      <c r="AV420" s="13" t="s">
        <v>83</v>
      </c>
      <c r="AW420" s="13" t="s">
        <v>33</v>
      </c>
      <c r="AX420" s="13" t="s">
        <v>81</v>
      </c>
      <c r="AY420" s="152" t="s">
        <v>124</v>
      </c>
    </row>
    <row r="421" spans="2:65" s="1" customFormat="1" ht="16.5" customHeight="1">
      <c r="B421" s="32"/>
      <c r="C421" s="127" t="s">
        <v>720</v>
      </c>
      <c r="D421" s="127" t="s">
        <v>126</v>
      </c>
      <c r="E421" s="128" t="s">
        <v>721</v>
      </c>
      <c r="F421" s="129" t="s">
        <v>722</v>
      </c>
      <c r="G421" s="130" t="s">
        <v>708</v>
      </c>
      <c r="H421" s="131">
        <v>100</v>
      </c>
      <c r="I421" s="132"/>
      <c r="J421" s="133">
        <f>ROUND(I421*H421,1)</f>
        <v>0</v>
      </c>
      <c r="K421" s="129" t="s">
        <v>19</v>
      </c>
      <c r="L421" s="32"/>
      <c r="M421" s="134" t="s">
        <v>19</v>
      </c>
      <c r="N421" s="135" t="s">
        <v>44</v>
      </c>
      <c r="P421" s="136">
        <f>O421*H421</f>
        <v>0</v>
      </c>
      <c r="Q421" s="136">
        <v>0</v>
      </c>
      <c r="R421" s="136">
        <f>Q421*H421</f>
        <v>0</v>
      </c>
      <c r="S421" s="136">
        <v>0</v>
      </c>
      <c r="T421" s="137">
        <f>S421*H421</f>
        <v>0</v>
      </c>
      <c r="AR421" s="138" t="s">
        <v>709</v>
      </c>
      <c r="AT421" s="138" t="s">
        <v>126</v>
      </c>
      <c r="AU421" s="138" t="s">
        <v>83</v>
      </c>
      <c r="AY421" s="17" t="s">
        <v>124</v>
      </c>
      <c r="BE421" s="139">
        <f>IF(N421="základní",J421,0)</f>
        <v>0</v>
      </c>
      <c r="BF421" s="139">
        <f>IF(N421="snížená",J421,0)</f>
        <v>0</v>
      </c>
      <c r="BG421" s="139">
        <f>IF(N421="zákl. přenesená",J421,0)</f>
        <v>0</v>
      </c>
      <c r="BH421" s="139">
        <f>IF(N421="sníž. přenesená",J421,0)</f>
        <v>0</v>
      </c>
      <c r="BI421" s="139">
        <f>IF(N421="nulová",J421,0)</f>
        <v>0</v>
      </c>
      <c r="BJ421" s="17" t="s">
        <v>81</v>
      </c>
      <c r="BK421" s="139">
        <f>ROUND(I421*H421,1)</f>
        <v>0</v>
      </c>
      <c r="BL421" s="17" t="s">
        <v>709</v>
      </c>
      <c r="BM421" s="138" t="s">
        <v>723</v>
      </c>
    </row>
    <row r="422" spans="2:65" s="12" customFormat="1" ht="11.25">
      <c r="B422" s="144"/>
      <c r="D422" s="145" t="s">
        <v>135</v>
      </c>
      <c r="E422" s="146" t="s">
        <v>19</v>
      </c>
      <c r="F422" s="147" t="s">
        <v>711</v>
      </c>
      <c r="H422" s="146" t="s">
        <v>19</v>
      </c>
      <c r="I422" s="148"/>
      <c r="L422" s="144"/>
      <c r="M422" s="149"/>
      <c r="T422" s="150"/>
      <c r="AT422" s="146" t="s">
        <v>135</v>
      </c>
      <c r="AU422" s="146" t="s">
        <v>83</v>
      </c>
      <c r="AV422" s="12" t="s">
        <v>81</v>
      </c>
      <c r="AW422" s="12" t="s">
        <v>33</v>
      </c>
      <c r="AX422" s="12" t="s">
        <v>73</v>
      </c>
      <c r="AY422" s="146" t="s">
        <v>124</v>
      </c>
    </row>
    <row r="423" spans="2:65" s="13" customFormat="1" ht="11.25">
      <c r="B423" s="151"/>
      <c r="D423" s="145" t="s">
        <v>135</v>
      </c>
      <c r="E423" s="152" t="s">
        <v>19</v>
      </c>
      <c r="F423" s="153" t="s">
        <v>670</v>
      </c>
      <c r="H423" s="154">
        <v>100</v>
      </c>
      <c r="I423" s="155"/>
      <c r="L423" s="151"/>
      <c r="M423" s="156"/>
      <c r="T423" s="157"/>
      <c r="AT423" s="152" t="s">
        <v>135</v>
      </c>
      <c r="AU423" s="152" t="s">
        <v>83</v>
      </c>
      <c r="AV423" s="13" t="s">
        <v>83</v>
      </c>
      <c r="AW423" s="13" t="s">
        <v>33</v>
      </c>
      <c r="AX423" s="13" t="s">
        <v>81</v>
      </c>
      <c r="AY423" s="152" t="s">
        <v>124</v>
      </c>
    </row>
    <row r="424" spans="2:65" s="1" customFormat="1" ht="16.5" customHeight="1">
      <c r="B424" s="32"/>
      <c r="C424" s="127" t="s">
        <v>724</v>
      </c>
      <c r="D424" s="127" t="s">
        <v>126</v>
      </c>
      <c r="E424" s="128" t="s">
        <v>725</v>
      </c>
      <c r="F424" s="129" t="s">
        <v>726</v>
      </c>
      <c r="G424" s="130" t="s">
        <v>708</v>
      </c>
      <c r="H424" s="131">
        <v>70</v>
      </c>
      <c r="I424" s="132"/>
      <c r="J424" s="133">
        <f>ROUND(I424*H424,1)</f>
        <v>0</v>
      </c>
      <c r="K424" s="129" t="s">
        <v>19</v>
      </c>
      <c r="L424" s="32"/>
      <c r="M424" s="134" t="s">
        <v>19</v>
      </c>
      <c r="N424" s="135" t="s">
        <v>44</v>
      </c>
      <c r="P424" s="136">
        <f>O424*H424</f>
        <v>0</v>
      </c>
      <c r="Q424" s="136">
        <v>0</v>
      </c>
      <c r="R424" s="136">
        <f>Q424*H424</f>
        <v>0</v>
      </c>
      <c r="S424" s="136">
        <v>0</v>
      </c>
      <c r="T424" s="137">
        <f>S424*H424</f>
        <v>0</v>
      </c>
      <c r="AR424" s="138" t="s">
        <v>709</v>
      </c>
      <c r="AT424" s="138" t="s">
        <v>126</v>
      </c>
      <c r="AU424" s="138" t="s">
        <v>83</v>
      </c>
      <c r="AY424" s="17" t="s">
        <v>124</v>
      </c>
      <c r="BE424" s="139">
        <f>IF(N424="základní",J424,0)</f>
        <v>0</v>
      </c>
      <c r="BF424" s="139">
        <f>IF(N424="snížená",J424,0)</f>
        <v>0</v>
      </c>
      <c r="BG424" s="139">
        <f>IF(N424="zákl. přenesená",J424,0)</f>
        <v>0</v>
      </c>
      <c r="BH424" s="139">
        <f>IF(N424="sníž. přenesená",J424,0)</f>
        <v>0</v>
      </c>
      <c r="BI424" s="139">
        <f>IF(N424="nulová",J424,0)</f>
        <v>0</v>
      </c>
      <c r="BJ424" s="17" t="s">
        <v>81</v>
      </c>
      <c r="BK424" s="139">
        <f>ROUND(I424*H424,1)</f>
        <v>0</v>
      </c>
      <c r="BL424" s="17" t="s">
        <v>709</v>
      </c>
      <c r="BM424" s="138" t="s">
        <v>727</v>
      </c>
    </row>
    <row r="425" spans="2:65" s="12" customFormat="1" ht="11.25">
      <c r="B425" s="144"/>
      <c r="D425" s="145" t="s">
        <v>135</v>
      </c>
      <c r="E425" s="146" t="s">
        <v>19</v>
      </c>
      <c r="F425" s="147" t="s">
        <v>728</v>
      </c>
      <c r="H425" s="146" t="s">
        <v>19</v>
      </c>
      <c r="I425" s="148"/>
      <c r="L425" s="144"/>
      <c r="M425" s="149"/>
      <c r="T425" s="150"/>
      <c r="AT425" s="146" t="s">
        <v>135</v>
      </c>
      <c r="AU425" s="146" t="s">
        <v>83</v>
      </c>
      <c r="AV425" s="12" t="s">
        <v>81</v>
      </c>
      <c r="AW425" s="12" t="s">
        <v>33</v>
      </c>
      <c r="AX425" s="12" t="s">
        <v>73</v>
      </c>
      <c r="AY425" s="146" t="s">
        <v>124</v>
      </c>
    </row>
    <row r="426" spans="2:65" s="13" customFormat="1" ht="11.25">
      <c r="B426" s="151"/>
      <c r="D426" s="145" t="s">
        <v>135</v>
      </c>
      <c r="E426" s="152" t="s">
        <v>19</v>
      </c>
      <c r="F426" s="153" t="s">
        <v>411</v>
      </c>
      <c r="H426" s="154">
        <v>70</v>
      </c>
      <c r="I426" s="155"/>
      <c r="L426" s="151"/>
      <c r="M426" s="156"/>
      <c r="T426" s="157"/>
      <c r="AT426" s="152" t="s">
        <v>135</v>
      </c>
      <c r="AU426" s="152" t="s">
        <v>83</v>
      </c>
      <c r="AV426" s="13" t="s">
        <v>83</v>
      </c>
      <c r="AW426" s="13" t="s">
        <v>33</v>
      </c>
      <c r="AX426" s="13" t="s">
        <v>81</v>
      </c>
      <c r="AY426" s="152" t="s">
        <v>124</v>
      </c>
    </row>
    <row r="427" spans="2:65" s="11" customFormat="1" ht="22.9" customHeight="1">
      <c r="B427" s="115"/>
      <c r="D427" s="116" t="s">
        <v>72</v>
      </c>
      <c r="E427" s="125" t="s">
        <v>729</v>
      </c>
      <c r="F427" s="125" t="s">
        <v>730</v>
      </c>
      <c r="I427" s="118"/>
      <c r="J427" s="126">
        <f>BK427</f>
        <v>0</v>
      </c>
      <c r="L427" s="115"/>
      <c r="M427" s="120"/>
      <c r="P427" s="121">
        <f>SUM(P428:P434)</f>
        <v>0</v>
      </c>
      <c r="R427" s="121">
        <f>SUM(R428:R434)</f>
        <v>0</v>
      </c>
      <c r="T427" s="122">
        <f>SUM(T428:T434)</f>
        <v>0</v>
      </c>
      <c r="AR427" s="116" t="s">
        <v>159</v>
      </c>
      <c r="AT427" s="123" t="s">
        <v>72</v>
      </c>
      <c r="AU427" s="123" t="s">
        <v>81</v>
      </c>
      <c r="AY427" s="116" t="s">
        <v>124</v>
      </c>
      <c r="BK427" s="124">
        <f>SUM(BK428:BK434)</f>
        <v>0</v>
      </c>
    </row>
    <row r="428" spans="2:65" s="1" customFormat="1" ht="16.5" customHeight="1">
      <c r="B428" s="32"/>
      <c r="C428" s="127" t="s">
        <v>731</v>
      </c>
      <c r="D428" s="127" t="s">
        <v>126</v>
      </c>
      <c r="E428" s="128" t="s">
        <v>732</v>
      </c>
      <c r="F428" s="129" t="s">
        <v>733</v>
      </c>
      <c r="G428" s="130" t="s">
        <v>630</v>
      </c>
      <c r="H428" s="131">
        <v>1</v>
      </c>
      <c r="I428" s="132"/>
      <c r="J428" s="133">
        <f>ROUND(I428*H428,1)</f>
        <v>0</v>
      </c>
      <c r="K428" s="129" t="s">
        <v>19</v>
      </c>
      <c r="L428" s="32"/>
      <c r="M428" s="134" t="s">
        <v>19</v>
      </c>
      <c r="N428" s="135" t="s">
        <v>44</v>
      </c>
      <c r="P428" s="136">
        <f>O428*H428</f>
        <v>0</v>
      </c>
      <c r="Q428" s="136">
        <v>0</v>
      </c>
      <c r="R428" s="136">
        <f>Q428*H428</f>
        <v>0</v>
      </c>
      <c r="S428" s="136">
        <v>0</v>
      </c>
      <c r="T428" s="137">
        <f>S428*H428</f>
        <v>0</v>
      </c>
      <c r="AR428" s="138" t="s">
        <v>709</v>
      </c>
      <c r="AT428" s="138" t="s">
        <v>126</v>
      </c>
      <c r="AU428" s="138" t="s">
        <v>83</v>
      </c>
      <c r="AY428" s="17" t="s">
        <v>124</v>
      </c>
      <c r="BE428" s="139">
        <f>IF(N428="základní",J428,0)</f>
        <v>0</v>
      </c>
      <c r="BF428" s="139">
        <f>IF(N428="snížená",J428,0)</f>
        <v>0</v>
      </c>
      <c r="BG428" s="139">
        <f>IF(N428="zákl. přenesená",J428,0)</f>
        <v>0</v>
      </c>
      <c r="BH428" s="139">
        <f>IF(N428="sníž. přenesená",J428,0)</f>
        <v>0</v>
      </c>
      <c r="BI428" s="139">
        <f>IF(N428="nulová",J428,0)</f>
        <v>0</v>
      </c>
      <c r="BJ428" s="17" t="s">
        <v>81</v>
      </c>
      <c r="BK428" s="139">
        <f>ROUND(I428*H428,1)</f>
        <v>0</v>
      </c>
      <c r="BL428" s="17" t="s">
        <v>709</v>
      </c>
      <c r="BM428" s="138" t="s">
        <v>734</v>
      </c>
    </row>
    <row r="429" spans="2:65" s="1" customFormat="1" ht="16.5" customHeight="1">
      <c r="B429" s="32"/>
      <c r="C429" s="127" t="s">
        <v>735</v>
      </c>
      <c r="D429" s="127" t="s">
        <v>126</v>
      </c>
      <c r="E429" s="128" t="s">
        <v>736</v>
      </c>
      <c r="F429" s="129" t="s">
        <v>737</v>
      </c>
      <c r="G429" s="130" t="s">
        <v>738</v>
      </c>
      <c r="H429" s="131">
        <v>1</v>
      </c>
      <c r="I429" s="132"/>
      <c r="J429" s="133">
        <f>ROUND(I429*H429,1)</f>
        <v>0</v>
      </c>
      <c r="K429" s="129" t="s">
        <v>19</v>
      </c>
      <c r="L429" s="32"/>
      <c r="M429" s="134" t="s">
        <v>19</v>
      </c>
      <c r="N429" s="135" t="s">
        <v>44</v>
      </c>
      <c r="P429" s="136">
        <f>O429*H429</f>
        <v>0</v>
      </c>
      <c r="Q429" s="136">
        <v>0</v>
      </c>
      <c r="R429" s="136">
        <f>Q429*H429</f>
        <v>0</v>
      </c>
      <c r="S429" s="136">
        <v>0</v>
      </c>
      <c r="T429" s="137">
        <f>S429*H429</f>
        <v>0</v>
      </c>
      <c r="AR429" s="138" t="s">
        <v>709</v>
      </c>
      <c r="AT429" s="138" t="s">
        <v>126</v>
      </c>
      <c r="AU429" s="138" t="s">
        <v>83</v>
      </c>
      <c r="AY429" s="17" t="s">
        <v>124</v>
      </c>
      <c r="BE429" s="139">
        <f>IF(N429="základní",J429,0)</f>
        <v>0</v>
      </c>
      <c r="BF429" s="139">
        <f>IF(N429="snížená",J429,0)</f>
        <v>0</v>
      </c>
      <c r="BG429" s="139">
        <f>IF(N429="zákl. přenesená",J429,0)</f>
        <v>0</v>
      </c>
      <c r="BH429" s="139">
        <f>IF(N429="sníž. přenesená",J429,0)</f>
        <v>0</v>
      </c>
      <c r="BI429" s="139">
        <f>IF(N429="nulová",J429,0)</f>
        <v>0</v>
      </c>
      <c r="BJ429" s="17" t="s">
        <v>81</v>
      </c>
      <c r="BK429" s="139">
        <f>ROUND(I429*H429,1)</f>
        <v>0</v>
      </c>
      <c r="BL429" s="17" t="s">
        <v>709</v>
      </c>
      <c r="BM429" s="138" t="s">
        <v>739</v>
      </c>
    </row>
    <row r="430" spans="2:65" s="13" customFormat="1" ht="11.25">
      <c r="B430" s="151"/>
      <c r="D430" s="145" t="s">
        <v>135</v>
      </c>
      <c r="E430" s="152" t="s">
        <v>19</v>
      </c>
      <c r="F430" s="153" t="s">
        <v>81</v>
      </c>
      <c r="H430" s="154">
        <v>1</v>
      </c>
      <c r="I430" s="155"/>
      <c r="L430" s="151"/>
      <c r="M430" s="156"/>
      <c r="T430" s="157"/>
      <c r="AT430" s="152" t="s">
        <v>135</v>
      </c>
      <c r="AU430" s="152" t="s">
        <v>83</v>
      </c>
      <c r="AV430" s="13" t="s">
        <v>83</v>
      </c>
      <c r="AW430" s="13" t="s">
        <v>33</v>
      </c>
      <c r="AX430" s="13" t="s">
        <v>81</v>
      </c>
      <c r="AY430" s="152" t="s">
        <v>124</v>
      </c>
    </row>
    <row r="431" spans="2:65" s="1" customFormat="1" ht="16.5" customHeight="1">
      <c r="B431" s="32"/>
      <c r="C431" s="127" t="s">
        <v>740</v>
      </c>
      <c r="D431" s="127" t="s">
        <v>126</v>
      </c>
      <c r="E431" s="128" t="s">
        <v>741</v>
      </c>
      <c r="F431" s="129" t="s">
        <v>742</v>
      </c>
      <c r="G431" s="130" t="s">
        <v>738</v>
      </c>
      <c r="H431" s="131">
        <v>1</v>
      </c>
      <c r="I431" s="132"/>
      <c r="J431" s="133">
        <f>ROUND(I431*H431,1)</f>
        <v>0</v>
      </c>
      <c r="K431" s="129" t="s">
        <v>19</v>
      </c>
      <c r="L431" s="32"/>
      <c r="M431" s="134" t="s">
        <v>19</v>
      </c>
      <c r="N431" s="135" t="s">
        <v>44</v>
      </c>
      <c r="P431" s="136">
        <f>O431*H431</f>
        <v>0</v>
      </c>
      <c r="Q431" s="136">
        <v>0</v>
      </c>
      <c r="R431" s="136">
        <f>Q431*H431</f>
        <v>0</v>
      </c>
      <c r="S431" s="136">
        <v>0</v>
      </c>
      <c r="T431" s="137">
        <f>S431*H431</f>
        <v>0</v>
      </c>
      <c r="AR431" s="138" t="s">
        <v>709</v>
      </c>
      <c r="AT431" s="138" t="s">
        <v>126</v>
      </c>
      <c r="AU431" s="138" t="s">
        <v>83</v>
      </c>
      <c r="AY431" s="17" t="s">
        <v>124</v>
      </c>
      <c r="BE431" s="139">
        <f>IF(N431="základní",J431,0)</f>
        <v>0</v>
      </c>
      <c r="BF431" s="139">
        <f>IF(N431="snížená",J431,0)</f>
        <v>0</v>
      </c>
      <c r="BG431" s="139">
        <f>IF(N431="zákl. přenesená",J431,0)</f>
        <v>0</v>
      </c>
      <c r="BH431" s="139">
        <f>IF(N431="sníž. přenesená",J431,0)</f>
        <v>0</v>
      </c>
      <c r="BI431" s="139">
        <f>IF(N431="nulová",J431,0)</f>
        <v>0</v>
      </c>
      <c r="BJ431" s="17" t="s">
        <v>81</v>
      </c>
      <c r="BK431" s="139">
        <f>ROUND(I431*H431,1)</f>
        <v>0</v>
      </c>
      <c r="BL431" s="17" t="s">
        <v>709</v>
      </c>
      <c r="BM431" s="138" t="s">
        <v>743</v>
      </c>
    </row>
    <row r="432" spans="2:65" s="12" customFormat="1" ht="11.25">
      <c r="B432" s="144"/>
      <c r="D432" s="145" t="s">
        <v>135</v>
      </c>
      <c r="E432" s="146" t="s">
        <v>19</v>
      </c>
      <c r="F432" s="147" t="s">
        <v>744</v>
      </c>
      <c r="H432" s="146" t="s">
        <v>19</v>
      </c>
      <c r="I432" s="148"/>
      <c r="L432" s="144"/>
      <c r="M432" s="149"/>
      <c r="T432" s="150"/>
      <c r="AT432" s="146" t="s">
        <v>135</v>
      </c>
      <c r="AU432" s="146" t="s">
        <v>83</v>
      </c>
      <c r="AV432" s="12" t="s">
        <v>81</v>
      </c>
      <c r="AW432" s="12" t="s">
        <v>33</v>
      </c>
      <c r="AX432" s="12" t="s">
        <v>73</v>
      </c>
      <c r="AY432" s="146" t="s">
        <v>124</v>
      </c>
    </row>
    <row r="433" spans="2:65" s="13" customFormat="1" ht="11.25">
      <c r="B433" s="151"/>
      <c r="D433" s="145" t="s">
        <v>135</v>
      </c>
      <c r="E433" s="152" t="s">
        <v>19</v>
      </c>
      <c r="F433" s="153" t="s">
        <v>81</v>
      </c>
      <c r="H433" s="154">
        <v>1</v>
      </c>
      <c r="I433" s="155"/>
      <c r="L433" s="151"/>
      <c r="M433" s="156"/>
      <c r="T433" s="157"/>
      <c r="AT433" s="152" t="s">
        <v>135</v>
      </c>
      <c r="AU433" s="152" t="s">
        <v>83</v>
      </c>
      <c r="AV433" s="13" t="s">
        <v>83</v>
      </c>
      <c r="AW433" s="13" t="s">
        <v>33</v>
      </c>
      <c r="AX433" s="13" t="s">
        <v>81</v>
      </c>
      <c r="AY433" s="152" t="s">
        <v>124</v>
      </c>
    </row>
    <row r="434" spans="2:65" s="1" customFormat="1" ht="16.5" customHeight="1">
      <c r="B434" s="32"/>
      <c r="C434" s="127" t="s">
        <v>745</v>
      </c>
      <c r="D434" s="127" t="s">
        <v>126</v>
      </c>
      <c r="E434" s="128" t="s">
        <v>746</v>
      </c>
      <c r="F434" s="129" t="s">
        <v>747</v>
      </c>
      <c r="G434" s="130" t="s">
        <v>420</v>
      </c>
      <c r="H434" s="131">
        <v>1</v>
      </c>
      <c r="I434" s="132"/>
      <c r="J434" s="133">
        <f>ROUND(I434*H434,1)</f>
        <v>0</v>
      </c>
      <c r="K434" s="129" t="s">
        <v>19</v>
      </c>
      <c r="L434" s="32"/>
      <c r="M434" s="134" t="s">
        <v>19</v>
      </c>
      <c r="N434" s="135" t="s">
        <v>44</v>
      </c>
      <c r="P434" s="136">
        <f>O434*H434</f>
        <v>0</v>
      </c>
      <c r="Q434" s="136">
        <v>0</v>
      </c>
      <c r="R434" s="136">
        <f>Q434*H434</f>
        <v>0</v>
      </c>
      <c r="S434" s="136">
        <v>0</v>
      </c>
      <c r="T434" s="137">
        <f>S434*H434</f>
        <v>0</v>
      </c>
      <c r="AR434" s="138" t="s">
        <v>709</v>
      </c>
      <c r="AT434" s="138" t="s">
        <v>126</v>
      </c>
      <c r="AU434" s="138" t="s">
        <v>83</v>
      </c>
      <c r="AY434" s="17" t="s">
        <v>124</v>
      </c>
      <c r="BE434" s="139">
        <f>IF(N434="základní",J434,0)</f>
        <v>0</v>
      </c>
      <c r="BF434" s="139">
        <f>IF(N434="snížená",J434,0)</f>
        <v>0</v>
      </c>
      <c r="BG434" s="139">
        <f>IF(N434="zákl. přenesená",J434,0)</f>
        <v>0</v>
      </c>
      <c r="BH434" s="139">
        <f>IF(N434="sníž. přenesená",J434,0)</f>
        <v>0</v>
      </c>
      <c r="BI434" s="139">
        <f>IF(N434="nulová",J434,0)</f>
        <v>0</v>
      </c>
      <c r="BJ434" s="17" t="s">
        <v>81</v>
      </c>
      <c r="BK434" s="139">
        <f>ROUND(I434*H434,1)</f>
        <v>0</v>
      </c>
      <c r="BL434" s="17" t="s">
        <v>709</v>
      </c>
      <c r="BM434" s="138" t="s">
        <v>748</v>
      </c>
    </row>
    <row r="435" spans="2:65" s="11" customFormat="1" ht="22.9" customHeight="1">
      <c r="B435" s="115"/>
      <c r="D435" s="116" t="s">
        <v>72</v>
      </c>
      <c r="E435" s="125" t="s">
        <v>749</v>
      </c>
      <c r="F435" s="125" t="s">
        <v>750</v>
      </c>
      <c r="I435" s="118"/>
      <c r="J435" s="126">
        <f>BK435</f>
        <v>0</v>
      </c>
      <c r="L435" s="115"/>
      <c r="M435" s="120"/>
      <c r="P435" s="121">
        <f>P436</f>
        <v>0</v>
      </c>
      <c r="R435" s="121">
        <f>R436</f>
        <v>0</v>
      </c>
      <c r="T435" s="122">
        <f>T436</f>
        <v>0</v>
      </c>
      <c r="AR435" s="116" t="s">
        <v>159</v>
      </c>
      <c r="AT435" s="123" t="s">
        <v>72</v>
      </c>
      <c r="AU435" s="123" t="s">
        <v>81</v>
      </c>
      <c r="AY435" s="116" t="s">
        <v>124</v>
      </c>
      <c r="BK435" s="124">
        <f>BK436</f>
        <v>0</v>
      </c>
    </row>
    <row r="436" spans="2:65" s="1" customFormat="1" ht="16.5" customHeight="1">
      <c r="B436" s="32"/>
      <c r="C436" s="127" t="s">
        <v>751</v>
      </c>
      <c r="D436" s="127" t="s">
        <v>126</v>
      </c>
      <c r="E436" s="128" t="s">
        <v>752</v>
      </c>
      <c r="F436" s="129" t="s">
        <v>753</v>
      </c>
      <c r="G436" s="130" t="s">
        <v>630</v>
      </c>
      <c r="H436" s="131">
        <v>12</v>
      </c>
      <c r="I436" s="132"/>
      <c r="J436" s="133">
        <f>ROUND(I436*H436,1)</f>
        <v>0</v>
      </c>
      <c r="K436" s="129" t="s">
        <v>19</v>
      </c>
      <c r="L436" s="32"/>
      <c r="M436" s="175" t="s">
        <v>19</v>
      </c>
      <c r="N436" s="176" t="s">
        <v>44</v>
      </c>
      <c r="O436" s="177"/>
      <c r="P436" s="178">
        <f>O436*H436</f>
        <v>0</v>
      </c>
      <c r="Q436" s="178">
        <v>0</v>
      </c>
      <c r="R436" s="178">
        <f>Q436*H436</f>
        <v>0</v>
      </c>
      <c r="S436" s="178">
        <v>0</v>
      </c>
      <c r="T436" s="179">
        <f>S436*H436</f>
        <v>0</v>
      </c>
      <c r="AR436" s="138" t="s">
        <v>709</v>
      </c>
      <c r="AT436" s="138" t="s">
        <v>126</v>
      </c>
      <c r="AU436" s="138" t="s">
        <v>83</v>
      </c>
      <c r="AY436" s="17" t="s">
        <v>124</v>
      </c>
      <c r="BE436" s="139">
        <f>IF(N436="základní",J436,0)</f>
        <v>0</v>
      </c>
      <c r="BF436" s="139">
        <f>IF(N436="snížená",J436,0)</f>
        <v>0</v>
      </c>
      <c r="BG436" s="139">
        <f>IF(N436="zákl. přenesená",J436,0)</f>
        <v>0</v>
      </c>
      <c r="BH436" s="139">
        <f>IF(N436="sníž. přenesená",J436,0)</f>
        <v>0</v>
      </c>
      <c r="BI436" s="139">
        <f>IF(N436="nulová",J436,0)</f>
        <v>0</v>
      </c>
      <c r="BJ436" s="17" t="s">
        <v>81</v>
      </c>
      <c r="BK436" s="139">
        <f>ROUND(I436*H436,1)</f>
        <v>0</v>
      </c>
      <c r="BL436" s="17" t="s">
        <v>709</v>
      </c>
      <c r="BM436" s="138" t="s">
        <v>754</v>
      </c>
    </row>
    <row r="437" spans="2:65" s="1" customFormat="1" ht="6.95" customHeight="1">
      <c r="B437" s="41"/>
      <c r="C437" s="42"/>
      <c r="D437" s="42"/>
      <c r="E437" s="42"/>
      <c r="F437" s="42"/>
      <c r="G437" s="42"/>
      <c r="H437" s="42"/>
      <c r="I437" s="42"/>
      <c r="J437" s="42"/>
      <c r="K437" s="42"/>
      <c r="L437" s="32"/>
    </row>
  </sheetData>
  <sheetProtection algorithmName="SHA-512" hashValue="FwwLtESOZLQmHVxodtyu2r6dwUdg4+OJD8yv42UsI5ylWJrzGr8ABEjMS7NHDmT4mekWkwNH16TkJMF295bp1w==" saltValue="FyQCM0EDYu/laePBLd1Ufujk+Du6eJN7qKMjsheHlYFHhW4pY1rR169CIO1WhEtDcHEUi5uMihMWXy2R9BxJGw==" spinCount="100000" sheet="1" objects="1" scenarios="1" formatColumns="0" formatRows="0" autoFilter="0"/>
  <autoFilter ref="C91:K436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100-000000000000}"/>
    <hyperlink ref="F100" r:id="rId2" xr:uid="{00000000-0004-0000-0100-000001000000}"/>
    <hyperlink ref="F104" r:id="rId3" xr:uid="{00000000-0004-0000-0100-000002000000}"/>
    <hyperlink ref="F115" r:id="rId4" xr:uid="{00000000-0004-0000-0100-000003000000}"/>
    <hyperlink ref="F122" r:id="rId5" xr:uid="{00000000-0004-0000-0100-000004000000}"/>
    <hyperlink ref="F129" r:id="rId6" xr:uid="{00000000-0004-0000-0100-000005000000}"/>
    <hyperlink ref="F131" r:id="rId7" xr:uid="{00000000-0004-0000-0100-000006000000}"/>
    <hyperlink ref="F136" r:id="rId8" xr:uid="{00000000-0004-0000-0100-000007000000}"/>
    <hyperlink ref="F139" r:id="rId9" xr:uid="{00000000-0004-0000-0100-000008000000}"/>
    <hyperlink ref="F142" r:id="rId10" xr:uid="{00000000-0004-0000-0100-000009000000}"/>
    <hyperlink ref="F146" r:id="rId11" xr:uid="{00000000-0004-0000-0100-00000A000000}"/>
    <hyperlink ref="F150" r:id="rId12" xr:uid="{00000000-0004-0000-0100-00000B000000}"/>
    <hyperlink ref="F152" r:id="rId13" xr:uid="{00000000-0004-0000-0100-00000C000000}"/>
    <hyperlink ref="F161" r:id="rId14" xr:uid="{00000000-0004-0000-0100-00000D000000}"/>
    <hyperlink ref="F164" r:id="rId15" xr:uid="{00000000-0004-0000-0100-00000E000000}"/>
    <hyperlink ref="F173" r:id="rId16" xr:uid="{00000000-0004-0000-0100-00000F000000}"/>
    <hyperlink ref="F177" r:id="rId17" xr:uid="{00000000-0004-0000-0100-000010000000}"/>
    <hyperlink ref="F180" r:id="rId18" xr:uid="{00000000-0004-0000-0100-000011000000}"/>
    <hyperlink ref="F183" r:id="rId19" xr:uid="{00000000-0004-0000-0100-000012000000}"/>
    <hyperlink ref="F189" r:id="rId20" xr:uid="{00000000-0004-0000-0100-000013000000}"/>
    <hyperlink ref="F195" r:id="rId21" xr:uid="{00000000-0004-0000-0100-000014000000}"/>
    <hyperlink ref="F200" r:id="rId22" xr:uid="{00000000-0004-0000-0100-000015000000}"/>
    <hyperlink ref="F207" r:id="rId23" xr:uid="{00000000-0004-0000-0100-000016000000}"/>
    <hyperlink ref="F212" r:id="rId24" xr:uid="{00000000-0004-0000-0100-000017000000}"/>
    <hyperlink ref="F216" r:id="rId25" xr:uid="{00000000-0004-0000-0100-000018000000}"/>
    <hyperlink ref="F224" r:id="rId26" xr:uid="{00000000-0004-0000-0100-000019000000}"/>
    <hyperlink ref="F231" r:id="rId27" xr:uid="{00000000-0004-0000-0100-00001A000000}"/>
    <hyperlink ref="F235" r:id="rId28" xr:uid="{00000000-0004-0000-0100-00001B000000}"/>
    <hyperlink ref="F239" r:id="rId29" xr:uid="{00000000-0004-0000-0100-00001C000000}"/>
    <hyperlink ref="F246" r:id="rId30" xr:uid="{00000000-0004-0000-0100-00001D000000}"/>
    <hyperlink ref="F253" r:id="rId31" xr:uid="{00000000-0004-0000-0100-00001E000000}"/>
    <hyperlink ref="F257" r:id="rId32" xr:uid="{00000000-0004-0000-0100-00001F000000}"/>
    <hyperlink ref="F261" r:id="rId33" xr:uid="{00000000-0004-0000-0100-000020000000}"/>
    <hyperlink ref="F265" r:id="rId34" xr:uid="{00000000-0004-0000-0100-000021000000}"/>
    <hyperlink ref="F273" r:id="rId35" xr:uid="{00000000-0004-0000-0100-000022000000}"/>
    <hyperlink ref="F275" r:id="rId36" xr:uid="{00000000-0004-0000-0100-000023000000}"/>
    <hyperlink ref="F281" r:id="rId37" xr:uid="{00000000-0004-0000-0100-000024000000}"/>
    <hyperlink ref="F291" r:id="rId38" xr:uid="{00000000-0004-0000-0100-000025000000}"/>
    <hyperlink ref="F294" r:id="rId39" xr:uid="{00000000-0004-0000-0100-000026000000}"/>
    <hyperlink ref="F312" r:id="rId40" xr:uid="{00000000-0004-0000-0100-000027000000}"/>
    <hyperlink ref="F317" r:id="rId41" xr:uid="{00000000-0004-0000-0100-000028000000}"/>
    <hyperlink ref="F322" r:id="rId42" xr:uid="{00000000-0004-0000-0100-000029000000}"/>
    <hyperlink ref="F326" r:id="rId43" xr:uid="{00000000-0004-0000-0100-00002A000000}"/>
    <hyperlink ref="F328" r:id="rId44" xr:uid="{00000000-0004-0000-0100-00002B000000}"/>
    <hyperlink ref="F330" r:id="rId45" xr:uid="{00000000-0004-0000-0100-00002C000000}"/>
    <hyperlink ref="F332" r:id="rId46" xr:uid="{00000000-0004-0000-0100-00002D000000}"/>
    <hyperlink ref="F334" r:id="rId47" xr:uid="{00000000-0004-0000-0100-00002E000000}"/>
    <hyperlink ref="F336" r:id="rId48" xr:uid="{00000000-0004-0000-0100-00002F000000}"/>
    <hyperlink ref="F338" r:id="rId49" xr:uid="{00000000-0004-0000-0100-000030000000}"/>
    <hyperlink ref="F341" r:id="rId50" xr:uid="{00000000-0004-0000-0100-000031000000}"/>
    <hyperlink ref="F343" r:id="rId51" xr:uid="{00000000-0004-0000-0100-000032000000}"/>
    <hyperlink ref="F364" r:id="rId52" xr:uid="{00000000-0004-0000-0100-000033000000}"/>
    <hyperlink ref="F368" r:id="rId53" xr:uid="{00000000-0004-0000-0100-000034000000}"/>
    <hyperlink ref="F372" r:id="rId54" xr:uid="{00000000-0004-0000-0100-000035000000}"/>
    <hyperlink ref="F376" r:id="rId55" xr:uid="{00000000-0004-0000-0100-000036000000}"/>
    <hyperlink ref="F381" r:id="rId56" xr:uid="{00000000-0004-0000-0100-000037000000}"/>
    <hyperlink ref="F383" r:id="rId57" xr:uid="{00000000-0004-0000-0100-000038000000}"/>
    <hyperlink ref="F386" r:id="rId58" xr:uid="{00000000-0004-0000-0100-000039000000}"/>
    <hyperlink ref="F388" r:id="rId59" xr:uid="{00000000-0004-0000-0100-00003A000000}"/>
    <hyperlink ref="F391" r:id="rId60" xr:uid="{00000000-0004-0000-0100-00003B000000}"/>
    <hyperlink ref="F394" r:id="rId61" xr:uid="{00000000-0004-0000-0100-00003C000000}"/>
    <hyperlink ref="F398" r:id="rId62" xr:uid="{00000000-0004-0000-0100-00003D000000}"/>
    <hyperlink ref="F401" r:id="rId63" xr:uid="{00000000-0004-0000-0100-00003E000000}"/>
    <hyperlink ref="F403" r:id="rId64" xr:uid="{00000000-0004-0000-0100-00003F000000}"/>
    <hyperlink ref="F406" r:id="rId65" xr:uid="{00000000-0004-0000-0100-000040000000}"/>
    <hyperlink ref="F409" r:id="rId66" xr:uid="{00000000-0004-0000-0100-00004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1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89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2" t="str">
        <f>'Rekapitulace stavby'!K6</f>
        <v>K1904 Stavební úpravy komunikací a VO v ul. Ladova v Litvínově</v>
      </c>
      <c r="F7" s="303"/>
      <c r="G7" s="303"/>
      <c r="H7" s="303"/>
      <c r="L7" s="20"/>
    </row>
    <row r="8" spans="2:46" s="1" customFormat="1" ht="12" customHeight="1">
      <c r="B8" s="32"/>
      <c r="D8" s="27" t="s">
        <v>90</v>
      </c>
      <c r="L8" s="32"/>
    </row>
    <row r="9" spans="2:46" s="1" customFormat="1" ht="16.5" customHeight="1">
      <c r="B9" s="32"/>
      <c r="E9" s="284" t="s">
        <v>755</v>
      </c>
      <c r="F9" s="304"/>
      <c r="G9" s="304"/>
      <c r="H9" s="304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11. 8. 2021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5" t="str">
        <f>'Rekapitulace stavby'!E14</f>
        <v>Vyplň údaj</v>
      </c>
      <c r="F18" s="268"/>
      <c r="G18" s="268"/>
      <c r="H18" s="26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36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6"/>
      <c r="E27" s="273" t="s">
        <v>19</v>
      </c>
      <c r="F27" s="273"/>
      <c r="G27" s="273"/>
      <c r="H27" s="273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ROUND(J91,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8">
        <f>ROUND((SUM(BE91:BE310)),  2)</f>
        <v>0</v>
      </c>
      <c r="I33" s="89">
        <v>0.21</v>
      </c>
      <c r="J33" s="88">
        <f>ROUND(((SUM(BE91:BE310))*I33),  2)</f>
        <v>0</v>
      </c>
      <c r="L33" s="32"/>
    </row>
    <row r="34" spans="2:12" s="1" customFormat="1" ht="14.45" customHeight="1">
      <c r="B34" s="32"/>
      <c r="E34" s="27" t="s">
        <v>45</v>
      </c>
      <c r="F34" s="88">
        <f>ROUND((SUM(BF91:BF310)),  2)</f>
        <v>0</v>
      </c>
      <c r="I34" s="89">
        <v>0.12</v>
      </c>
      <c r="J34" s="88">
        <f>ROUND(((SUM(BF91:BF310))*I34),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8">
        <f>ROUND((SUM(BG91:BG310)),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8">
        <f>ROUND((SUM(BH91:BH310)),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8">
        <f>ROUND((SUM(BI91:BI310)),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2" t="str">
        <f>E7</f>
        <v>K1904 Stavební úpravy komunikací a VO v ul. Ladova v Litvínově</v>
      </c>
      <c r="F48" s="303"/>
      <c r="G48" s="303"/>
      <c r="H48" s="303"/>
      <c r="L48" s="32"/>
    </row>
    <row r="49" spans="2:47" s="1" customFormat="1" ht="12" customHeight="1">
      <c r="B49" s="32"/>
      <c r="C49" s="27" t="s">
        <v>90</v>
      </c>
      <c r="L49" s="32"/>
    </row>
    <row r="50" spans="2:47" s="1" customFormat="1" ht="16.5" customHeight="1">
      <c r="B50" s="32"/>
      <c r="E50" s="284" t="str">
        <f>E9</f>
        <v>SO 02 - Komunikace</v>
      </c>
      <c r="F50" s="304"/>
      <c r="G50" s="304"/>
      <c r="H50" s="304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11. 8. 2021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město Litvínov</v>
      </c>
      <c r="I54" s="27" t="s">
        <v>31</v>
      </c>
      <c r="J54" s="30" t="str">
        <f>E21</f>
        <v>NE2D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35</v>
      </c>
      <c r="J55" s="30" t="str">
        <f>E24</f>
        <v>Lukáš Novák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93</v>
      </c>
      <c r="D57" s="90"/>
      <c r="E57" s="90"/>
      <c r="F57" s="90"/>
      <c r="G57" s="90"/>
      <c r="H57" s="90"/>
      <c r="I57" s="90"/>
      <c r="J57" s="97" t="s">
        <v>94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71</v>
      </c>
      <c r="J59" s="63">
        <f>J91</f>
        <v>0</v>
      </c>
      <c r="L59" s="32"/>
      <c r="AU59" s="17" t="s">
        <v>95</v>
      </c>
    </row>
    <row r="60" spans="2:47" s="8" customFormat="1" ht="24.95" customHeight="1">
      <c r="B60" s="99"/>
      <c r="D60" s="100" t="s">
        <v>96</v>
      </c>
      <c r="E60" s="101"/>
      <c r="F60" s="101"/>
      <c r="G60" s="101"/>
      <c r="H60" s="101"/>
      <c r="I60" s="101"/>
      <c r="J60" s="102">
        <f>J92</f>
        <v>0</v>
      </c>
      <c r="L60" s="99"/>
    </row>
    <row r="61" spans="2:47" s="9" customFormat="1" ht="19.899999999999999" customHeight="1">
      <c r="B61" s="103"/>
      <c r="D61" s="104" t="s">
        <v>97</v>
      </c>
      <c r="E61" s="105"/>
      <c r="F61" s="105"/>
      <c r="G61" s="105"/>
      <c r="H61" s="105"/>
      <c r="I61" s="105"/>
      <c r="J61" s="106">
        <f>J93</f>
        <v>0</v>
      </c>
      <c r="L61" s="103"/>
    </row>
    <row r="62" spans="2:47" s="9" customFormat="1" ht="19.899999999999999" customHeight="1">
      <c r="B62" s="103"/>
      <c r="D62" s="104" t="s">
        <v>99</v>
      </c>
      <c r="E62" s="105"/>
      <c r="F62" s="105"/>
      <c r="G62" s="105"/>
      <c r="H62" s="105"/>
      <c r="I62" s="105"/>
      <c r="J62" s="106">
        <f>J163</f>
        <v>0</v>
      </c>
      <c r="L62" s="103"/>
    </row>
    <row r="63" spans="2:47" s="9" customFormat="1" ht="19.899999999999999" customHeight="1">
      <c r="B63" s="103"/>
      <c r="D63" s="104" t="s">
        <v>100</v>
      </c>
      <c r="E63" s="105"/>
      <c r="F63" s="105"/>
      <c r="G63" s="105"/>
      <c r="H63" s="105"/>
      <c r="I63" s="105"/>
      <c r="J63" s="106">
        <f>J206</f>
        <v>0</v>
      </c>
      <c r="L63" s="103"/>
    </row>
    <row r="64" spans="2:47" s="9" customFormat="1" ht="19.899999999999999" customHeight="1">
      <c r="B64" s="103"/>
      <c r="D64" s="104" t="s">
        <v>101</v>
      </c>
      <c r="E64" s="105"/>
      <c r="F64" s="105"/>
      <c r="G64" s="105"/>
      <c r="H64" s="105"/>
      <c r="I64" s="105"/>
      <c r="J64" s="106">
        <f>J215</f>
        <v>0</v>
      </c>
      <c r="L64" s="103"/>
    </row>
    <row r="65" spans="2:12" s="9" customFormat="1" ht="19.899999999999999" customHeight="1">
      <c r="B65" s="103"/>
      <c r="D65" s="104" t="s">
        <v>102</v>
      </c>
      <c r="E65" s="105"/>
      <c r="F65" s="105"/>
      <c r="G65" s="105"/>
      <c r="H65" s="105"/>
      <c r="I65" s="105"/>
      <c r="J65" s="106">
        <f>J259</f>
        <v>0</v>
      </c>
      <c r="L65" s="103"/>
    </row>
    <row r="66" spans="2:12" s="9" customFormat="1" ht="19.899999999999999" customHeight="1">
      <c r="B66" s="103"/>
      <c r="D66" s="104" t="s">
        <v>103</v>
      </c>
      <c r="E66" s="105"/>
      <c r="F66" s="105"/>
      <c r="G66" s="105"/>
      <c r="H66" s="105"/>
      <c r="I66" s="105"/>
      <c r="J66" s="106">
        <f>J276</f>
        <v>0</v>
      </c>
      <c r="L66" s="103"/>
    </row>
    <row r="67" spans="2:12" s="8" customFormat="1" ht="24.95" customHeight="1">
      <c r="B67" s="99"/>
      <c r="D67" s="100" t="s">
        <v>104</v>
      </c>
      <c r="E67" s="101"/>
      <c r="F67" s="101"/>
      <c r="G67" s="101"/>
      <c r="H67" s="101"/>
      <c r="I67" s="101"/>
      <c r="J67" s="102">
        <f>J281</f>
        <v>0</v>
      </c>
      <c r="L67" s="99"/>
    </row>
    <row r="68" spans="2:12" s="8" customFormat="1" ht="24.95" customHeight="1">
      <c r="B68" s="99"/>
      <c r="D68" s="100" t="s">
        <v>105</v>
      </c>
      <c r="E68" s="101"/>
      <c r="F68" s="101"/>
      <c r="G68" s="101"/>
      <c r="H68" s="101"/>
      <c r="I68" s="101"/>
      <c r="J68" s="102">
        <f>J284</f>
        <v>0</v>
      </c>
      <c r="L68" s="99"/>
    </row>
    <row r="69" spans="2:12" s="9" customFormat="1" ht="19.899999999999999" customHeight="1">
      <c r="B69" s="103"/>
      <c r="D69" s="104" t="s">
        <v>106</v>
      </c>
      <c r="E69" s="105"/>
      <c r="F69" s="105"/>
      <c r="G69" s="105"/>
      <c r="H69" s="105"/>
      <c r="I69" s="105"/>
      <c r="J69" s="106">
        <f>J285</f>
        <v>0</v>
      </c>
      <c r="L69" s="103"/>
    </row>
    <row r="70" spans="2:12" s="9" customFormat="1" ht="19.899999999999999" customHeight="1">
      <c r="B70" s="103"/>
      <c r="D70" s="104" t="s">
        <v>107</v>
      </c>
      <c r="E70" s="105"/>
      <c r="F70" s="105"/>
      <c r="G70" s="105"/>
      <c r="H70" s="105"/>
      <c r="I70" s="105"/>
      <c r="J70" s="106">
        <f>J301</f>
        <v>0</v>
      </c>
      <c r="L70" s="103"/>
    </row>
    <row r="71" spans="2:12" s="9" customFormat="1" ht="19.899999999999999" customHeight="1">
      <c r="B71" s="103"/>
      <c r="D71" s="104" t="s">
        <v>108</v>
      </c>
      <c r="E71" s="105"/>
      <c r="F71" s="105"/>
      <c r="G71" s="105"/>
      <c r="H71" s="105"/>
      <c r="I71" s="105"/>
      <c r="J71" s="106">
        <f>J309</f>
        <v>0</v>
      </c>
      <c r="L71" s="103"/>
    </row>
    <row r="72" spans="2:12" s="1" customFormat="1" ht="21.75" customHeight="1">
      <c r="B72" s="32"/>
      <c r="L72" s="32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2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s="1" customFormat="1" ht="24.95" customHeight="1">
      <c r="B78" s="32"/>
      <c r="C78" s="21" t="s">
        <v>109</v>
      </c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16</v>
      </c>
      <c r="L80" s="32"/>
    </row>
    <row r="81" spans="2:65" s="1" customFormat="1" ht="16.5" customHeight="1">
      <c r="B81" s="32"/>
      <c r="E81" s="302" t="str">
        <f>E7</f>
        <v>K1904 Stavební úpravy komunikací a VO v ul. Ladova v Litvínově</v>
      </c>
      <c r="F81" s="303"/>
      <c r="G81" s="303"/>
      <c r="H81" s="303"/>
      <c r="L81" s="32"/>
    </row>
    <row r="82" spans="2:65" s="1" customFormat="1" ht="12" customHeight="1">
      <c r="B82" s="32"/>
      <c r="C82" s="27" t="s">
        <v>90</v>
      </c>
      <c r="L82" s="32"/>
    </row>
    <row r="83" spans="2:65" s="1" customFormat="1" ht="16.5" customHeight="1">
      <c r="B83" s="32"/>
      <c r="E83" s="284" t="str">
        <f>E9</f>
        <v>SO 02 - Komunikace</v>
      </c>
      <c r="F83" s="304"/>
      <c r="G83" s="304"/>
      <c r="H83" s="304"/>
      <c r="L83" s="32"/>
    </row>
    <row r="84" spans="2:65" s="1" customFormat="1" ht="6.95" customHeight="1">
      <c r="B84" s="32"/>
      <c r="L84" s="32"/>
    </row>
    <row r="85" spans="2:65" s="1" customFormat="1" ht="12" customHeight="1">
      <c r="B85" s="32"/>
      <c r="C85" s="27" t="s">
        <v>21</v>
      </c>
      <c r="F85" s="25" t="str">
        <f>F12</f>
        <v xml:space="preserve"> </v>
      </c>
      <c r="I85" s="27" t="s">
        <v>23</v>
      </c>
      <c r="J85" s="49" t="str">
        <f>IF(J12="","",J12)</f>
        <v>11. 8. 2021</v>
      </c>
      <c r="L85" s="32"/>
    </row>
    <row r="86" spans="2:65" s="1" customFormat="1" ht="6.95" customHeight="1">
      <c r="B86" s="32"/>
      <c r="L86" s="32"/>
    </row>
    <row r="87" spans="2:65" s="1" customFormat="1" ht="15.2" customHeight="1">
      <c r="B87" s="32"/>
      <c r="C87" s="27" t="s">
        <v>25</v>
      </c>
      <c r="F87" s="25" t="str">
        <f>E15</f>
        <v>město Litvínov</v>
      </c>
      <c r="I87" s="27" t="s">
        <v>31</v>
      </c>
      <c r="J87" s="30" t="str">
        <f>E21</f>
        <v>NE2D Projekt s.r.o.</v>
      </c>
      <c r="L87" s="32"/>
    </row>
    <row r="88" spans="2:65" s="1" customFormat="1" ht="15.2" customHeight="1">
      <c r="B88" s="32"/>
      <c r="C88" s="27" t="s">
        <v>29</v>
      </c>
      <c r="F88" s="25" t="str">
        <f>IF(E18="","",E18)</f>
        <v>Vyplň údaj</v>
      </c>
      <c r="I88" s="27" t="s">
        <v>35</v>
      </c>
      <c r="J88" s="30" t="str">
        <f>E24</f>
        <v>Lukáš Novák</v>
      </c>
      <c r="L88" s="32"/>
    </row>
    <row r="89" spans="2:65" s="1" customFormat="1" ht="10.35" customHeight="1">
      <c r="B89" s="32"/>
      <c r="L89" s="32"/>
    </row>
    <row r="90" spans="2:65" s="10" customFormat="1" ht="29.25" customHeight="1">
      <c r="B90" s="107"/>
      <c r="C90" s="108" t="s">
        <v>110</v>
      </c>
      <c r="D90" s="109" t="s">
        <v>58</v>
      </c>
      <c r="E90" s="109" t="s">
        <v>54</v>
      </c>
      <c r="F90" s="109" t="s">
        <v>55</v>
      </c>
      <c r="G90" s="109" t="s">
        <v>111</v>
      </c>
      <c r="H90" s="109" t="s">
        <v>112</v>
      </c>
      <c r="I90" s="109" t="s">
        <v>113</v>
      </c>
      <c r="J90" s="109" t="s">
        <v>94</v>
      </c>
      <c r="K90" s="110" t="s">
        <v>114</v>
      </c>
      <c r="L90" s="107"/>
      <c r="M90" s="56" t="s">
        <v>19</v>
      </c>
      <c r="N90" s="57" t="s">
        <v>43</v>
      </c>
      <c r="O90" s="57" t="s">
        <v>115</v>
      </c>
      <c r="P90" s="57" t="s">
        <v>116</v>
      </c>
      <c r="Q90" s="57" t="s">
        <v>117</v>
      </c>
      <c r="R90" s="57" t="s">
        <v>118</v>
      </c>
      <c r="S90" s="57" t="s">
        <v>119</v>
      </c>
      <c r="T90" s="58" t="s">
        <v>120</v>
      </c>
    </row>
    <row r="91" spans="2:65" s="1" customFormat="1" ht="22.9" customHeight="1">
      <c r="B91" s="32"/>
      <c r="C91" s="61" t="s">
        <v>121</v>
      </c>
      <c r="J91" s="111">
        <f>BK91</f>
        <v>0</v>
      </c>
      <c r="L91" s="32"/>
      <c r="M91" s="59"/>
      <c r="N91" s="50"/>
      <c r="O91" s="50"/>
      <c r="P91" s="112">
        <f>P92+P281+P284</f>
        <v>0</v>
      </c>
      <c r="Q91" s="50"/>
      <c r="R91" s="112">
        <f>R92+R281+R284</f>
        <v>452.48507360000002</v>
      </c>
      <c r="S91" s="50"/>
      <c r="T91" s="113">
        <f>T92+T281+T284</f>
        <v>370.36500000000001</v>
      </c>
      <c r="AT91" s="17" t="s">
        <v>72</v>
      </c>
      <c r="AU91" s="17" t="s">
        <v>95</v>
      </c>
      <c r="BK91" s="114">
        <f>BK92+BK281+BK284</f>
        <v>0</v>
      </c>
    </row>
    <row r="92" spans="2:65" s="11" customFormat="1" ht="25.9" customHeight="1">
      <c r="B92" s="115"/>
      <c r="D92" s="116" t="s">
        <v>72</v>
      </c>
      <c r="E92" s="117" t="s">
        <v>122</v>
      </c>
      <c r="F92" s="117" t="s">
        <v>123</v>
      </c>
      <c r="I92" s="118"/>
      <c r="J92" s="119">
        <f>BK92</f>
        <v>0</v>
      </c>
      <c r="L92" s="115"/>
      <c r="M92" s="120"/>
      <c r="P92" s="121">
        <f>P93+P163+P206+P215+P259+P276</f>
        <v>0</v>
      </c>
      <c r="R92" s="121">
        <f>R93+R163+R206+R215+R259+R276</f>
        <v>452.48507360000002</v>
      </c>
      <c r="T92" s="122">
        <f>T93+T163+T206+T215+T259+T276</f>
        <v>370.36500000000001</v>
      </c>
      <c r="AR92" s="116" t="s">
        <v>81</v>
      </c>
      <c r="AT92" s="123" t="s">
        <v>72</v>
      </c>
      <c r="AU92" s="123" t="s">
        <v>73</v>
      </c>
      <c r="AY92" s="116" t="s">
        <v>124</v>
      </c>
      <c r="BK92" s="124">
        <f>BK93+BK163+BK206+BK215+BK259+BK276</f>
        <v>0</v>
      </c>
    </row>
    <row r="93" spans="2:65" s="11" customFormat="1" ht="22.9" customHeight="1">
      <c r="B93" s="115"/>
      <c r="D93" s="116" t="s">
        <v>72</v>
      </c>
      <c r="E93" s="125" t="s">
        <v>81</v>
      </c>
      <c r="F93" s="125" t="s">
        <v>125</v>
      </c>
      <c r="I93" s="118"/>
      <c r="J93" s="126">
        <f>BK93</f>
        <v>0</v>
      </c>
      <c r="L93" s="115"/>
      <c r="M93" s="120"/>
      <c r="P93" s="121">
        <f>SUM(P94:P162)</f>
        <v>0</v>
      </c>
      <c r="R93" s="121">
        <f>SUM(R94:R162)</f>
        <v>16.96106</v>
      </c>
      <c r="T93" s="122">
        <f>SUM(T94:T162)</f>
        <v>370.36500000000001</v>
      </c>
      <c r="AR93" s="116" t="s">
        <v>81</v>
      </c>
      <c r="AT93" s="123" t="s">
        <v>72</v>
      </c>
      <c r="AU93" s="123" t="s">
        <v>81</v>
      </c>
      <c r="AY93" s="116" t="s">
        <v>124</v>
      </c>
      <c r="BK93" s="124">
        <f>SUM(BK94:BK162)</f>
        <v>0</v>
      </c>
    </row>
    <row r="94" spans="2:65" s="1" customFormat="1" ht="33" customHeight="1">
      <c r="B94" s="32"/>
      <c r="C94" s="127" t="s">
        <v>81</v>
      </c>
      <c r="D94" s="127" t="s">
        <v>126</v>
      </c>
      <c r="E94" s="128" t="s">
        <v>137</v>
      </c>
      <c r="F94" s="129" t="s">
        <v>138</v>
      </c>
      <c r="G94" s="130" t="s">
        <v>129</v>
      </c>
      <c r="H94" s="131">
        <v>151</v>
      </c>
      <c r="I94" s="132"/>
      <c r="J94" s="133">
        <f>ROUND(I94*H94,1)</f>
        <v>0</v>
      </c>
      <c r="K94" s="129" t="s">
        <v>130</v>
      </c>
      <c r="L94" s="32"/>
      <c r="M94" s="134" t="s">
        <v>19</v>
      </c>
      <c r="N94" s="135" t="s">
        <v>44</v>
      </c>
      <c r="P94" s="136">
        <f>O94*H94</f>
        <v>0</v>
      </c>
      <c r="Q94" s="136">
        <v>0</v>
      </c>
      <c r="R94" s="136">
        <f>Q94*H94</f>
        <v>0</v>
      </c>
      <c r="S94" s="136">
        <v>0.29499999999999998</v>
      </c>
      <c r="T94" s="137">
        <f>S94*H94</f>
        <v>44.544999999999995</v>
      </c>
      <c r="AR94" s="138" t="s">
        <v>131</v>
      </c>
      <c r="AT94" s="138" t="s">
        <v>126</v>
      </c>
      <c r="AU94" s="138" t="s">
        <v>83</v>
      </c>
      <c r="AY94" s="17" t="s">
        <v>124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81</v>
      </c>
      <c r="BK94" s="139">
        <f>ROUND(I94*H94,1)</f>
        <v>0</v>
      </c>
      <c r="BL94" s="17" t="s">
        <v>131</v>
      </c>
      <c r="BM94" s="138" t="s">
        <v>756</v>
      </c>
    </row>
    <row r="95" spans="2:65" s="1" customFormat="1" ht="11.25">
      <c r="B95" s="32"/>
      <c r="D95" s="140" t="s">
        <v>133</v>
      </c>
      <c r="F95" s="141" t="s">
        <v>140</v>
      </c>
      <c r="I95" s="142"/>
      <c r="L95" s="32"/>
      <c r="M95" s="143"/>
      <c r="T95" s="53"/>
      <c r="AT95" s="17" t="s">
        <v>133</v>
      </c>
      <c r="AU95" s="17" t="s">
        <v>83</v>
      </c>
    </row>
    <row r="96" spans="2:65" s="12" customFormat="1" ht="11.25">
      <c r="B96" s="144"/>
      <c r="D96" s="145" t="s">
        <v>135</v>
      </c>
      <c r="E96" s="146" t="s">
        <v>19</v>
      </c>
      <c r="F96" s="147" t="s">
        <v>141</v>
      </c>
      <c r="H96" s="146" t="s">
        <v>19</v>
      </c>
      <c r="I96" s="148"/>
      <c r="L96" s="144"/>
      <c r="M96" s="149"/>
      <c r="T96" s="150"/>
      <c r="AT96" s="146" t="s">
        <v>135</v>
      </c>
      <c r="AU96" s="146" t="s">
        <v>83</v>
      </c>
      <c r="AV96" s="12" t="s">
        <v>81</v>
      </c>
      <c r="AW96" s="12" t="s">
        <v>33</v>
      </c>
      <c r="AX96" s="12" t="s">
        <v>73</v>
      </c>
      <c r="AY96" s="146" t="s">
        <v>124</v>
      </c>
    </row>
    <row r="97" spans="2:65" s="13" customFormat="1" ht="11.25">
      <c r="B97" s="151"/>
      <c r="D97" s="145" t="s">
        <v>135</v>
      </c>
      <c r="E97" s="152" t="s">
        <v>19</v>
      </c>
      <c r="F97" s="153" t="s">
        <v>757</v>
      </c>
      <c r="H97" s="154">
        <v>151</v>
      </c>
      <c r="I97" s="155"/>
      <c r="L97" s="151"/>
      <c r="M97" s="156"/>
      <c r="T97" s="157"/>
      <c r="AT97" s="152" t="s">
        <v>135</v>
      </c>
      <c r="AU97" s="152" t="s">
        <v>83</v>
      </c>
      <c r="AV97" s="13" t="s">
        <v>83</v>
      </c>
      <c r="AW97" s="13" t="s">
        <v>33</v>
      </c>
      <c r="AX97" s="13" t="s">
        <v>81</v>
      </c>
      <c r="AY97" s="152" t="s">
        <v>124</v>
      </c>
    </row>
    <row r="98" spans="2:65" s="1" customFormat="1" ht="37.9" customHeight="1">
      <c r="B98" s="32"/>
      <c r="C98" s="127" t="s">
        <v>83</v>
      </c>
      <c r="D98" s="127" t="s">
        <v>126</v>
      </c>
      <c r="E98" s="128" t="s">
        <v>144</v>
      </c>
      <c r="F98" s="129" t="s">
        <v>145</v>
      </c>
      <c r="G98" s="130" t="s">
        <v>129</v>
      </c>
      <c r="H98" s="131">
        <v>457</v>
      </c>
      <c r="I98" s="132"/>
      <c r="J98" s="133">
        <f>ROUND(I98*H98,1)</f>
        <v>0</v>
      </c>
      <c r="K98" s="129" t="s">
        <v>130</v>
      </c>
      <c r="L98" s="32"/>
      <c r="M98" s="134" t="s">
        <v>19</v>
      </c>
      <c r="N98" s="135" t="s">
        <v>44</v>
      </c>
      <c r="P98" s="136">
        <f>O98*H98</f>
        <v>0</v>
      </c>
      <c r="Q98" s="136">
        <v>0</v>
      </c>
      <c r="R98" s="136">
        <f>Q98*H98</f>
        <v>0</v>
      </c>
      <c r="S98" s="136">
        <v>0.44</v>
      </c>
      <c r="T98" s="137">
        <f>S98*H98</f>
        <v>201.08</v>
      </c>
      <c r="AR98" s="138" t="s">
        <v>131</v>
      </c>
      <c r="AT98" s="138" t="s">
        <v>126</v>
      </c>
      <c r="AU98" s="138" t="s">
        <v>83</v>
      </c>
      <c r="AY98" s="17" t="s">
        <v>124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81</v>
      </c>
      <c r="BK98" s="139">
        <f>ROUND(I98*H98,1)</f>
        <v>0</v>
      </c>
      <c r="BL98" s="17" t="s">
        <v>131</v>
      </c>
      <c r="BM98" s="138" t="s">
        <v>758</v>
      </c>
    </row>
    <row r="99" spans="2:65" s="1" customFormat="1" ht="11.25">
      <c r="B99" s="32"/>
      <c r="D99" s="140" t="s">
        <v>133</v>
      </c>
      <c r="F99" s="141" t="s">
        <v>147</v>
      </c>
      <c r="I99" s="142"/>
      <c r="L99" s="32"/>
      <c r="M99" s="143"/>
      <c r="T99" s="53"/>
      <c r="AT99" s="17" t="s">
        <v>133</v>
      </c>
      <c r="AU99" s="17" t="s">
        <v>83</v>
      </c>
    </row>
    <row r="100" spans="2:65" s="12" customFormat="1" ht="11.25">
      <c r="B100" s="144"/>
      <c r="D100" s="145" t="s">
        <v>135</v>
      </c>
      <c r="E100" s="146" t="s">
        <v>19</v>
      </c>
      <c r="F100" s="147" t="s">
        <v>148</v>
      </c>
      <c r="H100" s="146" t="s">
        <v>19</v>
      </c>
      <c r="I100" s="148"/>
      <c r="L100" s="144"/>
      <c r="M100" s="149"/>
      <c r="T100" s="150"/>
      <c r="AT100" s="146" t="s">
        <v>135</v>
      </c>
      <c r="AU100" s="146" t="s">
        <v>83</v>
      </c>
      <c r="AV100" s="12" t="s">
        <v>81</v>
      </c>
      <c r="AW100" s="12" t="s">
        <v>33</v>
      </c>
      <c r="AX100" s="12" t="s">
        <v>73</v>
      </c>
      <c r="AY100" s="146" t="s">
        <v>124</v>
      </c>
    </row>
    <row r="101" spans="2:65" s="13" customFormat="1" ht="11.25">
      <c r="B101" s="151"/>
      <c r="D101" s="145" t="s">
        <v>135</v>
      </c>
      <c r="E101" s="152" t="s">
        <v>19</v>
      </c>
      <c r="F101" s="153" t="s">
        <v>759</v>
      </c>
      <c r="H101" s="154">
        <v>306</v>
      </c>
      <c r="I101" s="155"/>
      <c r="L101" s="151"/>
      <c r="M101" s="156"/>
      <c r="T101" s="157"/>
      <c r="AT101" s="152" t="s">
        <v>135</v>
      </c>
      <c r="AU101" s="152" t="s">
        <v>83</v>
      </c>
      <c r="AV101" s="13" t="s">
        <v>83</v>
      </c>
      <c r="AW101" s="13" t="s">
        <v>33</v>
      </c>
      <c r="AX101" s="13" t="s">
        <v>73</v>
      </c>
      <c r="AY101" s="152" t="s">
        <v>124</v>
      </c>
    </row>
    <row r="102" spans="2:65" s="12" customFormat="1" ht="11.25">
      <c r="B102" s="144"/>
      <c r="D102" s="145" t="s">
        <v>135</v>
      </c>
      <c r="E102" s="146" t="s">
        <v>19</v>
      </c>
      <c r="F102" s="147" t="s">
        <v>153</v>
      </c>
      <c r="H102" s="146" t="s">
        <v>19</v>
      </c>
      <c r="I102" s="148"/>
      <c r="L102" s="144"/>
      <c r="M102" s="149"/>
      <c r="T102" s="150"/>
      <c r="AT102" s="146" t="s">
        <v>135</v>
      </c>
      <c r="AU102" s="146" t="s">
        <v>83</v>
      </c>
      <c r="AV102" s="12" t="s">
        <v>81</v>
      </c>
      <c r="AW102" s="12" t="s">
        <v>33</v>
      </c>
      <c r="AX102" s="12" t="s">
        <v>73</v>
      </c>
      <c r="AY102" s="146" t="s">
        <v>124</v>
      </c>
    </row>
    <row r="103" spans="2:65" s="13" customFormat="1" ht="11.25">
      <c r="B103" s="151"/>
      <c r="D103" s="145" t="s">
        <v>135</v>
      </c>
      <c r="E103" s="152" t="s">
        <v>19</v>
      </c>
      <c r="F103" s="153" t="s">
        <v>757</v>
      </c>
      <c r="H103" s="154">
        <v>151</v>
      </c>
      <c r="I103" s="155"/>
      <c r="L103" s="151"/>
      <c r="M103" s="156"/>
      <c r="T103" s="157"/>
      <c r="AT103" s="152" t="s">
        <v>135</v>
      </c>
      <c r="AU103" s="152" t="s">
        <v>83</v>
      </c>
      <c r="AV103" s="13" t="s">
        <v>83</v>
      </c>
      <c r="AW103" s="13" t="s">
        <v>33</v>
      </c>
      <c r="AX103" s="13" t="s">
        <v>73</v>
      </c>
      <c r="AY103" s="152" t="s">
        <v>124</v>
      </c>
    </row>
    <row r="104" spans="2:65" s="14" customFormat="1" ht="11.25">
      <c r="B104" s="158"/>
      <c r="D104" s="145" t="s">
        <v>135</v>
      </c>
      <c r="E104" s="159" t="s">
        <v>19</v>
      </c>
      <c r="F104" s="160" t="s">
        <v>154</v>
      </c>
      <c r="H104" s="161">
        <v>457</v>
      </c>
      <c r="I104" s="162"/>
      <c r="L104" s="158"/>
      <c r="M104" s="163"/>
      <c r="T104" s="164"/>
      <c r="AT104" s="159" t="s">
        <v>135</v>
      </c>
      <c r="AU104" s="159" t="s">
        <v>83</v>
      </c>
      <c r="AV104" s="14" t="s">
        <v>131</v>
      </c>
      <c r="AW104" s="14" t="s">
        <v>33</v>
      </c>
      <c r="AX104" s="14" t="s">
        <v>81</v>
      </c>
      <c r="AY104" s="159" t="s">
        <v>124</v>
      </c>
    </row>
    <row r="105" spans="2:65" s="1" customFormat="1" ht="33" customHeight="1">
      <c r="B105" s="32"/>
      <c r="C105" s="127" t="s">
        <v>143</v>
      </c>
      <c r="D105" s="127" t="s">
        <v>126</v>
      </c>
      <c r="E105" s="128" t="s">
        <v>155</v>
      </c>
      <c r="F105" s="129" t="s">
        <v>156</v>
      </c>
      <c r="G105" s="130" t="s">
        <v>129</v>
      </c>
      <c r="H105" s="131">
        <v>306</v>
      </c>
      <c r="I105" s="132"/>
      <c r="J105" s="133">
        <f>ROUND(I105*H105,1)</f>
        <v>0</v>
      </c>
      <c r="K105" s="129" t="s">
        <v>130</v>
      </c>
      <c r="L105" s="32"/>
      <c r="M105" s="134" t="s">
        <v>19</v>
      </c>
      <c r="N105" s="135" t="s">
        <v>44</v>
      </c>
      <c r="P105" s="136">
        <f>O105*H105</f>
        <v>0</v>
      </c>
      <c r="Q105" s="136">
        <v>0</v>
      </c>
      <c r="R105" s="136">
        <f>Q105*H105</f>
        <v>0</v>
      </c>
      <c r="S105" s="136">
        <v>0.22</v>
      </c>
      <c r="T105" s="137">
        <f>S105*H105</f>
        <v>67.320000000000007</v>
      </c>
      <c r="AR105" s="138" t="s">
        <v>131</v>
      </c>
      <c r="AT105" s="138" t="s">
        <v>126</v>
      </c>
      <c r="AU105" s="138" t="s">
        <v>83</v>
      </c>
      <c r="AY105" s="17" t="s">
        <v>124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81</v>
      </c>
      <c r="BK105" s="139">
        <f>ROUND(I105*H105,1)</f>
        <v>0</v>
      </c>
      <c r="BL105" s="17" t="s">
        <v>131</v>
      </c>
      <c r="BM105" s="138" t="s">
        <v>760</v>
      </c>
    </row>
    <row r="106" spans="2:65" s="1" customFormat="1" ht="11.25">
      <c r="B106" s="32"/>
      <c r="D106" s="140" t="s">
        <v>133</v>
      </c>
      <c r="F106" s="141" t="s">
        <v>158</v>
      </c>
      <c r="I106" s="142"/>
      <c r="L106" s="32"/>
      <c r="M106" s="143"/>
      <c r="T106" s="53"/>
      <c r="AT106" s="17" t="s">
        <v>133</v>
      </c>
      <c r="AU106" s="17" t="s">
        <v>83</v>
      </c>
    </row>
    <row r="107" spans="2:65" s="12" customFormat="1" ht="11.25">
      <c r="B107" s="144"/>
      <c r="D107" s="145" t="s">
        <v>135</v>
      </c>
      <c r="E107" s="146" t="s">
        <v>19</v>
      </c>
      <c r="F107" s="147" t="s">
        <v>148</v>
      </c>
      <c r="H107" s="146" t="s">
        <v>19</v>
      </c>
      <c r="I107" s="148"/>
      <c r="L107" s="144"/>
      <c r="M107" s="149"/>
      <c r="T107" s="150"/>
      <c r="AT107" s="146" t="s">
        <v>135</v>
      </c>
      <c r="AU107" s="146" t="s">
        <v>83</v>
      </c>
      <c r="AV107" s="12" t="s">
        <v>81</v>
      </c>
      <c r="AW107" s="12" t="s">
        <v>33</v>
      </c>
      <c r="AX107" s="12" t="s">
        <v>73</v>
      </c>
      <c r="AY107" s="146" t="s">
        <v>124</v>
      </c>
    </row>
    <row r="108" spans="2:65" s="13" customFormat="1" ht="11.25">
      <c r="B108" s="151"/>
      <c r="D108" s="145" t="s">
        <v>135</v>
      </c>
      <c r="E108" s="152" t="s">
        <v>19</v>
      </c>
      <c r="F108" s="153" t="s">
        <v>759</v>
      </c>
      <c r="H108" s="154">
        <v>306</v>
      </c>
      <c r="I108" s="155"/>
      <c r="L108" s="151"/>
      <c r="M108" s="156"/>
      <c r="T108" s="157"/>
      <c r="AT108" s="152" t="s">
        <v>135</v>
      </c>
      <c r="AU108" s="152" t="s">
        <v>83</v>
      </c>
      <c r="AV108" s="13" t="s">
        <v>83</v>
      </c>
      <c r="AW108" s="13" t="s">
        <v>33</v>
      </c>
      <c r="AX108" s="13" t="s">
        <v>73</v>
      </c>
      <c r="AY108" s="152" t="s">
        <v>124</v>
      </c>
    </row>
    <row r="109" spans="2:65" s="14" customFormat="1" ht="11.25">
      <c r="B109" s="158"/>
      <c r="D109" s="145" t="s">
        <v>135</v>
      </c>
      <c r="E109" s="159" t="s">
        <v>19</v>
      </c>
      <c r="F109" s="160" t="s">
        <v>154</v>
      </c>
      <c r="H109" s="161">
        <v>306</v>
      </c>
      <c r="I109" s="162"/>
      <c r="L109" s="158"/>
      <c r="M109" s="163"/>
      <c r="T109" s="164"/>
      <c r="AT109" s="159" t="s">
        <v>135</v>
      </c>
      <c r="AU109" s="159" t="s">
        <v>83</v>
      </c>
      <c r="AV109" s="14" t="s">
        <v>131</v>
      </c>
      <c r="AW109" s="14" t="s">
        <v>33</v>
      </c>
      <c r="AX109" s="14" t="s">
        <v>81</v>
      </c>
      <c r="AY109" s="159" t="s">
        <v>124</v>
      </c>
    </row>
    <row r="110" spans="2:65" s="1" customFormat="1" ht="24.2" customHeight="1">
      <c r="B110" s="32"/>
      <c r="C110" s="127" t="s">
        <v>131</v>
      </c>
      <c r="D110" s="127" t="s">
        <v>126</v>
      </c>
      <c r="E110" s="128" t="s">
        <v>160</v>
      </c>
      <c r="F110" s="129" t="s">
        <v>161</v>
      </c>
      <c r="G110" s="130" t="s">
        <v>162</v>
      </c>
      <c r="H110" s="131">
        <v>198</v>
      </c>
      <c r="I110" s="132"/>
      <c r="J110" s="133">
        <f>ROUND(I110*H110,1)</f>
        <v>0</v>
      </c>
      <c r="K110" s="129" t="s">
        <v>130</v>
      </c>
      <c r="L110" s="32"/>
      <c r="M110" s="134" t="s">
        <v>19</v>
      </c>
      <c r="N110" s="135" t="s">
        <v>44</v>
      </c>
      <c r="P110" s="136">
        <f>O110*H110</f>
        <v>0</v>
      </c>
      <c r="Q110" s="136">
        <v>0</v>
      </c>
      <c r="R110" s="136">
        <f>Q110*H110</f>
        <v>0</v>
      </c>
      <c r="S110" s="136">
        <v>0.28999999999999998</v>
      </c>
      <c r="T110" s="137">
        <f>S110*H110</f>
        <v>57.419999999999995</v>
      </c>
      <c r="AR110" s="138" t="s">
        <v>131</v>
      </c>
      <c r="AT110" s="138" t="s">
        <v>126</v>
      </c>
      <c r="AU110" s="138" t="s">
        <v>83</v>
      </c>
      <c r="AY110" s="17" t="s">
        <v>124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81</v>
      </c>
      <c r="BK110" s="139">
        <f>ROUND(I110*H110,1)</f>
        <v>0</v>
      </c>
      <c r="BL110" s="17" t="s">
        <v>131</v>
      </c>
      <c r="BM110" s="138" t="s">
        <v>761</v>
      </c>
    </row>
    <row r="111" spans="2:65" s="1" customFormat="1" ht="11.25">
      <c r="B111" s="32"/>
      <c r="D111" s="140" t="s">
        <v>133</v>
      </c>
      <c r="F111" s="141" t="s">
        <v>164</v>
      </c>
      <c r="I111" s="142"/>
      <c r="L111" s="32"/>
      <c r="M111" s="143"/>
      <c r="T111" s="53"/>
      <c r="AT111" s="17" t="s">
        <v>133</v>
      </c>
      <c r="AU111" s="17" t="s">
        <v>83</v>
      </c>
    </row>
    <row r="112" spans="2:65" s="12" customFormat="1" ht="11.25">
      <c r="B112" s="144"/>
      <c r="D112" s="145" t="s">
        <v>135</v>
      </c>
      <c r="E112" s="146" t="s">
        <v>19</v>
      </c>
      <c r="F112" s="147" t="s">
        <v>165</v>
      </c>
      <c r="H112" s="146" t="s">
        <v>19</v>
      </c>
      <c r="I112" s="148"/>
      <c r="L112" s="144"/>
      <c r="M112" s="149"/>
      <c r="T112" s="150"/>
      <c r="AT112" s="146" t="s">
        <v>135</v>
      </c>
      <c r="AU112" s="146" t="s">
        <v>83</v>
      </c>
      <c r="AV112" s="12" t="s">
        <v>81</v>
      </c>
      <c r="AW112" s="12" t="s">
        <v>33</v>
      </c>
      <c r="AX112" s="12" t="s">
        <v>73</v>
      </c>
      <c r="AY112" s="146" t="s">
        <v>124</v>
      </c>
    </row>
    <row r="113" spans="2:65" s="13" customFormat="1" ht="11.25">
      <c r="B113" s="151"/>
      <c r="D113" s="145" t="s">
        <v>135</v>
      </c>
      <c r="E113" s="152" t="s">
        <v>19</v>
      </c>
      <c r="F113" s="153" t="s">
        <v>547</v>
      </c>
      <c r="H113" s="154">
        <v>78</v>
      </c>
      <c r="I113" s="155"/>
      <c r="L113" s="151"/>
      <c r="M113" s="156"/>
      <c r="T113" s="157"/>
      <c r="AT113" s="152" t="s">
        <v>135</v>
      </c>
      <c r="AU113" s="152" t="s">
        <v>83</v>
      </c>
      <c r="AV113" s="13" t="s">
        <v>83</v>
      </c>
      <c r="AW113" s="13" t="s">
        <v>33</v>
      </c>
      <c r="AX113" s="13" t="s">
        <v>73</v>
      </c>
      <c r="AY113" s="152" t="s">
        <v>124</v>
      </c>
    </row>
    <row r="114" spans="2:65" s="12" customFormat="1" ht="11.25">
      <c r="B114" s="144"/>
      <c r="D114" s="145" t="s">
        <v>135</v>
      </c>
      <c r="E114" s="146" t="s">
        <v>19</v>
      </c>
      <c r="F114" s="147" t="s">
        <v>167</v>
      </c>
      <c r="H114" s="146" t="s">
        <v>19</v>
      </c>
      <c r="I114" s="148"/>
      <c r="L114" s="144"/>
      <c r="M114" s="149"/>
      <c r="T114" s="150"/>
      <c r="AT114" s="146" t="s">
        <v>135</v>
      </c>
      <c r="AU114" s="146" t="s">
        <v>83</v>
      </c>
      <c r="AV114" s="12" t="s">
        <v>81</v>
      </c>
      <c r="AW114" s="12" t="s">
        <v>33</v>
      </c>
      <c r="AX114" s="12" t="s">
        <v>73</v>
      </c>
      <c r="AY114" s="146" t="s">
        <v>124</v>
      </c>
    </row>
    <row r="115" spans="2:65" s="13" customFormat="1" ht="11.25">
      <c r="B115" s="151"/>
      <c r="D115" s="145" t="s">
        <v>135</v>
      </c>
      <c r="E115" s="152" t="s">
        <v>19</v>
      </c>
      <c r="F115" s="153" t="s">
        <v>762</v>
      </c>
      <c r="H115" s="154">
        <v>120</v>
      </c>
      <c r="I115" s="155"/>
      <c r="L115" s="151"/>
      <c r="M115" s="156"/>
      <c r="T115" s="157"/>
      <c r="AT115" s="152" t="s">
        <v>135</v>
      </c>
      <c r="AU115" s="152" t="s">
        <v>83</v>
      </c>
      <c r="AV115" s="13" t="s">
        <v>83</v>
      </c>
      <c r="AW115" s="13" t="s">
        <v>33</v>
      </c>
      <c r="AX115" s="13" t="s">
        <v>73</v>
      </c>
      <c r="AY115" s="152" t="s">
        <v>124</v>
      </c>
    </row>
    <row r="116" spans="2:65" s="14" customFormat="1" ht="11.25">
      <c r="B116" s="158"/>
      <c r="D116" s="145" t="s">
        <v>135</v>
      </c>
      <c r="E116" s="159" t="s">
        <v>19</v>
      </c>
      <c r="F116" s="160" t="s">
        <v>154</v>
      </c>
      <c r="H116" s="161">
        <v>198</v>
      </c>
      <c r="I116" s="162"/>
      <c r="L116" s="158"/>
      <c r="M116" s="163"/>
      <c r="T116" s="164"/>
      <c r="AT116" s="159" t="s">
        <v>135</v>
      </c>
      <c r="AU116" s="159" t="s">
        <v>83</v>
      </c>
      <c r="AV116" s="14" t="s">
        <v>131</v>
      </c>
      <c r="AW116" s="14" t="s">
        <v>33</v>
      </c>
      <c r="AX116" s="14" t="s">
        <v>81</v>
      </c>
      <c r="AY116" s="159" t="s">
        <v>124</v>
      </c>
    </row>
    <row r="117" spans="2:65" s="1" customFormat="1" ht="16.5" customHeight="1">
      <c r="B117" s="32"/>
      <c r="C117" s="127" t="s">
        <v>159</v>
      </c>
      <c r="D117" s="127" t="s">
        <v>126</v>
      </c>
      <c r="E117" s="128" t="s">
        <v>763</v>
      </c>
      <c r="F117" s="129" t="s">
        <v>764</v>
      </c>
      <c r="G117" s="130" t="s">
        <v>129</v>
      </c>
      <c r="H117" s="131">
        <v>55</v>
      </c>
      <c r="I117" s="132"/>
      <c r="J117" s="133">
        <f>ROUND(I117*H117,1)</f>
        <v>0</v>
      </c>
      <c r="K117" s="129" t="s">
        <v>130</v>
      </c>
      <c r="L117" s="32"/>
      <c r="M117" s="134" t="s">
        <v>19</v>
      </c>
      <c r="N117" s="135" t="s">
        <v>44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131</v>
      </c>
      <c r="AT117" s="138" t="s">
        <v>126</v>
      </c>
      <c r="AU117" s="138" t="s">
        <v>83</v>
      </c>
      <c r="AY117" s="17" t="s">
        <v>124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81</v>
      </c>
      <c r="BK117" s="139">
        <f>ROUND(I117*H117,1)</f>
        <v>0</v>
      </c>
      <c r="BL117" s="17" t="s">
        <v>131</v>
      </c>
      <c r="BM117" s="138" t="s">
        <v>765</v>
      </c>
    </row>
    <row r="118" spans="2:65" s="1" customFormat="1" ht="11.25">
      <c r="B118" s="32"/>
      <c r="D118" s="140" t="s">
        <v>133</v>
      </c>
      <c r="F118" s="141" t="s">
        <v>766</v>
      </c>
      <c r="I118" s="142"/>
      <c r="L118" s="32"/>
      <c r="M118" s="143"/>
      <c r="T118" s="53"/>
      <c r="AT118" s="17" t="s">
        <v>133</v>
      </c>
      <c r="AU118" s="17" t="s">
        <v>83</v>
      </c>
    </row>
    <row r="119" spans="2:65" s="1" customFormat="1" ht="16.5" customHeight="1">
      <c r="B119" s="32"/>
      <c r="C119" s="127" t="s">
        <v>169</v>
      </c>
      <c r="D119" s="127" t="s">
        <v>126</v>
      </c>
      <c r="E119" s="128" t="s">
        <v>767</v>
      </c>
      <c r="F119" s="129" t="s">
        <v>768</v>
      </c>
      <c r="G119" s="130" t="s">
        <v>177</v>
      </c>
      <c r="H119" s="131">
        <v>6</v>
      </c>
      <c r="I119" s="132"/>
      <c r="J119" s="133">
        <f>ROUND(I119*H119,1)</f>
        <v>0</v>
      </c>
      <c r="K119" s="129" t="s">
        <v>130</v>
      </c>
      <c r="L119" s="32"/>
      <c r="M119" s="134" t="s">
        <v>19</v>
      </c>
      <c r="N119" s="135" t="s">
        <v>44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131</v>
      </c>
      <c r="AT119" s="138" t="s">
        <v>126</v>
      </c>
      <c r="AU119" s="138" t="s">
        <v>83</v>
      </c>
      <c r="AY119" s="17" t="s">
        <v>124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81</v>
      </c>
      <c r="BK119" s="139">
        <f>ROUND(I119*H119,1)</f>
        <v>0</v>
      </c>
      <c r="BL119" s="17" t="s">
        <v>131</v>
      </c>
      <c r="BM119" s="138" t="s">
        <v>769</v>
      </c>
    </row>
    <row r="120" spans="2:65" s="1" customFormat="1" ht="11.25">
      <c r="B120" s="32"/>
      <c r="D120" s="140" t="s">
        <v>133</v>
      </c>
      <c r="F120" s="141" t="s">
        <v>770</v>
      </c>
      <c r="I120" s="142"/>
      <c r="L120" s="32"/>
      <c r="M120" s="143"/>
      <c r="T120" s="53"/>
      <c r="AT120" s="17" t="s">
        <v>133</v>
      </c>
      <c r="AU120" s="17" t="s">
        <v>83</v>
      </c>
    </row>
    <row r="121" spans="2:65" s="13" customFormat="1" ht="11.25">
      <c r="B121" s="151"/>
      <c r="D121" s="145" t="s">
        <v>135</v>
      </c>
      <c r="E121" s="152" t="s">
        <v>19</v>
      </c>
      <c r="F121" s="153" t="s">
        <v>771</v>
      </c>
      <c r="H121" s="154">
        <v>6</v>
      </c>
      <c r="I121" s="155"/>
      <c r="L121" s="151"/>
      <c r="M121" s="156"/>
      <c r="T121" s="157"/>
      <c r="AT121" s="152" t="s">
        <v>135</v>
      </c>
      <c r="AU121" s="152" t="s">
        <v>83</v>
      </c>
      <c r="AV121" s="13" t="s">
        <v>83</v>
      </c>
      <c r="AW121" s="13" t="s">
        <v>33</v>
      </c>
      <c r="AX121" s="13" t="s">
        <v>81</v>
      </c>
      <c r="AY121" s="152" t="s">
        <v>124</v>
      </c>
    </row>
    <row r="122" spans="2:65" s="1" customFormat="1" ht="16.5" customHeight="1">
      <c r="B122" s="32"/>
      <c r="C122" s="127" t="s">
        <v>174</v>
      </c>
      <c r="D122" s="127" t="s">
        <v>126</v>
      </c>
      <c r="E122" s="128" t="s">
        <v>772</v>
      </c>
      <c r="F122" s="129" t="s">
        <v>773</v>
      </c>
      <c r="G122" s="130" t="s">
        <v>177</v>
      </c>
      <c r="H122" s="131">
        <v>6</v>
      </c>
      <c r="I122" s="132"/>
      <c r="J122" s="133">
        <f>ROUND(I122*H122,1)</f>
        <v>0</v>
      </c>
      <c r="K122" s="129" t="s">
        <v>130</v>
      </c>
      <c r="L122" s="32"/>
      <c r="M122" s="134" t="s">
        <v>19</v>
      </c>
      <c r="N122" s="135" t="s">
        <v>44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131</v>
      </c>
      <c r="AT122" s="138" t="s">
        <v>126</v>
      </c>
      <c r="AU122" s="138" t="s">
        <v>83</v>
      </c>
      <c r="AY122" s="17" t="s">
        <v>124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81</v>
      </c>
      <c r="BK122" s="139">
        <f>ROUND(I122*H122,1)</f>
        <v>0</v>
      </c>
      <c r="BL122" s="17" t="s">
        <v>131</v>
      </c>
      <c r="BM122" s="138" t="s">
        <v>774</v>
      </c>
    </row>
    <row r="123" spans="2:65" s="1" customFormat="1" ht="11.25">
      <c r="B123" s="32"/>
      <c r="D123" s="140" t="s">
        <v>133</v>
      </c>
      <c r="F123" s="141" t="s">
        <v>775</v>
      </c>
      <c r="I123" s="142"/>
      <c r="L123" s="32"/>
      <c r="M123" s="143"/>
      <c r="T123" s="53"/>
      <c r="AT123" s="17" t="s">
        <v>133</v>
      </c>
      <c r="AU123" s="17" t="s">
        <v>83</v>
      </c>
    </row>
    <row r="124" spans="2:65" s="13" customFormat="1" ht="11.25">
      <c r="B124" s="151"/>
      <c r="D124" s="145" t="s">
        <v>135</v>
      </c>
      <c r="E124" s="152" t="s">
        <v>19</v>
      </c>
      <c r="F124" s="153" t="s">
        <v>771</v>
      </c>
      <c r="H124" s="154">
        <v>6</v>
      </c>
      <c r="I124" s="155"/>
      <c r="L124" s="151"/>
      <c r="M124" s="156"/>
      <c r="T124" s="157"/>
      <c r="AT124" s="152" t="s">
        <v>135</v>
      </c>
      <c r="AU124" s="152" t="s">
        <v>83</v>
      </c>
      <c r="AV124" s="13" t="s">
        <v>83</v>
      </c>
      <c r="AW124" s="13" t="s">
        <v>33</v>
      </c>
      <c r="AX124" s="13" t="s">
        <v>81</v>
      </c>
      <c r="AY124" s="152" t="s">
        <v>124</v>
      </c>
    </row>
    <row r="125" spans="2:65" s="1" customFormat="1" ht="16.5" customHeight="1">
      <c r="B125" s="32"/>
      <c r="C125" s="127" t="s">
        <v>181</v>
      </c>
      <c r="D125" s="127" t="s">
        <v>126</v>
      </c>
      <c r="E125" s="128" t="s">
        <v>776</v>
      </c>
      <c r="F125" s="129" t="s">
        <v>777</v>
      </c>
      <c r="G125" s="130" t="s">
        <v>177</v>
      </c>
      <c r="H125" s="131">
        <v>6</v>
      </c>
      <c r="I125" s="132"/>
      <c r="J125" s="133">
        <f>ROUND(I125*H125,1)</f>
        <v>0</v>
      </c>
      <c r="K125" s="129" t="s">
        <v>130</v>
      </c>
      <c r="L125" s="32"/>
      <c r="M125" s="134" t="s">
        <v>19</v>
      </c>
      <c r="N125" s="135" t="s">
        <v>44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131</v>
      </c>
      <c r="AT125" s="138" t="s">
        <v>126</v>
      </c>
      <c r="AU125" s="138" t="s">
        <v>83</v>
      </c>
      <c r="AY125" s="17" t="s">
        <v>124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81</v>
      </c>
      <c r="BK125" s="139">
        <f>ROUND(I125*H125,1)</f>
        <v>0</v>
      </c>
      <c r="BL125" s="17" t="s">
        <v>131</v>
      </c>
      <c r="BM125" s="138" t="s">
        <v>778</v>
      </c>
    </row>
    <row r="126" spans="2:65" s="1" customFormat="1" ht="11.25">
      <c r="B126" s="32"/>
      <c r="D126" s="140" t="s">
        <v>133</v>
      </c>
      <c r="F126" s="141" t="s">
        <v>779</v>
      </c>
      <c r="I126" s="142"/>
      <c r="L126" s="32"/>
      <c r="M126" s="143"/>
      <c r="T126" s="53"/>
      <c r="AT126" s="17" t="s">
        <v>133</v>
      </c>
      <c r="AU126" s="17" t="s">
        <v>83</v>
      </c>
    </row>
    <row r="127" spans="2:65" s="13" customFormat="1" ht="11.25">
      <c r="B127" s="151"/>
      <c r="D127" s="145" t="s">
        <v>135</v>
      </c>
      <c r="E127" s="152" t="s">
        <v>19</v>
      </c>
      <c r="F127" s="153" t="s">
        <v>771</v>
      </c>
      <c r="H127" s="154">
        <v>6</v>
      </c>
      <c r="I127" s="155"/>
      <c r="L127" s="151"/>
      <c r="M127" s="156"/>
      <c r="T127" s="157"/>
      <c r="AT127" s="152" t="s">
        <v>135</v>
      </c>
      <c r="AU127" s="152" t="s">
        <v>83</v>
      </c>
      <c r="AV127" s="13" t="s">
        <v>83</v>
      </c>
      <c r="AW127" s="13" t="s">
        <v>33</v>
      </c>
      <c r="AX127" s="13" t="s">
        <v>81</v>
      </c>
      <c r="AY127" s="152" t="s">
        <v>124</v>
      </c>
    </row>
    <row r="128" spans="2:65" s="1" customFormat="1" ht="16.5" customHeight="1">
      <c r="B128" s="32"/>
      <c r="C128" s="127" t="s">
        <v>187</v>
      </c>
      <c r="D128" s="127" t="s">
        <v>126</v>
      </c>
      <c r="E128" s="128" t="s">
        <v>780</v>
      </c>
      <c r="F128" s="129" t="s">
        <v>781</v>
      </c>
      <c r="G128" s="130" t="s">
        <v>177</v>
      </c>
      <c r="H128" s="131">
        <v>6</v>
      </c>
      <c r="I128" s="132"/>
      <c r="J128" s="133">
        <f>ROUND(I128*H128,1)</f>
        <v>0</v>
      </c>
      <c r="K128" s="129" t="s">
        <v>130</v>
      </c>
      <c r="L128" s="32"/>
      <c r="M128" s="134" t="s">
        <v>19</v>
      </c>
      <c r="N128" s="135" t="s">
        <v>44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131</v>
      </c>
      <c r="AT128" s="138" t="s">
        <v>126</v>
      </c>
      <c r="AU128" s="138" t="s">
        <v>83</v>
      </c>
      <c r="AY128" s="17" t="s">
        <v>124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81</v>
      </c>
      <c r="BK128" s="139">
        <f>ROUND(I128*H128,1)</f>
        <v>0</v>
      </c>
      <c r="BL128" s="17" t="s">
        <v>131</v>
      </c>
      <c r="BM128" s="138" t="s">
        <v>782</v>
      </c>
    </row>
    <row r="129" spans="2:65" s="1" customFormat="1" ht="11.25">
      <c r="B129" s="32"/>
      <c r="D129" s="140" t="s">
        <v>133</v>
      </c>
      <c r="F129" s="141" t="s">
        <v>783</v>
      </c>
      <c r="I129" s="142"/>
      <c r="L129" s="32"/>
      <c r="M129" s="143"/>
      <c r="T129" s="53"/>
      <c r="AT129" s="17" t="s">
        <v>133</v>
      </c>
      <c r="AU129" s="17" t="s">
        <v>83</v>
      </c>
    </row>
    <row r="130" spans="2:65" s="13" customFormat="1" ht="11.25">
      <c r="B130" s="151"/>
      <c r="D130" s="145" t="s">
        <v>135</v>
      </c>
      <c r="E130" s="152" t="s">
        <v>19</v>
      </c>
      <c r="F130" s="153" t="s">
        <v>771</v>
      </c>
      <c r="H130" s="154">
        <v>6</v>
      </c>
      <c r="I130" s="155"/>
      <c r="L130" s="151"/>
      <c r="M130" s="156"/>
      <c r="T130" s="157"/>
      <c r="AT130" s="152" t="s">
        <v>135</v>
      </c>
      <c r="AU130" s="152" t="s">
        <v>83</v>
      </c>
      <c r="AV130" s="13" t="s">
        <v>83</v>
      </c>
      <c r="AW130" s="13" t="s">
        <v>33</v>
      </c>
      <c r="AX130" s="13" t="s">
        <v>81</v>
      </c>
      <c r="AY130" s="152" t="s">
        <v>124</v>
      </c>
    </row>
    <row r="131" spans="2:65" s="1" customFormat="1" ht="37.9" customHeight="1">
      <c r="B131" s="32"/>
      <c r="C131" s="127" t="s">
        <v>192</v>
      </c>
      <c r="D131" s="127" t="s">
        <v>126</v>
      </c>
      <c r="E131" s="128" t="s">
        <v>209</v>
      </c>
      <c r="F131" s="129" t="s">
        <v>210</v>
      </c>
      <c r="G131" s="130" t="s">
        <v>177</v>
      </c>
      <c r="H131" s="131">
        <v>35</v>
      </c>
      <c r="I131" s="132"/>
      <c r="J131" s="133">
        <f>ROUND(I131*H131,1)</f>
        <v>0</v>
      </c>
      <c r="K131" s="129" t="s">
        <v>130</v>
      </c>
      <c r="L131" s="32"/>
      <c r="M131" s="134" t="s">
        <v>19</v>
      </c>
      <c r="N131" s="135" t="s">
        <v>44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131</v>
      </c>
      <c r="AT131" s="138" t="s">
        <v>126</v>
      </c>
      <c r="AU131" s="138" t="s">
        <v>83</v>
      </c>
      <c r="AY131" s="17" t="s">
        <v>124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81</v>
      </c>
      <c r="BK131" s="139">
        <f>ROUND(I131*H131,1)</f>
        <v>0</v>
      </c>
      <c r="BL131" s="17" t="s">
        <v>131</v>
      </c>
      <c r="BM131" s="138" t="s">
        <v>784</v>
      </c>
    </row>
    <row r="132" spans="2:65" s="1" customFormat="1" ht="11.25">
      <c r="B132" s="32"/>
      <c r="D132" s="140" t="s">
        <v>133</v>
      </c>
      <c r="F132" s="141" t="s">
        <v>212</v>
      </c>
      <c r="I132" s="142"/>
      <c r="L132" s="32"/>
      <c r="M132" s="143"/>
      <c r="T132" s="53"/>
      <c r="AT132" s="17" t="s">
        <v>133</v>
      </c>
      <c r="AU132" s="17" t="s">
        <v>83</v>
      </c>
    </row>
    <row r="133" spans="2:65" s="13" customFormat="1" ht="11.25">
      <c r="B133" s="151"/>
      <c r="D133" s="145" t="s">
        <v>135</v>
      </c>
      <c r="E133" s="152" t="s">
        <v>19</v>
      </c>
      <c r="F133" s="153" t="s">
        <v>785</v>
      </c>
      <c r="H133" s="154">
        <v>11</v>
      </c>
      <c r="I133" s="155"/>
      <c r="L133" s="151"/>
      <c r="M133" s="156"/>
      <c r="T133" s="157"/>
      <c r="AT133" s="152" t="s">
        <v>135</v>
      </c>
      <c r="AU133" s="152" t="s">
        <v>83</v>
      </c>
      <c r="AV133" s="13" t="s">
        <v>83</v>
      </c>
      <c r="AW133" s="13" t="s">
        <v>33</v>
      </c>
      <c r="AX133" s="13" t="s">
        <v>73</v>
      </c>
      <c r="AY133" s="152" t="s">
        <v>124</v>
      </c>
    </row>
    <row r="134" spans="2:65" s="13" customFormat="1" ht="11.25">
      <c r="B134" s="151"/>
      <c r="D134" s="145" t="s">
        <v>135</v>
      </c>
      <c r="E134" s="152" t="s">
        <v>19</v>
      </c>
      <c r="F134" s="153" t="s">
        <v>786</v>
      </c>
      <c r="H134" s="154">
        <v>24</v>
      </c>
      <c r="I134" s="155"/>
      <c r="L134" s="151"/>
      <c r="M134" s="156"/>
      <c r="T134" s="157"/>
      <c r="AT134" s="152" t="s">
        <v>135</v>
      </c>
      <c r="AU134" s="152" t="s">
        <v>83</v>
      </c>
      <c r="AV134" s="13" t="s">
        <v>83</v>
      </c>
      <c r="AW134" s="13" t="s">
        <v>33</v>
      </c>
      <c r="AX134" s="13" t="s">
        <v>73</v>
      </c>
      <c r="AY134" s="152" t="s">
        <v>124</v>
      </c>
    </row>
    <row r="135" spans="2:65" s="14" customFormat="1" ht="11.25">
      <c r="B135" s="158"/>
      <c r="D135" s="145" t="s">
        <v>135</v>
      </c>
      <c r="E135" s="159" t="s">
        <v>19</v>
      </c>
      <c r="F135" s="160" t="s">
        <v>154</v>
      </c>
      <c r="H135" s="161">
        <v>35</v>
      </c>
      <c r="I135" s="162"/>
      <c r="L135" s="158"/>
      <c r="M135" s="163"/>
      <c r="T135" s="164"/>
      <c r="AT135" s="159" t="s">
        <v>135</v>
      </c>
      <c r="AU135" s="159" t="s">
        <v>83</v>
      </c>
      <c r="AV135" s="14" t="s">
        <v>131</v>
      </c>
      <c r="AW135" s="14" t="s">
        <v>33</v>
      </c>
      <c r="AX135" s="14" t="s">
        <v>81</v>
      </c>
      <c r="AY135" s="159" t="s">
        <v>124</v>
      </c>
    </row>
    <row r="136" spans="2:65" s="1" customFormat="1" ht="37.9" customHeight="1">
      <c r="B136" s="32"/>
      <c r="C136" s="127" t="s">
        <v>198</v>
      </c>
      <c r="D136" s="127" t="s">
        <v>126</v>
      </c>
      <c r="E136" s="128" t="s">
        <v>219</v>
      </c>
      <c r="F136" s="129" t="s">
        <v>220</v>
      </c>
      <c r="G136" s="130" t="s">
        <v>177</v>
      </c>
      <c r="H136" s="131">
        <v>350</v>
      </c>
      <c r="I136" s="132"/>
      <c r="J136" s="133">
        <f>ROUND(I136*H136,1)</f>
        <v>0</v>
      </c>
      <c r="K136" s="129" t="s">
        <v>130</v>
      </c>
      <c r="L136" s="32"/>
      <c r="M136" s="134" t="s">
        <v>19</v>
      </c>
      <c r="N136" s="135" t="s">
        <v>44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131</v>
      </c>
      <c r="AT136" s="138" t="s">
        <v>126</v>
      </c>
      <c r="AU136" s="138" t="s">
        <v>83</v>
      </c>
      <c r="AY136" s="17" t="s">
        <v>124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81</v>
      </c>
      <c r="BK136" s="139">
        <f>ROUND(I136*H136,1)</f>
        <v>0</v>
      </c>
      <c r="BL136" s="17" t="s">
        <v>131</v>
      </c>
      <c r="BM136" s="138" t="s">
        <v>787</v>
      </c>
    </row>
    <row r="137" spans="2:65" s="1" customFormat="1" ht="11.25">
      <c r="B137" s="32"/>
      <c r="D137" s="140" t="s">
        <v>133</v>
      </c>
      <c r="F137" s="141" t="s">
        <v>222</v>
      </c>
      <c r="I137" s="142"/>
      <c r="L137" s="32"/>
      <c r="M137" s="143"/>
      <c r="T137" s="53"/>
      <c r="AT137" s="17" t="s">
        <v>133</v>
      </c>
      <c r="AU137" s="17" t="s">
        <v>83</v>
      </c>
    </row>
    <row r="138" spans="2:65" s="13" customFormat="1" ht="11.25">
      <c r="B138" s="151"/>
      <c r="D138" s="145" t="s">
        <v>135</v>
      </c>
      <c r="E138" s="152" t="s">
        <v>19</v>
      </c>
      <c r="F138" s="153" t="s">
        <v>788</v>
      </c>
      <c r="H138" s="154">
        <v>350</v>
      </c>
      <c r="I138" s="155"/>
      <c r="L138" s="151"/>
      <c r="M138" s="156"/>
      <c r="T138" s="157"/>
      <c r="AT138" s="152" t="s">
        <v>135</v>
      </c>
      <c r="AU138" s="152" t="s">
        <v>83</v>
      </c>
      <c r="AV138" s="13" t="s">
        <v>83</v>
      </c>
      <c r="AW138" s="13" t="s">
        <v>33</v>
      </c>
      <c r="AX138" s="13" t="s">
        <v>81</v>
      </c>
      <c r="AY138" s="152" t="s">
        <v>124</v>
      </c>
    </row>
    <row r="139" spans="2:65" s="1" customFormat="1" ht="24.2" customHeight="1">
      <c r="B139" s="32"/>
      <c r="C139" s="127" t="s">
        <v>8</v>
      </c>
      <c r="D139" s="127" t="s">
        <v>126</v>
      </c>
      <c r="E139" s="128" t="s">
        <v>225</v>
      </c>
      <c r="F139" s="129" t="s">
        <v>226</v>
      </c>
      <c r="G139" s="130" t="s">
        <v>177</v>
      </c>
      <c r="H139" s="131">
        <v>35</v>
      </c>
      <c r="I139" s="132"/>
      <c r="J139" s="133">
        <f>ROUND(I139*H139,1)</f>
        <v>0</v>
      </c>
      <c r="K139" s="129" t="s">
        <v>130</v>
      </c>
      <c r="L139" s="32"/>
      <c r="M139" s="134" t="s">
        <v>19</v>
      </c>
      <c r="N139" s="135" t="s">
        <v>44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131</v>
      </c>
      <c r="AT139" s="138" t="s">
        <v>126</v>
      </c>
      <c r="AU139" s="138" t="s">
        <v>83</v>
      </c>
      <c r="AY139" s="17" t="s">
        <v>124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81</v>
      </c>
      <c r="BK139" s="139">
        <f>ROUND(I139*H139,1)</f>
        <v>0</v>
      </c>
      <c r="BL139" s="17" t="s">
        <v>131</v>
      </c>
      <c r="BM139" s="138" t="s">
        <v>789</v>
      </c>
    </row>
    <row r="140" spans="2:65" s="1" customFormat="1" ht="11.25">
      <c r="B140" s="32"/>
      <c r="D140" s="140" t="s">
        <v>133</v>
      </c>
      <c r="F140" s="141" t="s">
        <v>228</v>
      </c>
      <c r="I140" s="142"/>
      <c r="L140" s="32"/>
      <c r="M140" s="143"/>
      <c r="T140" s="53"/>
      <c r="AT140" s="17" t="s">
        <v>133</v>
      </c>
      <c r="AU140" s="17" t="s">
        <v>83</v>
      </c>
    </row>
    <row r="141" spans="2:65" s="13" customFormat="1" ht="11.25">
      <c r="B141" s="151"/>
      <c r="D141" s="145" t="s">
        <v>135</v>
      </c>
      <c r="E141" s="152" t="s">
        <v>19</v>
      </c>
      <c r="F141" s="153" t="s">
        <v>348</v>
      </c>
      <c r="H141" s="154">
        <v>35</v>
      </c>
      <c r="I141" s="155"/>
      <c r="L141" s="151"/>
      <c r="M141" s="156"/>
      <c r="T141" s="157"/>
      <c r="AT141" s="152" t="s">
        <v>135</v>
      </c>
      <c r="AU141" s="152" t="s">
        <v>83</v>
      </c>
      <c r="AV141" s="13" t="s">
        <v>83</v>
      </c>
      <c r="AW141" s="13" t="s">
        <v>33</v>
      </c>
      <c r="AX141" s="13" t="s">
        <v>81</v>
      </c>
      <c r="AY141" s="152" t="s">
        <v>124</v>
      </c>
    </row>
    <row r="142" spans="2:65" s="1" customFormat="1" ht="24.2" customHeight="1">
      <c r="B142" s="32"/>
      <c r="C142" s="127" t="s">
        <v>208</v>
      </c>
      <c r="D142" s="127" t="s">
        <v>126</v>
      </c>
      <c r="E142" s="128" t="s">
        <v>230</v>
      </c>
      <c r="F142" s="129" t="s">
        <v>231</v>
      </c>
      <c r="G142" s="130" t="s">
        <v>177</v>
      </c>
      <c r="H142" s="131">
        <v>35</v>
      </c>
      <c r="I142" s="132"/>
      <c r="J142" s="133">
        <f>ROUND(I142*H142,1)</f>
        <v>0</v>
      </c>
      <c r="K142" s="129" t="s">
        <v>130</v>
      </c>
      <c r="L142" s="32"/>
      <c r="M142" s="134" t="s">
        <v>19</v>
      </c>
      <c r="N142" s="135" t="s">
        <v>44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131</v>
      </c>
      <c r="AT142" s="138" t="s">
        <v>126</v>
      </c>
      <c r="AU142" s="138" t="s">
        <v>83</v>
      </c>
      <c r="AY142" s="17" t="s">
        <v>124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81</v>
      </c>
      <c r="BK142" s="139">
        <f>ROUND(I142*H142,1)</f>
        <v>0</v>
      </c>
      <c r="BL142" s="17" t="s">
        <v>131</v>
      </c>
      <c r="BM142" s="138" t="s">
        <v>790</v>
      </c>
    </row>
    <row r="143" spans="2:65" s="1" customFormat="1" ht="11.25">
      <c r="B143" s="32"/>
      <c r="D143" s="140" t="s">
        <v>133</v>
      </c>
      <c r="F143" s="141" t="s">
        <v>233</v>
      </c>
      <c r="I143" s="142"/>
      <c r="L143" s="32"/>
      <c r="M143" s="143"/>
      <c r="T143" s="53"/>
      <c r="AT143" s="17" t="s">
        <v>133</v>
      </c>
      <c r="AU143" s="17" t="s">
        <v>83</v>
      </c>
    </row>
    <row r="144" spans="2:65" s="13" customFormat="1" ht="11.25">
      <c r="B144" s="151"/>
      <c r="D144" s="145" t="s">
        <v>135</v>
      </c>
      <c r="E144" s="152" t="s">
        <v>19</v>
      </c>
      <c r="F144" s="153" t="s">
        <v>348</v>
      </c>
      <c r="H144" s="154">
        <v>35</v>
      </c>
      <c r="I144" s="155"/>
      <c r="L144" s="151"/>
      <c r="M144" s="156"/>
      <c r="T144" s="157"/>
      <c r="AT144" s="152" t="s">
        <v>135</v>
      </c>
      <c r="AU144" s="152" t="s">
        <v>83</v>
      </c>
      <c r="AV144" s="13" t="s">
        <v>83</v>
      </c>
      <c r="AW144" s="13" t="s">
        <v>33</v>
      </c>
      <c r="AX144" s="13" t="s">
        <v>73</v>
      </c>
      <c r="AY144" s="152" t="s">
        <v>124</v>
      </c>
    </row>
    <row r="145" spans="2:65" s="14" customFormat="1" ht="11.25">
      <c r="B145" s="158"/>
      <c r="D145" s="145" t="s">
        <v>135</v>
      </c>
      <c r="E145" s="159" t="s">
        <v>19</v>
      </c>
      <c r="F145" s="160" t="s">
        <v>154</v>
      </c>
      <c r="H145" s="161">
        <v>35</v>
      </c>
      <c r="I145" s="162"/>
      <c r="L145" s="158"/>
      <c r="M145" s="163"/>
      <c r="T145" s="164"/>
      <c r="AT145" s="159" t="s">
        <v>135</v>
      </c>
      <c r="AU145" s="159" t="s">
        <v>83</v>
      </c>
      <c r="AV145" s="14" t="s">
        <v>131</v>
      </c>
      <c r="AW145" s="14" t="s">
        <v>33</v>
      </c>
      <c r="AX145" s="14" t="s">
        <v>81</v>
      </c>
      <c r="AY145" s="159" t="s">
        <v>124</v>
      </c>
    </row>
    <row r="146" spans="2:65" s="1" customFormat="1" ht="24.2" customHeight="1">
      <c r="B146" s="32"/>
      <c r="C146" s="127" t="s">
        <v>218</v>
      </c>
      <c r="D146" s="127" t="s">
        <v>126</v>
      </c>
      <c r="E146" s="128" t="s">
        <v>236</v>
      </c>
      <c r="F146" s="129" t="s">
        <v>237</v>
      </c>
      <c r="G146" s="130" t="s">
        <v>238</v>
      </c>
      <c r="H146" s="131">
        <v>63</v>
      </c>
      <c r="I146" s="132"/>
      <c r="J146" s="133">
        <f>ROUND(I146*H146,1)</f>
        <v>0</v>
      </c>
      <c r="K146" s="129" t="s">
        <v>130</v>
      </c>
      <c r="L146" s="32"/>
      <c r="M146" s="134" t="s">
        <v>19</v>
      </c>
      <c r="N146" s="135" t="s">
        <v>44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131</v>
      </c>
      <c r="AT146" s="138" t="s">
        <v>126</v>
      </c>
      <c r="AU146" s="138" t="s">
        <v>83</v>
      </c>
      <c r="AY146" s="17" t="s">
        <v>124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81</v>
      </c>
      <c r="BK146" s="139">
        <f>ROUND(I146*H146,1)</f>
        <v>0</v>
      </c>
      <c r="BL146" s="17" t="s">
        <v>131</v>
      </c>
      <c r="BM146" s="138" t="s">
        <v>791</v>
      </c>
    </row>
    <row r="147" spans="2:65" s="1" customFormat="1" ht="11.25">
      <c r="B147" s="32"/>
      <c r="D147" s="140" t="s">
        <v>133</v>
      </c>
      <c r="F147" s="141" t="s">
        <v>240</v>
      </c>
      <c r="I147" s="142"/>
      <c r="L147" s="32"/>
      <c r="M147" s="143"/>
      <c r="T147" s="53"/>
      <c r="AT147" s="17" t="s">
        <v>133</v>
      </c>
      <c r="AU147" s="17" t="s">
        <v>83</v>
      </c>
    </row>
    <row r="148" spans="2:65" s="13" customFormat="1" ht="11.25">
      <c r="B148" s="151"/>
      <c r="D148" s="145" t="s">
        <v>135</v>
      </c>
      <c r="E148" s="152" t="s">
        <v>19</v>
      </c>
      <c r="F148" s="153" t="s">
        <v>792</v>
      </c>
      <c r="H148" s="154">
        <v>63</v>
      </c>
      <c r="I148" s="155"/>
      <c r="L148" s="151"/>
      <c r="M148" s="156"/>
      <c r="T148" s="157"/>
      <c r="AT148" s="152" t="s">
        <v>135</v>
      </c>
      <c r="AU148" s="152" t="s">
        <v>83</v>
      </c>
      <c r="AV148" s="13" t="s">
        <v>83</v>
      </c>
      <c r="AW148" s="13" t="s">
        <v>33</v>
      </c>
      <c r="AX148" s="13" t="s">
        <v>81</v>
      </c>
      <c r="AY148" s="152" t="s">
        <v>124</v>
      </c>
    </row>
    <row r="149" spans="2:65" s="1" customFormat="1" ht="24.2" customHeight="1">
      <c r="B149" s="32"/>
      <c r="C149" s="127" t="s">
        <v>224</v>
      </c>
      <c r="D149" s="127" t="s">
        <v>126</v>
      </c>
      <c r="E149" s="128" t="s">
        <v>243</v>
      </c>
      <c r="F149" s="129" t="s">
        <v>244</v>
      </c>
      <c r="G149" s="130" t="s">
        <v>129</v>
      </c>
      <c r="H149" s="131">
        <v>449</v>
      </c>
      <c r="I149" s="132"/>
      <c r="J149" s="133">
        <f>ROUND(I149*H149,1)</f>
        <v>0</v>
      </c>
      <c r="K149" s="129" t="s">
        <v>130</v>
      </c>
      <c r="L149" s="32"/>
      <c r="M149" s="134" t="s">
        <v>19</v>
      </c>
      <c r="N149" s="135" t="s">
        <v>44</v>
      </c>
      <c r="P149" s="136">
        <f>O149*H149</f>
        <v>0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131</v>
      </c>
      <c r="AT149" s="138" t="s">
        <v>126</v>
      </c>
      <c r="AU149" s="138" t="s">
        <v>83</v>
      </c>
      <c r="AY149" s="17" t="s">
        <v>124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7" t="s">
        <v>81</v>
      </c>
      <c r="BK149" s="139">
        <f>ROUND(I149*H149,1)</f>
        <v>0</v>
      </c>
      <c r="BL149" s="17" t="s">
        <v>131</v>
      </c>
      <c r="BM149" s="138" t="s">
        <v>793</v>
      </c>
    </row>
    <row r="150" spans="2:65" s="1" customFormat="1" ht="11.25">
      <c r="B150" s="32"/>
      <c r="D150" s="140" t="s">
        <v>133</v>
      </c>
      <c r="F150" s="141" t="s">
        <v>246</v>
      </c>
      <c r="I150" s="142"/>
      <c r="L150" s="32"/>
      <c r="M150" s="143"/>
      <c r="T150" s="53"/>
      <c r="AT150" s="17" t="s">
        <v>133</v>
      </c>
      <c r="AU150" s="17" t="s">
        <v>83</v>
      </c>
    </row>
    <row r="151" spans="2:65" s="13" customFormat="1" ht="11.25">
      <c r="B151" s="151"/>
      <c r="D151" s="145" t="s">
        <v>135</v>
      </c>
      <c r="E151" s="152" t="s">
        <v>19</v>
      </c>
      <c r="F151" s="153" t="s">
        <v>794</v>
      </c>
      <c r="H151" s="154">
        <v>449</v>
      </c>
      <c r="I151" s="155"/>
      <c r="L151" s="151"/>
      <c r="M151" s="156"/>
      <c r="T151" s="157"/>
      <c r="AT151" s="152" t="s">
        <v>135</v>
      </c>
      <c r="AU151" s="152" t="s">
        <v>83</v>
      </c>
      <c r="AV151" s="13" t="s">
        <v>83</v>
      </c>
      <c r="AW151" s="13" t="s">
        <v>33</v>
      </c>
      <c r="AX151" s="13" t="s">
        <v>81</v>
      </c>
      <c r="AY151" s="152" t="s">
        <v>124</v>
      </c>
    </row>
    <row r="152" spans="2:65" s="1" customFormat="1" ht="24.2" customHeight="1">
      <c r="B152" s="32"/>
      <c r="C152" s="127" t="s">
        <v>229</v>
      </c>
      <c r="D152" s="127" t="s">
        <v>126</v>
      </c>
      <c r="E152" s="128" t="s">
        <v>271</v>
      </c>
      <c r="F152" s="129" t="s">
        <v>272</v>
      </c>
      <c r="G152" s="130" t="s">
        <v>129</v>
      </c>
      <c r="H152" s="131">
        <v>53</v>
      </c>
      <c r="I152" s="132"/>
      <c r="J152" s="133">
        <f>ROUND(I152*H152,1)</f>
        <v>0</v>
      </c>
      <c r="K152" s="129" t="s">
        <v>130</v>
      </c>
      <c r="L152" s="32"/>
      <c r="M152" s="134" t="s">
        <v>19</v>
      </c>
      <c r="N152" s="135" t="s">
        <v>44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131</v>
      </c>
      <c r="AT152" s="138" t="s">
        <v>126</v>
      </c>
      <c r="AU152" s="138" t="s">
        <v>83</v>
      </c>
      <c r="AY152" s="17" t="s">
        <v>124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81</v>
      </c>
      <c r="BK152" s="139">
        <f>ROUND(I152*H152,1)</f>
        <v>0</v>
      </c>
      <c r="BL152" s="17" t="s">
        <v>131</v>
      </c>
      <c r="BM152" s="138" t="s">
        <v>795</v>
      </c>
    </row>
    <row r="153" spans="2:65" s="1" customFormat="1" ht="11.25">
      <c r="B153" s="32"/>
      <c r="D153" s="140" t="s">
        <v>133</v>
      </c>
      <c r="F153" s="141" t="s">
        <v>274</v>
      </c>
      <c r="I153" s="142"/>
      <c r="L153" s="32"/>
      <c r="M153" s="143"/>
      <c r="T153" s="53"/>
      <c r="AT153" s="17" t="s">
        <v>133</v>
      </c>
      <c r="AU153" s="17" t="s">
        <v>83</v>
      </c>
    </row>
    <row r="154" spans="2:65" s="13" customFormat="1" ht="11.25">
      <c r="B154" s="151"/>
      <c r="D154" s="145" t="s">
        <v>135</v>
      </c>
      <c r="E154" s="152" t="s">
        <v>19</v>
      </c>
      <c r="F154" s="153" t="s">
        <v>439</v>
      </c>
      <c r="H154" s="154">
        <v>53</v>
      </c>
      <c r="I154" s="155"/>
      <c r="L154" s="151"/>
      <c r="M154" s="156"/>
      <c r="T154" s="157"/>
      <c r="AT154" s="152" t="s">
        <v>135</v>
      </c>
      <c r="AU154" s="152" t="s">
        <v>83</v>
      </c>
      <c r="AV154" s="13" t="s">
        <v>83</v>
      </c>
      <c r="AW154" s="13" t="s">
        <v>33</v>
      </c>
      <c r="AX154" s="13" t="s">
        <v>81</v>
      </c>
      <c r="AY154" s="152" t="s">
        <v>124</v>
      </c>
    </row>
    <row r="155" spans="2:65" s="1" customFormat="1" ht="16.5" customHeight="1">
      <c r="B155" s="32"/>
      <c r="C155" s="165" t="s">
        <v>235</v>
      </c>
      <c r="D155" s="165" t="s">
        <v>255</v>
      </c>
      <c r="E155" s="166" t="s">
        <v>277</v>
      </c>
      <c r="F155" s="167" t="s">
        <v>278</v>
      </c>
      <c r="G155" s="168" t="s">
        <v>279</v>
      </c>
      <c r="H155" s="169">
        <v>1.06</v>
      </c>
      <c r="I155" s="170"/>
      <c r="J155" s="171">
        <f>ROUND(I155*H155,1)</f>
        <v>0</v>
      </c>
      <c r="K155" s="167" t="s">
        <v>130</v>
      </c>
      <c r="L155" s="172"/>
      <c r="M155" s="173" t="s">
        <v>19</v>
      </c>
      <c r="N155" s="174" t="s">
        <v>44</v>
      </c>
      <c r="P155" s="136">
        <f>O155*H155</f>
        <v>0</v>
      </c>
      <c r="Q155" s="136">
        <v>1E-3</v>
      </c>
      <c r="R155" s="136">
        <f>Q155*H155</f>
        <v>1.0600000000000002E-3</v>
      </c>
      <c r="S155" s="136">
        <v>0</v>
      </c>
      <c r="T155" s="137">
        <f>S155*H155</f>
        <v>0</v>
      </c>
      <c r="AR155" s="138" t="s">
        <v>181</v>
      </c>
      <c r="AT155" s="138" t="s">
        <v>255</v>
      </c>
      <c r="AU155" s="138" t="s">
        <v>83</v>
      </c>
      <c r="AY155" s="17" t="s">
        <v>124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81</v>
      </c>
      <c r="BK155" s="139">
        <f>ROUND(I155*H155,1)</f>
        <v>0</v>
      </c>
      <c r="BL155" s="17" t="s">
        <v>131</v>
      </c>
      <c r="BM155" s="138" t="s">
        <v>796</v>
      </c>
    </row>
    <row r="156" spans="2:65" s="13" customFormat="1" ht="11.25">
      <c r="B156" s="151"/>
      <c r="D156" s="145" t="s">
        <v>135</v>
      </c>
      <c r="E156" s="152" t="s">
        <v>19</v>
      </c>
      <c r="F156" s="153" t="s">
        <v>797</v>
      </c>
      <c r="H156" s="154">
        <v>1.06</v>
      </c>
      <c r="I156" s="155"/>
      <c r="L156" s="151"/>
      <c r="M156" s="156"/>
      <c r="T156" s="157"/>
      <c r="AT156" s="152" t="s">
        <v>135</v>
      </c>
      <c r="AU156" s="152" t="s">
        <v>83</v>
      </c>
      <c r="AV156" s="13" t="s">
        <v>83</v>
      </c>
      <c r="AW156" s="13" t="s">
        <v>33</v>
      </c>
      <c r="AX156" s="13" t="s">
        <v>81</v>
      </c>
      <c r="AY156" s="152" t="s">
        <v>124</v>
      </c>
    </row>
    <row r="157" spans="2:65" s="1" customFormat="1" ht="21.75" customHeight="1">
      <c r="B157" s="32"/>
      <c r="C157" s="127" t="s">
        <v>242</v>
      </c>
      <c r="D157" s="127" t="s">
        <v>126</v>
      </c>
      <c r="E157" s="128" t="s">
        <v>283</v>
      </c>
      <c r="F157" s="129" t="s">
        <v>284</v>
      </c>
      <c r="G157" s="130" t="s">
        <v>129</v>
      </c>
      <c r="H157" s="131">
        <v>212</v>
      </c>
      <c r="I157" s="132"/>
      <c r="J157" s="133">
        <f>ROUND(I157*H157,1)</f>
        <v>0</v>
      </c>
      <c r="K157" s="129" t="s">
        <v>130</v>
      </c>
      <c r="L157" s="32"/>
      <c r="M157" s="134" t="s">
        <v>19</v>
      </c>
      <c r="N157" s="135" t="s">
        <v>44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131</v>
      </c>
      <c r="AT157" s="138" t="s">
        <v>126</v>
      </c>
      <c r="AU157" s="138" t="s">
        <v>83</v>
      </c>
      <c r="AY157" s="17" t="s">
        <v>124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81</v>
      </c>
      <c r="BK157" s="139">
        <f>ROUND(I157*H157,1)</f>
        <v>0</v>
      </c>
      <c r="BL157" s="17" t="s">
        <v>131</v>
      </c>
      <c r="BM157" s="138" t="s">
        <v>798</v>
      </c>
    </row>
    <row r="158" spans="2:65" s="1" customFormat="1" ht="11.25">
      <c r="B158" s="32"/>
      <c r="D158" s="140" t="s">
        <v>133</v>
      </c>
      <c r="F158" s="141" t="s">
        <v>286</v>
      </c>
      <c r="I158" s="142"/>
      <c r="L158" s="32"/>
      <c r="M158" s="143"/>
      <c r="T158" s="53"/>
      <c r="AT158" s="17" t="s">
        <v>133</v>
      </c>
      <c r="AU158" s="17" t="s">
        <v>83</v>
      </c>
    </row>
    <row r="159" spans="2:65" s="12" customFormat="1" ht="11.25">
      <c r="B159" s="144"/>
      <c r="D159" s="145" t="s">
        <v>135</v>
      </c>
      <c r="E159" s="146" t="s">
        <v>19</v>
      </c>
      <c r="F159" s="147" t="s">
        <v>287</v>
      </c>
      <c r="H159" s="146" t="s">
        <v>19</v>
      </c>
      <c r="I159" s="148"/>
      <c r="L159" s="144"/>
      <c r="M159" s="149"/>
      <c r="T159" s="150"/>
      <c r="AT159" s="146" t="s">
        <v>135</v>
      </c>
      <c r="AU159" s="146" t="s">
        <v>83</v>
      </c>
      <c r="AV159" s="12" t="s">
        <v>81</v>
      </c>
      <c r="AW159" s="12" t="s">
        <v>33</v>
      </c>
      <c r="AX159" s="12" t="s">
        <v>73</v>
      </c>
      <c r="AY159" s="146" t="s">
        <v>124</v>
      </c>
    </row>
    <row r="160" spans="2:65" s="13" customFormat="1" ht="11.25">
      <c r="B160" s="151"/>
      <c r="D160" s="145" t="s">
        <v>135</v>
      </c>
      <c r="E160" s="152" t="s">
        <v>19</v>
      </c>
      <c r="F160" s="153" t="s">
        <v>799</v>
      </c>
      <c r="H160" s="154">
        <v>212</v>
      </c>
      <c r="I160" s="155"/>
      <c r="L160" s="151"/>
      <c r="M160" s="156"/>
      <c r="T160" s="157"/>
      <c r="AT160" s="152" t="s">
        <v>135</v>
      </c>
      <c r="AU160" s="152" t="s">
        <v>83</v>
      </c>
      <c r="AV160" s="13" t="s">
        <v>83</v>
      </c>
      <c r="AW160" s="13" t="s">
        <v>33</v>
      </c>
      <c r="AX160" s="13" t="s">
        <v>81</v>
      </c>
      <c r="AY160" s="152" t="s">
        <v>124</v>
      </c>
    </row>
    <row r="161" spans="2:65" s="1" customFormat="1" ht="16.5" customHeight="1">
      <c r="B161" s="32"/>
      <c r="C161" s="165" t="s">
        <v>248</v>
      </c>
      <c r="D161" s="165" t="s">
        <v>255</v>
      </c>
      <c r="E161" s="166" t="s">
        <v>290</v>
      </c>
      <c r="F161" s="167" t="s">
        <v>291</v>
      </c>
      <c r="G161" s="168" t="s">
        <v>238</v>
      </c>
      <c r="H161" s="169">
        <v>16.96</v>
      </c>
      <c r="I161" s="170"/>
      <c r="J161" s="171">
        <f>ROUND(I161*H161,1)</f>
        <v>0</v>
      </c>
      <c r="K161" s="167" t="s">
        <v>130</v>
      </c>
      <c r="L161" s="172"/>
      <c r="M161" s="173" t="s">
        <v>19</v>
      </c>
      <c r="N161" s="174" t="s">
        <v>44</v>
      </c>
      <c r="P161" s="136">
        <f>O161*H161</f>
        <v>0</v>
      </c>
      <c r="Q161" s="136">
        <v>1</v>
      </c>
      <c r="R161" s="136">
        <f>Q161*H161</f>
        <v>16.96</v>
      </c>
      <c r="S161" s="136">
        <v>0</v>
      </c>
      <c r="T161" s="137">
        <f>S161*H161</f>
        <v>0</v>
      </c>
      <c r="AR161" s="138" t="s">
        <v>181</v>
      </c>
      <c r="AT161" s="138" t="s">
        <v>255</v>
      </c>
      <c r="AU161" s="138" t="s">
        <v>83</v>
      </c>
      <c r="AY161" s="17" t="s">
        <v>124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81</v>
      </c>
      <c r="BK161" s="139">
        <f>ROUND(I161*H161,1)</f>
        <v>0</v>
      </c>
      <c r="BL161" s="17" t="s">
        <v>131</v>
      </c>
      <c r="BM161" s="138" t="s">
        <v>800</v>
      </c>
    </row>
    <row r="162" spans="2:65" s="13" customFormat="1" ht="11.25">
      <c r="B162" s="151"/>
      <c r="D162" s="145" t="s">
        <v>135</v>
      </c>
      <c r="E162" s="152" t="s">
        <v>19</v>
      </c>
      <c r="F162" s="153" t="s">
        <v>801</v>
      </c>
      <c r="H162" s="154">
        <v>16.96</v>
      </c>
      <c r="I162" s="155"/>
      <c r="L162" s="151"/>
      <c r="M162" s="156"/>
      <c r="T162" s="157"/>
      <c r="AT162" s="152" t="s">
        <v>135</v>
      </c>
      <c r="AU162" s="152" t="s">
        <v>83</v>
      </c>
      <c r="AV162" s="13" t="s">
        <v>83</v>
      </c>
      <c r="AW162" s="13" t="s">
        <v>33</v>
      </c>
      <c r="AX162" s="13" t="s">
        <v>81</v>
      </c>
      <c r="AY162" s="152" t="s">
        <v>124</v>
      </c>
    </row>
    <row r="163" spans="2:65" s="11" customFormat="1" ht="22.9" customHeight="1">
      <c r="B163" s="115"/>
      <c r="D163" s="116" t="s">
        <v>72</v>
      </c>
      <c r="E163" s="125" t="s">
        <v>159</v>
      </c>
      <c r="F163" s="125" t="s">
        <v>301</v>
      </c>
      <c r="I163" s="118"/>
      <c r="J163" s="126">
        <f>BK163</f>
        <v>0</v>
      </c>
      <c r="L163" s="115"/>
      <c r="M163" s="120"/>
      <c r="P163" s="121">
        <f>SUM(P164:P205)</f>
        <v>0</v>
      </c>
      <c r="R163" s="121">
        <f>SUM(R164:R205)</f>
        <v>398.10085000000004</v>
      </c>
      <c r="T163" s="122">
        <f>SUM(T164:T205)</f>
        <v>0</v>
      </c>
      <c r="AR163" s="116" t="s">
        <v>81</v>
      </c>
      <c r="AT163" s="123" t="s">
        <v>72</v>
      </c>
      <c r="AU163" s="123" t="s">
        <v>81</v>
      </c>
      <c r="AY163" s="116" t="s">
        <v>124</v>
      </c>
      <c r="BK163" s="124">
        <f>SUM(BK164:BK205)</f>
        <v>0</v>
      </c>
    </row>
    <row r="164" spans="2:65" s="1" customFormat="1" ht="21.75" customHeight="1">
      <c r="B164" s="32"/>
      <c r="C164" s="127" t="s">
        <v>254</v>
      </c>
      <c r="D164" s="127" t="s">
        <v>126</v>
      </c>
      <c r="E164" s="128" t="s">
        <v>308</v>
      </c>
      <c r="F164" s="129" t="s">
        <v>309</v>
      </c>
      <c r="G164" s="130" t="s">
        <v>129</v>
      </c>
      <c r="H164" s="131">
        <v>727</v>
      </c>
      <c r="I164" s="132"/>
      <c r="J164" s="133">
        <f>ROUND(I164*H164,1)</f>
        <v>0</v>
      </c>
      <c r="K164" s="129" t="s">
        <v>130</v>
      </c>
      <c r="L164" s="32"/>
      <c r="M164" s="134" t="s">
        <v>19</v>
      </c>
      <c r="N164" s="135" t="s">
        <v>44</v>
      </c>
      <c r="P164" s="136">
        <f>O164*H164</f>
        <v>0</v>
      </c>
      <c r="Q164" s="136">
        <v>0.34499999999999997</v>
      </c>
      <c r="R164" s="136">
        <f>Q164*H164</f>
        <v>250.81499999999997</v>
      </c>
      <c r="S164" s="136">
        <v>0</v>
      </c>
      <c r="T164" s="137">
        <f>S164*H164</f>
        <v>0</v>
      </c>
      <c r="AR164" s="138" t="s">
        <v>131</v>
      </c>
      <c r="AT164" s="138" t="s">
        <v>126</v>
      </c>
      <c r="AU164" s="138" t="s">
        <v>83</v>
      </c>
      <c r="AY164" s="17" t="s">
        <v>124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81</v>
      </c>
      <c r="BK164" s="139">
        <f>ROUND(I164*H164,1)</f>
        <v>0</v>
      </c>
      <c r="BL164" s="17" t="s">
        <v>131</v>
      </c>
      <c r="BM164" s="138" t="s">
        <v>802</v>
      </c>
    </row>
    <row r="165" spans="2:65" s="1" customFormat="1" ht="11.25">
      <c r="B165" s="32"/>
      <c r="D165" s="140" t="s">
        <v>133</v>
      </c>
      <c r="F165" s="141" t="s">
        <v>311</v>
      </c>
      <c r="I165" s="142"/>
      <c r="L165" s="32"/>
      <c r="M165" s="143"/>
      <c r="T165" s="53"/>
      <c r="AT165" s="17" t="s">
        <v>133</v>
      </c>
      <c r="AU165" s="17" t="s">
        <v>83</v>
      </c>
    </row>
    <row r="166" spans="2:65" s="12" customFormat="1" ht="11.25">
      <c r="B166" s="144"/>
      <c r="D166" s="145" t="s">
        <v>135</v>
      </c>
      <c r="E166" s="146" t="s">
        <v>19</v>
      </c>
      <c r="F166" s="147" t="s">
        <v>312</v>
      </c>
      <c r="H166" s="146" t="s">
        <v>19</v>
      </c>
      <c r="I166" s="148"/>
      <c r="L166" s="144"/>
      <c r="M166" s="149"/>
      <c r="T166" s="150"/>
      <c r="AT166" s="146" t="s">
        <v>135</v>
      </c>
      <c r="AU166" s="146" t="s">
        <v>83</v>
      </c>
      <c r="AV166" s="12" t="s">
        <v>81</v>
      </c>
      <c r="AW166" s="12" t="s">
        <v>33</v>
      </c>
      <c r="AX166" s="12" t="s">
        <v>73</v>
      </c>
      <c r="AY166" s="146" t="s">
        <v>124</v>
      </c>
    </row>
    <row r="167" spans="2:65" s="13" customFormat="1" ht="11.25">
      <c r="B167" s="151"/>
      <c r="D167" s="145" t="s">
        <v>135</v>
      </c>
      <c r="E167" s="152" t="s">
        <v>19</v>
      </c>
      <c r="F167" s="153" t="s">
        <v>803</v>
      </c>
      <c r="H167" s="154">
        <v>278</v>
      </c>
      <c r="I167" s="155"/>
      <c r="L167" s="151"/>
      <c r="M167" s="156"/>
      <c r="T167" s="157"/>
      <c r="AT167" s="152" t="s">
        <v>135</v>
      </c>
      <c r="AU167" s="152" t="s">
        <v>83</v>
      </c>
      <c r="AV167" s="13" t="s">
        <v>83</v>
      </c>
      <c r="AW167" s="13" t="s">
        <v>33</v>
      </c>
      <c r="AX167" s="13" t="s">
        <v>73</v>
      </c>
      <c r="AY167" s="152" t="s">
        <v>124</v>
      </c>
    </row>
    <row r="168" spans="2:65" s="13" customFormat="1" ht="11.25">
      <c r="B168" s="151"/>
      <c r="D168" s="145" t="s">
        <v>135</v>
      </c>
      <c r="E168" s="152" t="s">
        <v>19</v>
      </c>
      <c r="F168" s="153" t="s">
        <v>803</v>
      </c>
      <c r="H168" s="154">
        <v>278</v>
      </c>
      <c r="I168" s="155"/>
      <c r="L168" s="151"/>
      <c r="M168" s="156"/>
      <c r="T168" s="157"/>
      <c r="AT168" s="152" t="s">
        <v>135</v>
      </c>
      <c r="AU168" s="152" t="s">
        <v>83</v>
      </c>
      <c r="AV168" s="13" t="s">
        <v>83</v>
      </c>
      <c r="AW168" s="13" t="s">
        <v>33</v>
      </c>
      <c r="AX168" s="13" t="s">
        <v>73</v>
      </c>
      <c r="AY168" s="152" t="s">
        <v>124</v>
      </c>
    </row>
    <row r="169" spans="2:65" s="12" customFormat="1" ht="11.25">
      <c r="B169" s="144"/>
      <c r="D169" s="145" t="s">
        <v>135</v>
      </c>
      <c r="E169" s="146" t="s">
        <v>19</v>
      </c>
      <c r="F169" s="147" t="s">
        <v>314</v>
      </c>
      <c r="H169" s="146" t="s">
        <v>19</v>
      </c>
      <c r="I169" s="148"/>
      <c r="L169" s="144"/>
      <c r="M169" s="149"/>
      <c r="T169" s="150"/>
      <c r="AT169" s="146" t="s">
        <v>135</v>
      </c>
      <c r="AU169" s="146" t="s">
        <v>83</v>
      </c>
      <c r="AV169" s="12" t="s">
        <v>81</v>
      </c>
      <c r="AW169" s="12" t="s">
        <v>33</v>
      </c>
      <c r="AX169" s="12" t="s">
        <v>73</v>
      </c>
      <c r="AY169" s="146" t="s">
        <v>124</v>
      </c>
    </row>
    <row r="170" spans="2:65" s="13" customFormat="1" ht="11.25">
      <c r="B170" s="151"/>
      <c r="D170" s="145" t="s">
        <v>135</v>
      </c>
      <c r="E170" s="152" t="s">
        <v>19</v>
      </c>
      <c r="F170" s="153" t="s">
        <v>804</v>
      </c>
      <c r="H170" s="154">
        <v>171</v>
      </c>
      <c r="I170" s="155"/>
      <c r="L170" s="151"/>
      <c r="M170" s="156"/>
      <c r="T170" s="157"/>
      <c r="AT170" s="152" t="s">
        <v>135</v>
      </c>
      <c r="AU170" s="152" t="s">
        <v>83</v>
      </c>
      <c r="AV170" s="13" t="s">
        <v>83</v>
      </c>
      <c r="AW170" s="13" t="s">
        <v>33</v>
      </c>
      <c r="AX170" s="13" t="s">
        <v>73</v>
      </c>
      <c r="AY170" s="152" t="s">
        <v>124</v>
      </c>
    </row>
    <row r="171" spans="2:65" s="14" customFormat="1" ht="11.25">
      <c r="B171" s="158"/>
      <c r="D171" s="145" t="s">
        <v>135</v>
      </c>
      <c r="E171" s="159" t="s">
        <v>19</v>
      </c>
      <c r="F171" s="160" t="s">
        <v>154</v>
      </c>
      <c r="H171" s="161">
        <v>727</v>
      </c>
      <c r="I171" s="162"/>
      <c r="L171" s="158"/>
      <c r="M171" s="163"/>
      <c r="T171" s="164"/>
      <c r="AT171" s="159" t="s">
        <v>135</v>
      </c>
      <c r="AU171" s="159" t="s">
        <v>83</v>
      </c>
      <c r="AV171" s="14" t="s">
        <v>131</v>
      </c>
      <c r="AW171" s="14" t="s">
        <v>33</v>
      </c>
      <c r="AX171" s="14" t="s">
        <v>81</v>
      </c>
      <c r="AY171" s="159" t="s">
        <v>124</v>
      </c>
    </row>
    <row r="172" spans="2:65" s="1" customFormat="1" ht="24.2" customHeight="1">
      <c r="B172" s="32"/>
      <c r="C172" s="127" t="s">
        <v>7</v>
      </c>
      <c r="D172" s="127" t="s">
        <v>126</v>
      </c>
      <c r="E172" s="128" t="s">
        <v>326</v>
      </c>
      <c r="F172" s="129" t="s">
        <v>327</v>
      </c>
      <c r="G172" s="130" t="s">
        <v>129</v>
      </c>
      <c r="H172" s="131">
        <v>278</v>
      </c>
      <c r="I172" s="132"/>
      <c r="J172" s="133">
        <f>ROUND(I172*H172,1)</f>
        <v>0</v>
      </c>
      <c r="K172" s="129" t="s">
        <v>130</v>
      </c>
      <c r="L172" s="32"/>
      <c r="M172" s="134" t="s">
        <v>19</v>
      </c>
      <c r="N172" s="135" t="s">
        <v>44</v>
      </c>
      <c r="P172" s="136">
        <f>O172*H172</f>
        <v>0</v>
      </c>
      <c r="Q172" s="136">
        <v>0.13188</v>
      </c>
      <c r="R172" s="136">
        <f>Q172*H172</f>
        <v>36.662639999999996</v>
      </c>
      <c r="S172" s="136">
        <v>0</v>
      </c>
      <c r="T172" s="137">
        <f>S172*H172</f>
        <v>0</v>
      </c>
      <c r="AR172" s="138" t="s">
        <v>131</v>
      </c>
      <c r="AT172" s="138" t="s">
        <v>126</v>
      </c>
      <c r="AU172" s="138" t="s">
        <v>83</v>
      </c>
      <c r="AY172" s="17" t="s">
        <v>124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81</v>
      </c>
      <c r="BK172" s="139">
        <f>ROUND(I172*H172,1)</f>
        <v>0</v>
      </c>
      <c r="BL172" s="17" t="s">
        <v>131</v>
      </c>
      <c r="BM172" s="138" t="s">
        <v>805</v>
      </c>
    </row>
    <row r="173" spans="2:65" s="1" customFormat="1" ht="11.25">
      <c r="B173" s="32"/>
      <c r="D173" s="140" t="s">
        <v>133</v>
      </c>
      <c r="F173" s="141" t="s">
        <v>329</v>
      </c>
      <c r="I173" s="142"/>
      <c r="L173" s="32"/>
      <c r="M173" s="143"/>
      <c r="T173" s="53"/>
      <c r="AT173" s="17" t="s">
        <v>133</v>
      </c>
      <c r="AU173" s="17" t="s">
        <v>83</v>
      </c>
    </row>
    <row r="174" spans="2:65" s="12" customFormat="1" ht="11.25">
      <c r="B174" s="144"/>
      <c r="D174" s="145" t="s">
        <v>135</v>
      </c>
      <c r="E174" s="146" t="s">
        <v>19</v>
      </c>
      <c r="F174" s="147" t="s">
        <v>330</v>
      </c>
      <c r="H174" s="146" t="s">
        <v>19</v>
      </c>
      <c r="I174" s="148"/>
      <c r="L174" s="144"/>
      <c r="M174" s="149"/>
      <c r="T174" s="150"/>
      <c r="AT174" s="146" t="s">
        <v>135</v>
      </c>
      <c r="AU174" s="146" t="s">
        <v>83</v>
      </c>
      <c r="AV174" s="12" t="s">
        <v>81</v>
      </c>
      <c r="AW174" s="12" t="s">
        <v>33</v>
      </c>
      <c r="AX174" s="12" t="s">
        <v>73</v>
      </c>
      <c r="AY174" s="146" t="s">
        <v>124</v>
      </c>
    </row>
    <row r="175" spans="2:65" s="13" customFormat="1" ht="11.25">
      <c r="B175" s="151"/>
      <c r="D175" s="145" t="s">
        <v>135</v>
      </c>
      <c r="E175" s="152" t="s">
        <v>19</v>
      </c>
      <c r="F175" s="153" t="s">
        <v>803</v>
      </c>
      <c r="H175" s="154">
        <v>278</v>
      </c>
      <c r="I175" s="155"/>
      <c r="L175" s="151"/>
      <c r="M175" s="156"/>
      <c r="T175" s="157"/>
      <c r="AT175" s="152" t="s">
        <v>135</v>
      </c>
      <c r="AU175" s="152" t="s">
        <v>83</v>
      </c>
      <c r="AV175" s="13" t="s">
        <v>83</v>
      </c>
      <c r="AW175" s="13" t="s">
        <v>33</v>
      </c>
      <c r="AX175" s="13" t="s">
        <v>81</v>
      </c>
      <c r="AY175" s="152" t="s">
        <v>124</v>
      </c>
    </row>
    <row r="176" spans="2:65" s="1" customFormat="1" ht="16.5" customHeight="1">
      <c r="B176" s="32"/>
      <c r="C176" s="127" t="s">
        <v>265</v>
      </c>
      <c r="D176" s="127" t="s">
        <v>126</v>
      </c>
      <c r="E176" s="128" t="s">
        <v>338</v>
      </c>
      <c r="F176" s="129" t="s">
        <v>339</v>
      </c>
      <c r="G176" s="130" t="s">
        <v>129</v>
      </c>
      <c r="H176" s="131">
        <v>278</v>
      </c>
      <c r="I176" s="132"/>
      <c r="J176" s="133">
        <f>ROUND(I176*H176,1)</f>
        <v>0</v>
      </c>
      <c r="K176" s="129" t="s">
        <v>130</v>
      </c>
      <c r="L176" s="32"/>
      <c r="M176" s="134" t="s">
        <v>19</v>
      </c>
      <c r="N176" s="135" t="s">
        <v>44</v>
      </c>
      <c r="P176" s="136">
        <f>O176*H176</f>
        <v>0</v>
      </c>
      <c r="Q176" s="136">
        <v>3.1E-4</v>
      </c>
      <c r="R176" s="136">
        <f>Q176*H176</f>
        <v>8.6180000000000007E-2</v>
      </c>
      <c r="S176" s="136">
        <v>0</v>
      </c>
      <c r="T176" s="137">
        <f>S176*H176</f>
        <v>0</v>
      </c>
      <c r="AR176" s="138" t="s">
        <v>131</v>
      </c>
      <c r="AT176" s="138" t="s">
        <v>126</v>
      </c>
      <c r="AU176" s="138" t="s">
        <v>83</v>
      </c>
      <c r="AY176" s="17" t="s">
        <v>124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81</v>
      </c>
      <c r="BK176" s="139">
        <f>ROUND(I176*H176,1)</f>
        <v>0</v>
      </c>
      <c r="BL176" s="17" t="s">
        <v>131</v>
      </c>
      <c r="BM176" s="138" t="s">
        <v>806</v>
      </c>
    </row>
    <row r="177" spans="2:65" s="1" customFormat="1" ht="11.25">
      <c r="B177" s="32"/>
      <c r="D177" s="140" t="s">
        <v>133</v>
      </c>
      <c r="F177" s="141" t="s">
        <v>341</v>
      </c>
      <c r="I177" s="142"/>
      <c r="L177" s="32"/>
      <c r="M177" s="143"/>
      <c r="T177" s="53"/>
      <c r="AT177" s="17" t="s">
        <v>133</v>
      </c>
      <c r="AU177" s="17" t="s">
        <v>83</v>
      </c>
    </row>
    <row r="178" spans="2:65" s="12" customFormat="1" ht="11.25">
      <c r="B178" s="144"/>
      <c r="D178" s="145" t="s">
        <v>135</v>
      </c>
      <c r="E178" s="146" t="s">
        <v>19</v>
      </c>
      <c r="F178" s="147" t="s">
        <v>330</v>
      </c>
      <c r="H178" s="146" t="s">
        <v>19</v>
      </c>
      <c r="I178" s="148"/>
      <c r="L178" s="144"/>
      <c r="M178" s="149"/>
      <c r="T178" s="150"/>
      <c r="AT178" s="146" t="s">
        <v>135</v>
      </c>
      <c r="AU178" s="146" t="s">
        <v>83</v>
      </c>
      <c r="AV178" s="12" t="s">
        <v>81</v>
      </c>
      <c r="AW178" s="12" t="s">
        <v>33</v>
      </c>
      <c r="AX178" s="12" t="s">
        <v>73</v>
      </c>
      <c r="AY178" s="146" t="s">
        <v>124</v>
      </c>
    </row>
    <row r="179" spans="2:65" s="13" customFormat="1" ht="11.25">
      <c r="B179" s="151"/>
      <c r="D179" s="145" t="s">
        <v>135</v>
      </c>
      <c r="E179" s="152" t="s">
        <v>19</v>
      </c>
      <c r="F179" s="153" t="s">
        <v>803</v>
      </c>
      <c r="H179" s="154">
        <v>278</v>
      </c>
      <c r="I179" s="155"/>
      <c r="L179" s="151"/>
      <c r="M179" s="156"/>
      <c r="T179" s="157"/>
      <c r="AT179" s="152" t="s">
        <v>135</v>
      </c>
      <c r="AU179" s="152" t="s">
        <v>83</v>
      </c>
      <c r="AV179" s="13" t="s">
        <v>83</v>
      </c>
      <c r="AW179" s="13" t="s">
        <v>33</v>
      </c>
      <c r="AX179" s="13" t="s">
        <v>73</v>
      </c>
      <c r="AY179" s="152" t="s">
        <v>124</v>
      </c>
    </row>
    <row r="180" spans="2:65" s="14" customFormat="1" ht="11.25">
      <c r="B180" s="158"/>
      <c r="D180" s="145" t="s">
        <v>135</v>
      </c>
      <c r="E180" s="159" t="s">
        <v>19</v>
      </c>
      <c r="F180" s="160" t="s">
        <v>154</v>
      </c>
      <c r="H180" s="161">
        <v>278</v>
      </c>
      <c r="I180" s="162"/>
      <c r="L180" s="158"/>
      <c r="M180" s="163"/>
      <c r="T180" s="164"/>
      <c r="AT180" s="159" t="s">
        <v>135</v>
      </c>
      <c r="AU180" s="159" t="s">
        <v>83</v>
      </c>
      <c r="AV180" s="14" t="s">
        <v>131</v>
      </c>
      <c r="AW180" s="14" t="s">
        <v>33</v>
      </c>
      <c r="AX180" s="14" t="s">
        <v>81</v>
      </c>
      <c r="AY180" s="159" t="s">
        <v>124</v>
      </c>
    </row>
    <row r="181" spans="2:65" s="1" customFormat="1" ht="16.5" customHeight="1">
      <c r="B181" s="32"/>
      <c r="C181" s="127" t="s">
        <v>270</v>
      </c>
      <c r="D181" s="127" t="s">
        <v>126</v>
      </c>
      <c r="E181" s="128" t="s">
        <v>343</v>
      </c>
      <c r="F181" s="129" t="s">
        <v>344</v>
      </c>
      <c r="G181" s="130" t="s">
        <v>129</v>
      </c>
      <c r="H181" s="131">
        <v>556</v>
      </c>
      <c r="I181" s="132"/>
      <c r="J181" s="133">
        <f>ROUND(I181*H181,1)</f>
        <v>0</v>
      </c>
      <c r="K181" s="129" t="s">
        <v>130</v>
      </c>
      <c r="L181" s="32"/>
      <c r="M181" s="134" t="s">
        <v>19</v>
      </c>
      <c r="N181" s="135" t="s">
        <v>44</v>
      </c>
      <c r="P181" s="136">
        <f>O181*H181</f>
        <v>0</v>
      </c>
      <c r="Q181" s="136">
        <v>7.1000000000000002E-4</v>
      </c>
      <c r="R181" s="136">
        <f>Q181*H181</f>
        <v>0.39476</v>
      </c>
      <c r="S181" s="136">
        <v>0</v>
      </c>
      <c r="T181" s="137">
        <f>S181*H181</f>
        <v>0</v>
      </c>
      <c r="AR181" s="138" t="s">
        <v>131</v>
      </c>
      <c r="AT181" s="138" t="s">
        <v>126</v>
      </c>
      <c r="AU181" s="138" t="s">
        <v>83</v>
      </c>
      <c r="AY181" s="17" t="s">
        <v>124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81</v>
      </c>
      <c r="BK181" s="139">
        <f>ROUND(I181*H181,1)</f>
        <v>0</v>
      </c>
      <c r="BL181" s="17" t="s">
        <v>131</v>
      </c>
      <c r="BM181" s="138" t="s">
        <v>807</v>
      </c>
    </row>
    <row r="182" spans="2:65" s="1" customFormat="1" ht="11.25">
      <c r="B182" s="32"/>
      <c r="D182" s="140" t="s">
        <v>133</v>
      </c>
      <c r="F182" s="141" t="s">
        <v>346</v>
      </c>
      <c r="I182" s="142"/>
      <c r="L182" s="32"/>
      <c r="M182" s="143"/>
      <c r="T182" s="53"/>
      <c r="AT182" s="17" t="s">
        <v>133</v>
      </c>
      <c r="AU182" s="17" t="s">
        <v>83</v>
      </c>
    </row>
    <row r="183" spans="2:65" s="12" customFormat="1" ht="11.25">
      <c r="B183" s="144"/>
      <c r="D183" s="145" t="s">
        <v>135</v>
      </c>
      <c r="E183" s="146" t="s">
        <v>19</v>
      </c>
      <c r="F183" s="147" t="s">
        <v>330</v>
      </c>
      <c r="H183" s="146" t="s">
        <v>19</v>
      </c>
      <c r="I183" s="148"/>
      <c r="L183" s="144"/>
      <c r="M183" s="149"/>
      <c r="T183" s="150"/>
      <c r="AT183" s="146" t="s">
        <v>135</v>
      </c>
      <c r="AU183" s="146" t="s">
        <v>83</v>
      </c>
      <c r="AV183" s="12" t="s">
        <v>81</v>
      </c>
      <c r="AW183" s="12" t="s">
        <v>33</v>
      </c>
      <c r="AX183" s="12" t="s">
        <v>73</v>
      </c>
      <c r="AY183" s="146" t="s">
        <v>124</v>
      </c>
    </row>
    <row r="184" spans="2:65" s="13" customFormat="1" ht="11.25">
      <c r="B184" s="151"/>
      <c r="D184" s="145" t="s">
        <v>135</v>
      </c>
      <c r="E184" s="152" t="s">
        <v>19</v>
      </c>
      <c r="F184" s="153" t="s">
        <v>808</v>
      </c>
      <c r="H184" s="154">
        <v>556</v>
      </c>
      <c r="I184" s="155"/>
      <c r="L184" s="151"/>
      <c r="M184" s="156"/>
      <c r="T184" s="157"/>
      <c r="AT184" s="152" t="s">
        <v>135</v>
      </c>
      <c r="AU184" s="152" t="s">
        <v>83</v>
      </c>
      <c r="AV184" s="13" t="s">
        <v>83</v>
      </c>
      <c r="AW184" s="13" t="s">
        <v>33</v>
      </c>
      <c r="AX184" s="13" t="s">
        <v>73</v>
      </c>
      <c r="AY184" s="152" t="s">
        <v>124</v>
      </c>
    </row>
    <row r="185" spans="2:65" s="14" customFormat="1" ht="11.25">
      <c r="B185" s="158"/>
      <c r="D185" s="145" t="s">
        <v>135</v>
      </c>
      <c r="E185" s="159" t="s">
        <v>19</v>
      </c>
      <c r="F185" s="160" t="s">
        <v>154</v>
      </c>
      <c r="H185" s="161">
        <v>556</v>
      </c>
      <c r="I185" s="162"/>
      <c r="L185" s="158"/>
      <c r="M185" s="163"/>
      <c r="T185" s="164"/>
      <c r="AT185" s="159" t="s">
        <v>135</v>
      </c>
      <c r="AU185" s="159" t="s">
        <v>83</v>
      </c>
      <c r="AV185" s="14" t="s">
        <v>131</v>
      </c>
      <c r="AW185" s="14" t="s">
        <v>33</v>
      </c>
      <c r="AX185" s="14" t="s">
        <v>81</v>
      </c>
      <c r="AY185" s="159" t="s">
        <v>124</v>
      </c>
    </row>
    <row r="186" spans="2:65" s="1" customFormat="1" ht="24.2" customHeight="1">
      <c r="B186" s="32"/>
      <c r="C186" s="127" t="s">
        <v>276</v>
      </c>
      <c r="D186" s="127" t="s">
        <v>126</v>
      </c>
      <c r="E186" s="128" t="s">
        <v>349</v>
      </c>
      <c r="F186" s="129" t="s">
        <v>350</v>
      </c>
      <c r="G186" s="130" t="s">
        <v>129</v>
      </c>
      <c r="H186" s="131">
        <v>278</v>
      </c>
      <c r="I186" s="132"/>
      <c r="J186" s="133">
        <f>ROUND(I186*H186,1)</f>
        <v>0</v>
      </c>
      <c r="K186" s="129" t="s">
        <v>130</v>
      </c>
      <c r="L186" s="32"/>
      <c r="M186" s="134" t="s">
        <v>19</v>
      </c>
      <c r="N186" s="135" t="s">
        <v>44</v>
      </c>
      <c r="P186" s="136">
        <f>O186*H186</f>
        <v>0</v>
      </c>
      <c r="Q186" s="136">
        <v>0.10373</v>
      </c>
      <c r="R186" s="136">
        <f>Q186*H186</f>
        <v>28.836940000000002</v>
      </c>
      <c r="S186" s="136">
        <v>0</v>
      </c>
      <c r="T186" s="137">
        <f>S186*H186</f>
        <v>0</v>
      </c>
      <c r="AR186" s="138" t="s">
        <v>131</v>
      </c>
      <c r="AT186" s="138" t="s">
        <v>126</v>
      </c>
      <c r="AU186" s="138" t="s">
        <v>83</v>
      </c>
      <c r="AY186" s="17" t="s">
        <v>124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7" t="s">
        <v>81</v>
      </c>
      <c r="BK186" s="139">
        <f>ROUND(I186*H186,1)</f>
        <v>0</v>
      </c>
      <c r="BL186" s="17" t="s">
        <v>131</v>
      </c>
      <c r="BM186" s="138" t="s">
        <v>809</v>
      </c>
    </row>
    <row r="187" spans="2:65" s="1" customFormat="1" ht="11.25">
      <c r="B187" s="32"/>
      <c r="D187" s="140" t="s">
        <v>133</v>
      </c>
      <c r="F187" s="141" t="s">
        <v>352</v>
      </c>
      <c r="I187" s="142"/>
      <c r="L187" s="32"/>
      <c r="M187" s="143"/>
      <c r="T187" s="53"/>
      <c r="AT187" s="17" t="s">
        <v>133</v>
      </c>
      <c r="AU187" s="17" t="s">
        <v>83</v>
      </c>
    </row>
    <row r="188" spans="2:65" s="12" customFormat="1" ht="11.25">
      <c r="B188" s="144"/>
      <c r="D188" s="145" t="s">
        <v>135</v>
      </c>
      <c r="E188" s="146" t="s">
        <v>19</v>
      </c>
      <c r="F188" s="147" t="s">
        <v>330</v>
      </c>
      <c r="H188" s="146" t="s">
        <v>19</v>
      </c>
      <c r="I188" s="148"/>
      <c r="L188" s="144"/>
      <c r="M188" s="149"/>
      <c r="T188" s="150"/>
      <c r="AT188" s="146" t="s">
        <v>135</v>
      </c>
      <c r="AU188" s="146" t="s">
        <v>83</v>
      </c>
      <c r="AV188" s="12" t="s">
        <v>81</v>
      </c>
      <c r="AW188" s="12" t="s">
        <v>33</v>
      </c>
      <c r="AX188" s="12" t="s">
        <v>73</v>
      </c>
      <c r="AY188" s="146" t="s">
        <v>124</v>
      </c>
    </row>
    <row r="189" spans="2:65" s="13" customFormat="1" ht="11.25">
      <c r="B189" s="151"/>
      <c r="D189" s="145" t="s">
        <v>135</v>
      </c>
      <c r="E189" s="152" t="s">
        <v>19</v>
      </c>
      <c r="F189" s="153" t="s">
        <v>803</v>
      </c>
      <c r="H189" s="154">
        <v>278</v>
      </c>
      <c r="I189" s="155"/>
      <c r="L189" s="151"/>
      <c r="M189" s="156"/>
      <c r="T189" s="157"/>
      <c r="AT189" s="152" t="s">
        <v>135</v>
      </c>
      <c r="AU189" s="152" t="s">
        <v>83</v>
      </c>
      <c r="AV189" s="13" t="s">
        <v>83</v>
      </c>
      <c r="AW189" s="13" t="s">
        <v>33</v>
      </c>
      <c r="AX189" s="13" t="s">
        <v>81</v>
      </c>
      <c r="AY189" s="152" t="s">
        <v>124</v>
      </c>
    </row>
    <row r="190" spans="2:65" s="1" customFormat="1" ht="24.2" customHeight="1">
      <c r="B190" s="32"/>
      <c r="C190" s="127" t="s">
        <v>282</v>
      </c>
      <c r="D190" s="127" t="s">
        <v>126</v>
      </c>
      <c r="E190" s="128" t="s">
        <v>359</v>
      </c>
      <c r="F190" s="129" t="s">
        <v>360</v>
      </c>
      <c r="G190" s="130" t="s">
        <v>129</v>
      </c>
      <c r="H190" s="131">
        <v>278</v>
      </c>
      <c r="I190" s="132"/>
      <c r="J190" s="133">
        <f>ROUND(I190*H190,1)</f>
        <v>0</v>
      </c>
      <c r="K190" s="129" t="s">
        <v>130</v>
      </c>
      <c r="L190" s="32"/>
      <c r="M190" s="134" t="s">
        <v>19</v>
      </c>
      <c r="N190" s="135" t="s">
        <v>44</v>
      </c>
      <c r="P190" s="136">
        <f>O190*H190</f>
        <v>0</v>
      </c>
      <c r="Q190" s="136">
        <v>0.15559000000000001</v>
      </c>
      <c r="R190" s="136">
        <f>Q190*H190</f>
        <v>43.254020000000004</v>
      </c>
      <c r="S190" s="136">
        <v>0</v>
      </c>
      <c r="T190" s="137">
        <f>S190*H190</f>
        <v>0</v>
      </c>
      <c r="AR190" s="138" t="s">
        <v>131</v>
      </c>
      <c r="AT190" s="138" t="s">
        <v>126</v>
      </c>
      <c r="AU190" s="138" t="s">
        <v>83</v>
      </c>
      <c r="AY190" s="17" t="s">
        <v>124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81</v>
      </c>
      <c r="BK190" s="139">
        <f>ROUND(I190*H190,1)</f>
        <v>0</v>
      </c>
      <c r="BL190" s="17" t="s">
        <v>131</v>
      </c>
      <c r="BM190" s="138" t="s">
        <v>810</v>
      </c>
    </row>
    <row r="191" spans="2:65" s="1" customFormat="1" ht="11.25">
      <c r="B191" s="32"/>
      <c r="D191" s="140" t="s">
        <v>133</v>
      </c>
      <c r="F191" s="141" t="s">
        <v>362</v>
      </c>
      <c r="I191" s="142"/>
      <c r="L191" s="32"/>
      <c r="M191" s="143"/>
      <c r="T191" s="53"/>
      <c r="AT191" s="17" t="s">
        <v>133</v>
      </c>
      <c r="AU191" s="17" t="s">
        <v>83</v>
      </c>
    </row>
    <row r="192" spans="2:65" s="12" customFormat="1" ht="11.25">
      <c r="B192" s="144"/>
      <c r="D192" s="145" t="s">
        <v>135</v>
      </c>
      <c r="E192" s="146" t="s">
        <v>19</v>
      </c>
      <c r="F192" s="147" t="s">
        <v>330</v>
      </c>
      <c r="H192" s="146" t="s">
        <v>19</v>
      </c>
      <c r="I192" s="148"/>
      <c r="L192" s="144"/>
      <c r="M192" s="149"/>
      <c r="T192" s="150"/>
      <c r="AT192" s="146" t="s">
        <v>135</v>
      </c>
      <c r="AU192" s="146" t="s">
        <v>83</v>
      </c>
      <c r="AV192" s="12" t="s">
        <v>81</v>
      </c>
      <c r="AW192" s="12" t="s">
        <v>33</v>
      </c>
      <c r="AX192" s="12" t="s">
        <v>73</v>
      </c>
      <c r="AY192" s="146" t="s">
        <v>124</v>
      </c>
    </row>
    <row r="193" spans="2:65" s="13" customFormat="1" ht="11.25">
      <c r="B193" s="151"/>
      <c r="D193" s="145" t="s">
        <v>135</v>
      </c>
      <c r="E193" s="152" t="s">
        <v>19</v>
      </c>
      <c r="F193" s="153" t="s">
        <v>803</v>
      </c>
      <c r="H193" s="154">
        <v>278</v>
      </c>
      <c r="I193" s="155"/>
      <c r="L193" s="151"/>
      <c r="M193" s="156"/>
      <c r="T193" s="157"/>
      <c r="AT193" s="152" t="s">
        <v>135</v>
      </c>
      <c r="AU193" s="152" t="s">
        <v>83</v>
      </c>
      <c r="AV193" s="13" t="s">
        <v>83</v>
      </c>
      <c r="AW193" s="13" t="s">
        <v>33</v>
      </c>
      <c r="AX193" s="13" t="s">
        <v>81</v>
      </c>
      <c r="AY193" s="152" t="s">
        <v>124</v>
      </c>
    </row>
    <row r="194" spans="2:65" s="1" customFormat="1" ht="44.25" customHeight="1">
      <c r="B194" s="32"/>
      <c r="C194" s="127" t="s">
        <v>289</v>
      </c>
      <c r="D194" s="127" t="s">
        <v>126</v>
      </c>
      <c r="E194" s="128" t="s">
        <v>811</v>
      </c>
      <c r="F194" s="129" t="s">
        <v>812</v>
      </c>
      <c r="G194" s="130" t="s">
        <v>129</v>
      </c>
      <c r="H194" s="131">
        <v>171</v>
      </c>
      <c r="I194" s="132"/>
      <c r="J194" s="133">
        <f>ROUND(I194*H194,1)</f>
        <v>0</v>
      </c>
      <c r="K194" s="129" t="s">
        <v>130</v>
      </c>
      <c r="L194" s="32"/>
      <c r="M194" s="134" t="s">
        <v>19</v>
      </c>
      <c r="N194" s="135" t="s">
        <v>44</v>
      </c>
      <c r="P194" s="136">
        <f>O194*H194</f>
        <v>0</v>
      </c>
      <c r="Q194" s="136">
        <v>8.9219999999999994E-2</v>
      </c>
      <c r="R194" s="136">
        <f>Q194*H194</f>
        <v>15.256619999999998</v>
      </c>
      <c r="S194" s="136">
        <v>0</v>
      </c>
      <c r="T194" s="137">
        <f>S194*H194</f>
        <v>0</v>
      </c>
      <c r="AR194" s="138" t="s">
        <v>131</v>
      </c>
      <c r="AT194" s="138" t="s">
        <v>126</v>
      </c>
      <c r="AU194" s="138" t="s">
        <v>83</v>
      </c>
      <c r="AY194" s="17" t="s">
        <v>124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7" t="s">
        <v>81</v>
      </c>
      <c r="BK194" s="139">
        <f>ROUND(I194*H194,1)</f>
        <v>0</v>
      </c>
      <c r="BL194" s="17" t="s">
        <v>131</v>
      </c>
      <c r="BM194" s="138" t="s">
        <v>813</v>
      </c>
    </row>
    <row r="195" spans="2:65" s="1" customFormat="1" ht="11.25">
      <c r="B195" s="32"/>
      <c r="D195" s="140" t="s">
        <v>133</v>
      </c>
      <c r="F195" s="141" t="s">
        <v>814</v>
      </c>
      <c r="I195" s="142"/>
      <c r="L195" s="32"/>
      <c r="M195" s="143"/>
      <c r="T195" s="53"/>
      <c r="AT195" s="17" t="s">
        <v>133</v>
      </c>
      <c r="AU195" s="17" t="s">
        <v>83</v>
      </c>
    </row>
    <row r="196" spans="2:65" s="12" customFormat="1" ht="11.25">
      <c r="B196" s="144"/>
      <c r="D196" s="145" t="s">
        <v>135</v>
      </c>
      <c r="E196" s="146" t="s">
        <v>19</v>
      </c>
      <c r="F196" s="147" t="s">
        <v>368</v>
      </c>
      <c r="H196" s="146" t="s">
        <v>19</v>
      </c>
      <c r="I196" s="148"/>
      <c r="L196" s="144"/>
      <c r="M196" s="149"/>
      <c r="T196" s="150"/>
      <c r="AT196" s="146" t="s">
        <v>135</v>
      </c>
      <c r="AU196" s="146" t="s">
        <v>83</v>
      </c>
      <c r="AV196" s="12" t="s">
        <v>81</v>
      </c>
      <c r="AW196" s="12" t="s">
        <v>33</v>
      </c>
      <c r="AX196" s="12" t="s">
        <v>73</v>
      </c>
      <c r="AY196" s="146" t="s">
        <v>124</v>
      </c>
    </row>
    <row r="197" spans="2:65" s="13" customFormat="1" ht="11.25">
      <c r="B197" s="151"/>
      <c r="D197" s="145" t="s">
        <v>135</v>
      </c>
      <c r="E197" s="152" t="s">
        <v>19</v>
      </c>
      <c r="F197" s="153" t="s">
        <v>815</v>
      </c>
      <c r="H197" s="154">
        <v>171</v>
      </c>
      <c r="I197" s="155"/>
      <c r="L197" s="151"/>
      <c r="M197" s="156"/>
      <c r="T197" s="157"/>
      <c r="AT197" s="152" t="s">
        <v>135</v>
      </c>
      <c r="AU197" s="152" t="s">
        <v>83</v>
      </c>
      <c r="AV197" s="13" t="s">
        <v>83</v>
      </c>
      <c r="AW197" s="13" t="s">
        <v>33</v>
      </c>
      <c r="AX197" s="13" t="s">
        <v>81</v>
      </c>
      <c r="AY197" s="152" t="s">
        <v>124</v>
      </c>
    </row>
    <row r="198" spans="2:65" s="1" customFormat="1" ht="16.5" customHeight="1">
      <c r="B198" s="32"/>
      <c r="C198" s="165" t="s">
        <v>295</v>
      </c>
      <c r="D198" s="165" t="s">
        <v>255</v>
      </c>
      <c r="E198" s="166" t="s">
        <v>370</v>
      </c>
      <c r="F198" s="167" t="s">
        <v>371</v>
      </c>
      <c r="G198" s="168" t="s">
        <v>129</v>
      </c>
      <c r="H198" s="169">
        <v>169.68</v>
      </c>
      <c r="I198" s="170"/>
      <c r="J198" s="171">
        <f>ROUND(I198*H198,1)</f>
        <v>0</v>
      </c>
      <c r="K198" s="167" t="s">
        <v>130</v>
      </c>
      <c r="L198" s="172"/>
      <c r="M198" s="173" t="s">
        <v>19</v>
      </c>
      <c r="N198" s="174" t="s">
        <v>44</v>
      </c>
      <c r="P198" s="136">
        <f>O198*H198</f>
        <v>0</v>
      </c>
      <c r="Q198" s="136">
        <v>0.13200000000000001</v>
      </c>
      <c r="R198" s="136">
        <f>Q198*H198</f>
        <v>22.397760000000002</v>
      </c>
      <c r="S198" s="136">
        <v>0</v>
      </c>
      <c r="T198" s="137">
        <f>S198*H198</f>
        <v>0</v>
      </c>
      <c r="AR198" s="138" t="s">
        <v>181</v>
      </c>
      <c r="AT198" s="138" t="s">
        <v>255</v>
      </c>
      <c r="AU198" s="138" t="s">
        <v>83</v>
      </c>
      <c r="AY198" s="17" t="s">
        <v>124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7" t="s">
        <v>81</v>
      </c>
      <c r="BK198" s="139">
        <f>ROUND(I198*H198,1)</f>
        <v>0</v>
      </c>
      <c r="BL198" s="17" t="s">
        <v>131</v>
      </c>
      <c r="BM198" s="138" t="s">
        <v>816</v>
      </c>
    </row>
    <row r="199" spans="2:65" s="13" customFormat="1" ht="11.25">
      <c r="B199" s="151"/>
      <c r="D199" s="145" t="s">
        <v>135</v>
      </c>
      <c r="E199" s="152" t="s">
        <v>19</v>
      </c>
      <c r="F199" s="153" t="s">
        <v>322</v>
      </c>
      <c r="H199" s="154">
        <v>168</v>
      </c>
      <c r="I199" s="155"/>
      <c r="L199" s="151"/>
      <c r="M199" s="156"/>
      <c r="T199" s="157"/>
      <c r="AT199" s="152" t="s">
        <v>135</v>
      </c>
      <c r="AU199" s="152" t="s">
        <v>83</v>
      </c>
      <c r="AV199" s="13" t="s">
        <v>83</v>
      </c>
      <c r="AW199" s="13" t="s">
        <v>33</v>
      </c>
      <c r="AX199" s="13" t="s">
        <v>73</v>
      </c>
      <c r="AY199" s="152" t="s">
        <v>124</v>
      </c>
    </row>
    <row r="200" spans="2:65" s="13" customFormat="1" ht="11.25">
      <c r="B200" s="151"/>
      <c r="D200" s="145" t="s">
        <v>135</v>
      </c>
      <c r="E200" s="152" t="s">
        <v>19</v>
      </c>
      <c r="F200" s="153" t="s">
        <v>817</v>
      </c>
      <c r="H200" s="154">
        <v>169.68</v>
      </c>
      <c r="I200" s="155"/>
      <c r="L200" s="151"/>
      <c r="M200" s="156"/>
      <c r="T200" s="157"/>
      <c r="AT200" s="152" t="s">
        <v>135</v>
      </c>
      <c r="AU200" s="152" t="s">
        <v>83</v>
      </c>
      <c r="AV200" s="13" t="s">
        <v>83</v>
      </c>
      <c r="AW200" s="13" t="s">
        <v>33</v>
      </c>
      <c r="AX200" s="13" t="s">
        <v>81</v>
      </c>
      <c r="AY200" s="152" t="s">
        <v>124</v>
      </c>
    </row>
    <row r="201" spans="2:65" s="1" customFormat="1" ht="16.5" customHeight="1">
      <c r="B201" s="32"/>
      <c r="C201" s="165" t="s">
        <v>216</v>
      </c>
      <c r="D201" s="165" t="s">
        <v>255</v>
      </c>
      <c r="E201" s="166" t="s">
        <v>375</v>
      </c>
      <c r="F201" s="167" t="s">
        <v>376</v>
      </c>
      <c r="G201" s="168" t="s">
        <v>129</v>
      </c>
      <c r="H201" s="169">
        <v>3.03</v>
      </c>
      <c r="I201" s="170"/>
      <c r="J201" s="171">
        <f>ROUND(I201*H201,1)</f>
        <v>0</v>
      </c>
      <c r="K201" s="167" t="s">
        <v>130</v>
      </c>
      <c r="L201" s="172"/>
      <c r="M201" s="173" t="s">
        <v>19</v>
      </c>
      <c r="N201" s="174" t="s">
        <v>44</v>
      </c>
      <c r="P201" s="136">
        <f>O201*H201</f>
        <v>0</v>
      </c>
      <c r="Q201" s="136">
        <v>0.13100000000000001</v>
      </c>
      <c r="R201" s="136">
        <f>Q201*H201</f>
        <v>0.39693000000000001</v>
      </c>
      <c r="S201" s="136">
        <v>0</v>
      </c>
      <c r="T201" s="137">
        <f>S201*H201</f>
        <v>0</v>
      </c>
      <c r="AR201" s="138" t="s">
        <v>181</v>
      </c>
      <c r="AT201" s="138" t="s">
        <v>255</v>
      </c>
      <c r="AU201" s="138" t="s">
        <v>83</v>
      </c>
      <c r="AY201" s="17" t="s">
        <v>124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81</v>
      </c>
      <c r="BK201" s="139">
        <f>ROUND(I201*H201,1)</f>
        <v>0</v>
      </c>
      <c r="BL201" s="17" t="s">
        <v>131</v>
      </c>
      <c r="BM201" s="138" t="s">
        <v>818</v>
      </c>
    </row>
    <row r="202" spans="2:65" s="13" customFormat="1" ht="11.25">
      <c r="B202" s="151"/>
      <c r="D202" s="145" t="s">
        <v>135</v>
      </c>
      <c r="E202" s="152" t="s">
        <v>19</v>
      </c>
      <c r="F202" s="153" t="s">
        <v>143</v>
      </c>
      <c r="H202" s="154">
        <v>3</v>
      </c>
      <c r="I202" s="155"/>
      <c r="L202" s="151"/>
      <c r="M202" s="156"/>
      <c r="T202" s="157"/>
      <c r="AT202" s="152" t="s">
        <v>135</v>
      </c>
      <c r="AU202" s="152" t="s">
        <v>83</v>
      </c>
      <c r="AV202" s="13" t="s">
        <v>83</v>
      </c>
      <c r="AW202" s="13" t="s">
        <v>33</v>
      </c>
      <c r="AX202" s="13" t="s">
        <v>73</v>
      </c>
      <c r="AY202" s="152" t="s">
        <v>124</v>
      </c>
    </row>
    <row r="203" spans="2:65" s="13" customFormat="1" ht="11.25">
      <c r="B203" s="151"/>
      <c r="D203" s="145" t="s">
        <v>135</v>
      </c>
      <c r="E203" s="152" t="s">
        <v>19</v>
      </c>
      <c r="F203" s="153" t="s">
        <v>819</v>
      </c>
      <c r="H203" s="154">
        <v>3.03</v>
      </c>
      <c r="I203" s="155"/>
      <c r="L203" s="151"/>
      <c r="M203" s="156"/>
      <c r="T203" s="157"/>
      <c r="AT203" s="152" t="s">
        <v>135</v>
      </c>
      <c r="AU203" s="152" t="s">
        <v>83</v>
      </c>
      <c r="AV203" s="13" t="s">
        <v>83</v>
      </c>
      <c r="AW203" s="13" t="s">
        <v>33</v>
      </c>
      <c r="AX203" s="13" t="s">
        <v>81</v>
      </c>
      <c r="AY203" s="152" t="s">
        <v>124</v>
      </c>
    </row>
    <row r="204" spans="2:65" s="1" customFormat="1" ht="44.25" customHeight="1">
      <c r="B204" s="32"/>
      <c r="C204" s="127" t="s">
        <v>307</v>
      </c>
      <c r="D204" s="127" t="s">
        <v>126</v>
      </c>
      <c r="E204" s="128" t="s">
        <v>380</v>
      </c>
      <c r="F204" s="129" t="s">
        <v>381</v>
      </c>
      <c r="G204" s="130" t="s">
        <v>129</v>
      </c>
      <c r="H204" s="131">
        <v>171</v>
      </c>
      <c r="I204" s="132"/>
      <c r="J204" s="133">
        <f>ROUND(I204*H204,1)</f>
        <v>0</v>
      </c>
      <c r="K204" s="129" t="s">
        <v>130</v>
      </c>
      <c r="L204" s="32"/>
      <c r="M204" s="134" t="s">
        <v>19</v>
      </c>
      <c r="N204" s="135" t="s">
        <v>44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131</v>
      </c>
      <c r="AT204" s="138" t="s">
        <v>126</v>
      </c>
      <c r="AU204" s="138" t="s">
        <v>83</v>
      </c>
      <c r="AY204" s="17" t="s">
        <v>124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81</v>
      </c>
      <c r="BK204" s="139">
        <f>ROUND(I204*H204,1)</f>
        <v>0</v>
      </c>
      <c r="BL204" s="17" t="s">
        <v>131</v>
      </c>
      <c r="BM204" s="138" t="s">
        <v>820</v>
      </c>
    </row>
    <row r="205" spans="2:65" s="1" customFormat="1" ht="11.25">
      <c r="B205" s="32"/>
      <c r="D205" s="140" t="s">
        <v>133</v>
      </c>
      <c r="F205" s="141" t="s">
        <v>383</v>
      </c>
      <c r="I205" s="142"/>
      <c r="L205" s="32"/>
      <c r="M205" s="143"/>
      <c r="T205" s="53"/>
      <c r="AT205" s="17" t="s">
        <v>133</v>
      </c>
      <c r="AU205" s="17" t="s">
        <v>83</v>
      </c>
    </row>
    <row r="206" spans="2:65" s="11" customFormat="1" ht="22.9" customHeight="1">
      <c r="B206" s="115"/>
      <c r="D206" s="116" t="s">
        <v>72</v>
      </c>
      <c r="E206" s="125" t="s">
        <v>181</v>
      </c>
      <c r="F206" s="125" t="s">
        <v>406</v>
      </c>
      <c r="I206" s="118"/>
      <c r="J206" s="126">
        <f>BK206</f>
        <v>0</v>
      </c>
      <c r="L206" s="115"/>
      <c r="M206" s="120"/>
      <c r="P206" s="121">
        <f>SUM(P207:P214)</f>
        <v>0</v>
      </c>
      <c r="R206" s="121">
        <f>SUM(R207:R214)</f>
        <v>0.62750000000000006</v>
      </c>
      <c r="T206" s="122">
        <f>SUM(T207:T214)</f>
        <v>0</v>
      </c>
      <c r="AR206" s="116" t="s">
        <v>81</v>
      </c>
      <c r="AT206" s="123" t="s">
        <v>72</v>
      </c>
      <c r="AU206" s="123" t="s">
        <v>81</v>
      </c>
      <c r="AY206" s="116" t="s">
        <v>124</v>
      </c>
      <c r="BK206" s="124">
        <f>SUM(BK207:BK214)</f>
        <v>0</v>
      </c>
    </row>
    <row r="207" spans="2:65" s="1" customFormat="1" ht="16.5" customHeight="1">
      <c r="B207" s="32"/>
      <c r="C207" s="127" t="s">
        <v>316</v>
      </c>
      <c r="D207" s="127" t="s">
        <v>126</v>
      </c>
      <c r="E207" s="128" t="s">
        <v>456</v>
      </c>
      <c r="F207" s="129" t="s">
        <v>457</v>
      </c>
      <c r="G207" s="130" t="s">
        <v>420</v>
      </c>
      <c r="H207" s="131">
        <v>1</v>
      </c>
      <c r="I207" s="132"/>
      <c r="J207" s="133">
        <f t="shared" ref="J207:J214" si="0">ROUND(I207*H207,1)</f>
        <v>0</v>
      </c>
      <c r="K207" s="129" t="s">
        <v>19</v>
      </c>
      <c r="L207" s="32"/>
      <c r="M207" s="134" t="s">
        <v>19</v>
      </c>
      <c r="N207" s="135" t="s">
        <v>44</v>
      </c>
      <c r="P207" s="136">
        <f t="shared" ref="P207:P214" si="1">O207*H207</f>
        <v>0</v>
      </c>
      <c r="Q207" s="136">
        <v>0.34089999999999998</v>
      </c>
      <c r="R207" s="136">
        <f t="shared" ref="R207:R214" si="2">Q207*H207</f>
        <v>0.34089999999999998</v>
      </c>
      <c r="S207" s="136">
        <v>0</v>
      </c>
      <c r="T207" s="137">
        <f t="shared" ref="T207:T214" si="3">S207*H207</f>
        <v>0</v>
      </c>
      <c r="AR207" s="138" t="s">
        <v>131</v>
      </c>
      <c r="AT207" s="138" t="s">
        <v>126</v>
      </c>
      <c r="AU207" s="138" t="s">
        <v>83</v>
      </c>
      <c r="AY207" s="17" t="s">
        <v>124</v>
      </c>
      <c r="BE207" s="139">
        <f t="shared" ref="BE207:BE214" si="4">IF(N207="základní",J207,0)</f>
        <v>0</v>
      </c>
      <c r="BF207" s="139">
        <f t="shared" ref="BF207:BF214" si="5">IF(N207="snížená",J207,0)</f>
        <v>0</v>
      </c>
      <c r="BG207" s="139">
        <f t="shared" ref="BG207:BG214" si="6">IF(N207="zákl. přenesená",J207,0)</f>
        <v>0</v>
      </c>
      <c r="BH207" s="139">
        <f t="shared" ref="BH207:BH214" si="7">IF(N207="sníž. přenesená",J207,0)</f>
        <v>0</v>
      </c>
      <c r="BI207" s="139">
        <f t="shared" ref="BI207:BI214" si="8">IF(N207="nulová",J207,0)</f>
        <v>0</v>
      </c>
      <c r="BJ207" s="17" t="s">
        <v>81</v>
      </c>
      <c r="BK207" s="139">
        <f t="shared" ref="BK207:BK214" si="9">ROUND(I207*H207,1)</f>
        <v>0</v>
      </c>
      <c r="BL207" s="17" t="s">
        <v>131</v>
      </c>
      <c r="BM207" s="138" t="s">
        <v>821</v>
      </c>
    </row>
    <row r="208" spans="2:65" s="1" customFormat="1" ht="16.5" customHeight="1">
      <c r="B208" s="32"/>
      <c r="C208" s="165" t="s">
        <v>325</v>
      </c>
      <c r="D208" s="165" t="s">
        <v>255</v>
      </c>
      <c r="E208" s="166" t="s">
        <v>460</v>
      </c>
      <c r="F208" s="167" t="s">
        <v>461</v>
      </c>
      <c r="G208" s="168" t="s">
        <v>420</v>
      </c>
      <c r="H208" s="169">
        <v>1</v>
      </c>
      <c r="I208" s="170"/>
      <c r="J208" s="171">
        <f t="shared" si="0"/>
        <v>0</v>
      </c>
      <c r="K208" s="167" t="s">
        <v>130</v>
      </c>
      <c r="L208" s="172"/>
      <c r="M208" s="173" t="s">
        <v>19</v>
      </c>
      <c r="N208" s="174" t="s">
        <v>44</v>
      </c>
      <c r="P208" s="136">
        <f t="shared" si="1"/>
        <v>0</v>
      </c>
      <c r="Q208" s="136">
        <v>7.1999999999999995E-2</v>
      </c>
      <c r="R208" s="136">
        <f t="shared" si="2"/>
        <v>7.1999999999999995E-2</v>
      </c>
      <c r="S208" s="136">
        <v>0</v>
      </c>
      <c r="T208" s="137">
        <f t="shared" si="3"/>
        <v>0</v>
      </c>
      <c r="AR208" s="138" t="s">
        <v>181</v>
      </c>
      <c r="AT208" s="138" t="s">
        <v>255</v>
      </c>
      <c r="AU208" s="138" t="s">
        <v>83</v>
      </c>
      <c r="AY208" s="17" t="s">
        <v>124</v>
      </c>
      <c r="BE208" s="139">
        <f t="shared" si="4"/>
        <v>0</v>
      </c>
      <c r="BF208" s="139">
        <f t="shared" si="5"/>
        <v>0</v>
      </c>
      <c r="BG208" s="139">
        <f t="shared" si="6"/>
        <v>0</v>
      </c>
      <c r="BH208" s="139">
        <f t="shared" si="7"/>
        <v>0</v>
      </c>
      <c r="BI208" s="139">
        <f t="shared" si="8"/>
        <v>0</v>
      </c>
      <c r="BJ208" s="17" t="s">
        <v>81</v>
      </c>
      <c r="BK208" s="139">
        <f t="shared" si="9"/>
        <v>0</v>
      </c>
      <c r="BL208" s="17" t="s">
        <v>131</v>
      </c>
      <c r="BM208" s="138" t="s">
        <v>822</v>
      </c>
    </row>
    <row r="209" spans="2:65" s="1" customFormat="1" ht="16.5" customHeight="1">
      <c r="B209" s="32"/>
      <c r="C209" s="165" t="s">
        <v>331</v>
      </c>
      <c r="D209" s="165" t="s">
        <v>255</v>
      </c>
      <c r="E209" s="166" t="s">
        <v>464</v>
      </c>
      <c r="F209" s="167" t="s">
        <v>465</v>
      </c>
      <c r="G209" s="168" t="s">
        <v>420</v>
      </c>
      <c r="H209" s="169">
        <v>1</v>
      </c>
      <c r="I209" s="170"/>
      <c r="J209" s="171">
        <f t="shared" si="0"/>
        <v>0</v>
      </c>
      <c r="K209" s="167" t="s">
        <v>130</v>
      </c>
      <c r="L209" s="172"/>
      <c r="M209" s="173" t="s">
        <v>19</v>
      </c>
      <c r="N209" s="174" t="s">
        <v>44</v>
      </c>
      <c r="P209" s="136">
        <f t="shared" si="1"/>
        <v>0</v>
      </c>
      <c r="Q209" s="136">
        <v>0.08</v>
      </c>
      <c r="R209" s="136">
        <f t="shared" si="2"/>
        <v>0.08</v>
      </c>
      <c r="S209" s="136">
        <v>0</v>
      </c>
      <c r="T209" s="137">
        <f t="shared" si="3"/>
        <v>0</v>
      </c>
      <c r="AR209" s="138" t="s">
        <v>181</v>
      </c>
      <c r="AT209" s="138" t="s">
        <v>255</v>
      </c>
      <c r="AU209" s="138" t="s">
        <v>83</v>
      </c>
      <c r="AY209" s="17" t="s">
        <v>124</v>
      </c>
      <c r="BE209" s="139">
        <f t="shared" si="4"/>
        <v>0</v>
      </c>
      <c r="BF209" s="139">
        <f t="shared" si="5"/>
        <v>0</v>
      </c>
      <c r="BG209" s="139">
        <f t="shared" si="6"/>
        <v>0</v>
      </c>
      <c r="BH209" s="139">
        <f t="shared" si="7"/>
        <v>0</v>
      </c>
      <c r="BI209" s="139">
        <f t="shared" si="8"/>
        <v>0</v>
      </c>
      <c r="BJ209" s="17" t="s">
        <v>81</v>
      </c>
      <c r="BK209" s="139">
        <f t="shared" si="9"/>
        <v>0</v>
      </c>
      <c r="BL209" s="17" t="s">
        <v>131</v>
      </c>
      <c r="BM209" s="138" t="s">
        <v>823</v>
      </c>
    </row>
    <row r="210" spans="2:65" s="1" customFormat="1" ht="16.5" customHeight="1">
      <c r="B210" s="32"/>
      <c r="C210" s="165" t="s">
        <v>337</v>
      </c>
      <c r="D210" s="165" t="s">
        <v>255</v>
      </c>
      <c r="E210" s="166" t="s">
        <v>468</v>
      </c>
      <c r="F210" s="167" t="s">
        <v>469</v>
      </c>
      <c r="G210" s="168" t="s">
        <v>420</v>
      </c>
      <c r="H210" s="169">
        <v>1</v>
      </c>
      <c r="I210" s="170"/>
      <c r="J210" s="171">
        <f t="shared" si="0"/>
        <v>0</v>
      </c>
      <c r="K210" s="167" t="s">
        <v>130</v>
      </c>
      <c r="L210" s="172"/>
      <c r="M210" s="173" t="s">
        <v>19</v>
      </c>
      <c r="N210" s="174" t="s">
        <v>44</v>
      </c>
      <c r="P210" s="136">
        <f t="shared" si="1"/>
        <v>0</v>
      </c>
      <c r="Q210" s="136">
        <v>0.04</v>
      </c>
      <c r="R210" s="136">
        <f t="shared" si="2"/>
        <v>0.04</v>
      </c>
      <c r="S210" s="136">
        <v>0</v>
      </c>
      <c r="T210" s="137">
        <f t="shared" si="3"/>
        <v>0</v>
      </c>
      <c r="AR210" s="138" t="s">
        <v>181</v>
      </c>
      <c r="AT210" s="138" t="s">
        <v>255</v>
      </c>
      <c r="AU210" s="138" t="s">
        <v>83</v>
      </c>
      <c r="AY210" s="17" t="s">
        <v>124</v>
      </c>
      <c r="BE210" s="139">
        <f t="shared" si="4"/>
        <v>0</v>
      </c>
      <c r="BF210" s="139">
        <f t="shared" si="5"/>
        <v>0</v>
      </c>
      <c r="BG210" s="139">
        <f t="shared" si="6"/>
        <v>0</v>
      </c>
      <c r="BH210" s="139">
        <f t="shared" si="7"/>
        <v>0</v>
      </c>
      <c r="BI210" s="139">
        <f t="shared" si="8"/>
        <v>0</v>
      </c>
      <c r="BJ210" s="17" t="s">
        <v>81</v>
      </c>
      <c r="BK210" s="139">
        <f t="shared" si="9"/>
        <v>0</v>
      </c>
      <c r="BL210" s="17" t="s">
        <v>131</v>
      </c>
      <c r="BM210" s="138" t="s">
        <v>824</v>
      </c>
    </row>
    <row r="211" spans="2:65" s="1" customFormat="1" ht="16.5" customHeight="1">
      <c r="B211" s="32"/>
      <c r="C211" s="165" t="s">
        <v>342</v>
      </c>
      <c r="D211" s="165" t="s">
        <v>255</v>
      </c>
      <c r="E211" s="166" t="s">
        <v>472</v>
      </c>
      <c r="F211" s="167" t="s">
        <v>473</v>
      </c>
      <c r="G211" s="168" t="s">
        <v>420</v>
      </c>
      <c r="H211" s="169">
        <v>1</v>
      </c>
      <c r="I211" s="170"/>
      <c r="J211" s="171">
        <f t="shared" si="0"/>
        <v>0</v>
      </c>
      <c r="K211" s="167" t="s">
        <v>130</v>
      </c>
      <c r="L211" s="172"/>
      <c r="M211" s="173" t="s">
        <v>19</v>
      </c>
      <c r="N211" s="174" t="s">
        <v>44</v>
      </c>
      <c r="P211" s="136">
        <f t="shared" si="1"/>
        <v>0</v>
      </c>
      <c r="Q211" s="136">
        <v>0.04</v>
      </c>
      <c r="R211" s="136">
        <f t="shared" si="2"/>
        <v>0.04</v>
      </c>
      <c r="S211" s="136">
        <v>0</v>
      </c>
      <c r="T211" s="137">
        <f t="shared" si="3"/>
        <v>0</v>
      </c>
      <c r="AR211" s="138" t="s">
        <v>181</v>
      </c>
      <c r="AT211" s="138" t="s">
        <v>255</v>
      </c>
      <c r="AU211" s="138" t="s">
        <v>83</v>
      </c>
      <c r="AY211" s="17" t="s">
        <v>124</v>
      </c>
      <c r="BE211" s="139">
        <f t="shared" si="4"/>
        <v>0</v>
      </c>
      <c r="BF211" s="139">
        <f t="shared" si="5"/>
        <v>0</v>
      </c>
      <c r="BG211" s="139">
        <f t="shared" si="6"/>
        <v>0</v>
      </c>
      <c r="BH211" s="139">
        <f t="shared" si="7"/>
        <v>0</v>
      </c>
      <c r="BI211" s="139">
        <f t="shared" si="8"/>
        <v>0</v>
      </c>
      <c r="BJ211" s="17" t="s">
        <v>81</v>
      </c>
      <c r="BK211" s="139">
        <f t="shared" si="9"/>
        <v>0</v>
      </c>
      <c r="BL211" s="17" t="s">
        <v>131</v>
      </c>
      <c r="BM211" s="138" t="s">
        <v>825</v>
      </c>
    </row>
    <row r="212" spans="2:65" s="1" customFormat="1" ht="16.5" customHeight="1">
      <c r="B212" s="32"/>
      <c r="C212" s="165" t="s">
        <v>348</v>
      </c>
      <c r="D212" s="165" t="s">
        <v>255</v>
      </c>
      <c r="E212" s="166" t="s">
        <v>476</v>
      </c>
      <c r="F212" s="167" t="s">
        <v>477</v>
      </c>
      <c r="G212" s="168" t="s">
        <v>420</v>
      </c>
      <c r="H212" s="169">
        <v>1</v>
      </c>
      <c r="I212" s="170"/>
      <c r="J212" s="171">
        <f t="shared" si="0"/>
        <v>0</v>
      </c>
      <c r="K212" s="167" t="s">
        <v>130</v>
      </c>
      <c r="L212" s="172"/>
      <c r="M212" s="173" t="s">
        <v>19</v>
      </c>
      <c r="N212" s="174" t="s">
        <v>44</v>
      </c>
      <c r="P212" s="136">
        <f t="shared" si="1"/>
        <v>0</v>
      </c>
      <c r="Q212" s="136">
        <v>4.0000000000000001E-3</v>
      </c>
      <c r="R212" s="136">
        <f t="shared" si="2"/>
        <v>4.0000000000000001E-3</v>
      </c>
      <c r="S212" s="136">
        <v>0</v>
      </c>
      <c r="T212" s="137">
        <f t="shared" si="3"/>
        <v>0</v>
      </c>
      <c r="AR212" s="138" t="s">
        <v>181</v>
      </c>
      <c r="AT212" s="138" t="s">
        <v>255</v>
      </c>
      <c r="AU212" s="138" t="s">
        <v>83</v>
      </c>
      <c r="AY212" s="17" t="s">
        <v>124</v>
      </c>
      <c r="BE212" s="139">
        <f t="shared" si="4"/>
        <v>0</v>
      </c>
      <c r="BF212" s="139">
        <f t="shared" si="5"/>
        <v>0</v>
      </c>
      <c r="BG212" s="139">
        <f t="shared" si="6"/>
        <v>0</v>
      </c>
      <c r="BH212" s="139">
        <f t="shared" si="7"/>
        <v>0</v>
      </c>
      <c r="BI212" s="139">
        <f t="shared" si="8"/>
        <v>0</v>
      </c>
      <c r="BJ212" s="17" t="s">
        <v>81</v>
      </c>
      <c r="BK212" s="139">
        <f t="shared" si="9"/>
        <v>0</v>
      </c>
      <c r="BL212" s="17" t="s">
        <v>131</v>
      </c>
      <c r="BM212" s="138" t="s">
        <v>826</v>
      </c>
    </row>
    <row r="213" spans="2:65" s="1" customFormat="1" ht="16.5" customHeight="1">
      <c r="B213" s="32"/>
      <c r="C213" s="165" t="s">
        <v>353</v>
      </c>
      <c r="D213" s="165" t="s">
        <v>255</v>
      </c>
      <c r="E213" s="166" t="s">
        <v>480</v>
      </c>
      <c r="F213" s="167" t="s">
        <v>481</v>
      </c>
      <c r="G213" s="168" t="s">
        <v>420</v>
      </c>
      <c r="H213" s="169">
        <v>1</v>
      </c>
      <c r="I213" s="170"/>
      <c r="J213" s="171">
        <f t="shared" si="0"/>
        <v>0</v>
      </c>
      <c r="K213" s="167" t="s">
        <v>130</v>
      </c>
      <c r="L213" s="172"/>
      <c r="M213" s="173" t="s">
        <v>19</v>
      </c>
      <c r="N213" s="174" t="s">
        <v>44</v>
      </c>
      <c r="P213" s="136">
        <f t="shared" si="1"/>
        <v>0</v>
      </c>
      <c r="Q213" s="136">
        <v>5.0599999999999999E-2</v>
      </c>
      <c r="R213" s="136">
        <f t="shared" si="2"/>
        <v>5.0599999999999999E-2</v>
      </c>
      <c r="S213" s="136">
        <v>0</v>
      </c>
      <c r="T213" s="137">
        <f t="shared" si="3"/>
        <v>0</v>
      </c>
      <c r="AR213" s="138" t="s">
        <v>181</v>
      </c>
      <c r="AT213" s="138" t="s">
        <v>255</v>
      </c>
      <c r="AU213" s="138" t="s">
        <v>83</v>
      </c>
      <c r="AY213" s="17" t="s">
        <v>124</v>
      </c>
      <c r="BE213" s="139">
        <f t="shared" si="4"/>
        <v>0</v>
      </c>
      <c r="BF213" s="139">
        <f t="shared" si="5"/>
        <v>0</v>
      </c>
      <c r="BG213" s="139">
        <f t="shared" si="6"/>
        <v>0</v>
      </c>
      <c r="BH213" s="139">
        <f t="shared" si="7"/>
        <v>0</v>
      </c>
      <c r="BI213" s="139">
        <f t="shared" si="8"/>
        <v>0</v>
      </c>
      <c r="BJ213" s="17" t="s">
        <v>81</v>
      </c>
      <c r="BK213" s="139">
        <f t="shared" si="9"/>
        <v>0</v>
      </c>
      <c r="BL213" s="17" t="s">
        <v>131</v>
      </c>
      <c r="BM213" s="138" t="s">
        <v>827</v>
      </c>
    </row>
    <row r="214" spans="2:65" s="1" customFormat="1" ht="16.5" customHeight="1">
      <c r="B214" s="32"/>
      <c r="C214" s="127" t="s">
        <v>358</v>
      </c>
      <c r="D214" s="127" t="s">
        <v>126</v>
      </c>
      <c r="E214" s="128" t="s">
        <v>493</v>
      </c>
      <c r="F214" s="129" t="s">
        <v>494</v>
      </c>
      <c r="G214" s="130" t="s">
        <v>420</v>
      </c>
      <c r="H214" s="131">
        <v>1</v>
      </c>
      <c r="I214" s="132"/>
      <c r="J214" s="133">
        <f t="shared" si="0"/>
        <v>0</v>
      </c>
      <c r="K214" s="129" t="s">
        <v>19</v>
      </c>
      <c r="L214" s="32"/>
      <c r="M214" s="134" t="s">
        <v>19</v>
      </c>
      <c r="N214" s="135" t="s">
        <v>44</v>
      </c>
      <c r="P214" s="136">
        <f t="shared" si="1"/>
        <v>0</v>
      </c>
      <c r="Q214" s="136">
        <v>0</v>
      </c>
      <c r="R214" s="136">
        <f t="shared" si="2"/>
        <v>0</v>
      </c>
      <c r="S214" s="136">
        <v>0</v>
      </c>
      <c r="T214" s="137">
        <f t="shared" si="3"/>
        <v>0</v>
      </c>
      <c r="AR214" s="138" t="s">
        <v>131</v>
      </c>
      <c r="AT214" s="138" t="s">
        <v>126</v>
      </c>
      <c r="AU214" s="138" t="s">
        <v>83</v>
      </c>
      <c r="AY214" s="17" t="s">
        <v>124</v>
      </c>
      <c r="BE214" s="139">
        <f t="shared" si="4"/>
        <v>0</v>
      </c>
      <c r="BF214" s="139">
        <f t="shared" si="5"/>
        <v>0</v>
      </c>
      <c r="BG214" s="139">
        <f t="shared" si="6"/>
        <v>0</v>
      </c>
      <c r="BH214" s="139">
        <f t="shared" si="7"/>
        <v>0</v>
      </c>
      <c r="BI214" s="139">
        <f t="shared" si="8"/>
        <v>0</v>
      </c>
      <c r="BJ214" s="17" t="s">
        <v>81</v>
      </c>
      <c r="BK214" s="139">
        <f t="shared" si="9"/>
        <v>0</v>
      </c>
      <c r="BL214" s="17" t="s">
        <v>131</v>
      </c>
      <c r="BM214" s="138" t="s">
        <v>828</v>
      </c>
    </row>
    <row r="215" spans="2:65" s="11" customFormat="1" ht="22.9" customHeight="1">
      <c r="B215" s="115"/>
      <c r="D215" s="116" t="s">
        <v>72</v>
      </c>
      <c r="E215" s="125" t="s">
        <v>187</v>
      </c>
      <c r="F215" s="125" t="s">
        <v>496</v>
      </c>
      <c r="I215" s="118"/>
      <c r="J215" s="126">
        <f>BK215</f>
        <v>0</v>
      </c>
      <c r="L215" s="115"/>
      <c r="M215" s="120"/>
      <c r="P215" s="121">
        <f>SUM(P216:P258)</f>
        <v>0</v>
      </c>
      <c r="R215" s="121">
        <f>SUM(R216:R258)</f>
        <v>36.795663599999997</v>
      </c>
      <c r="T215" s="122">
        <f>SUM(T216:T258)</f>
        <v>0</v>
      </c>
      <c r="AR215" s="116" t="s">
        <v>81</v>
      </c>
      <c r="AT215" s="123" t="s">
        <v>72</v>
      </c>
      <c r="AU215" s="123" t="s">
        <v>81</v>
      </c>
      <c r="AY215" s="116" t="s">
        <v>124</v>
      </c>
      <c r="BK215" s="124">
        <f>SUM(BK216:BK258)</f>
        <v>0</v>
      </c>
    </row>
    <row r="216" spans="2:65" s="1" customFormat="1" ht="16.5" customHeight="1">
      <c r="B216" s="32"/>
      <c r="C216" s="127" t="s">
        <v>363</v>
      </c>
      <c r="D216" s="127" t="s">
        <v>126</v>
      </c>
      <c r="E216" s="128" t="s">
        <v>527</v>
      </c>
      <c r="F216" s="129" t="s">
        <v>528</v>
      </c>
      <c r="G216" s="130" t="s">
        <v>162</v>
      </c>
      <c r="H216" s="131">
        <v>23</v>
      </c>
      <c r="I216" s="132"/>
      <c r="J216" s="133">
        <f>ROUND(I216*H216,1)</f>
        <v>0</v>
      </c>
      <c r="K216" s="129" t="s">
        <v>529</v>
      </c>
      <c r="L216" s="32"/>
      <c r="M216" s="134" t="s">
        <v>19</v>
      </c>
      <c r="N216" s="135" t="s">
        <v>44</v>
      </c>
      <c r="P216" s="136">
        <f>O216*H216</f>
        <v>0</v>
      </c>
      <c r="Q216" s="136">
        <v>2.0000000000000001E-4</v>
      </c>
      <c r="R216" s="136">
        <f>Q216*H216</f>
        <v>4.5999999999999999E-3</v>
      </c>
      <c r="S216" s="136">
        <v>0</v>
      </c>
      <c r="T216" s="137">
        <f>S216*H216</f>
        <v>0</v>
      </c>
      <c r="AR216" s="138" t="s">
        <v>131</v>
      </c>
      <c r="AT216" s="138" t="s">
        <v>126</v>
      </c>
      <c r="AU216" s="138" t="s">
        <v>83</v>
      </c>
      <c r="AY216" s="17" t="s">
        <v>124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81</v>
      </c>
      <c r="BK216" s="139">
        <f>ROUND(I216*H216,1)</f>
        <v>0</v>
      </c>
      <c r="BL216" s="17" t="s">
        <v>131</v>
      </c>
      <c r="BM216" s="138" t="s">
        <v>829</v>
      </c>
    </row>
    <row r="217" spans="2:65" s="1" customFormat="1" ht="11.25">
      <c r="B217" s="32"/>
      <c r="D217" s="140" t="s">
        <v>133</v>
      </c>
      <c r="F217" s="141" t="s">
        <v>531</v>
      </c>
      <c r="I217" s="142"/>
      <c r="L217" s="32"/>
      <c r="M217" s="143"/>
      <c r="T217" s="53"/>
      <c r="AT217" s="17" t="s">
        <v>133</v>
      </c>
      <c r="AU217" s="17" t="s">
        <v>83</v>
      </c>
    </row>
    <row r="218" spans="2:65" s="1" customFormat="1" ht="16.5" customHeight="1">
      <c r="B218" s="32"/>
      <c r="C218" s="127" t="s">
        <v>369</v>
      </c>
      <c r="D218" s="127" t="s">
        <v>126</v>
      </c>
      <c r="E218" s="128" t="s">
        <v>533</v>
      </c>
      <c r="F218" s="129" t="s">
        <v>534</v>
      </c>
      <c r="G218" s="130" t="s">
        <v>162</v>
      </c>
      <c r="H218" s="131">
        <v>43</v>
      </c>
      <c r="I218" s="132"/>
      <c r="J218" s="133">
        <f>ROUND(I218*H218,1)</f>
        <v>0</v>
      </c>
      <c r="K218" s="129" t="s">
        <v>529</v>
      </c>
      <c r="L218" s="32"/>
      <c r="M218" s="134" t="s">
        <v>19</v>
      </c>
      <c r="N218" s="135" t="s">
        <v>44</v>
      </c>
      <c r="P218" s="136">
        <f>O218*H218</f>
        <v>0</v>
      </c>
      <c r="Q218" s="136">
        <v>1E-4</v>
      </c>
      <c r="R218" s="136">
        <f>Q218*H218</f>
        <v>4.3E-3</v>
      </c>
      <c r="S218" s="136">
        <v>0</v>
      </c>
      <c r="T218" s="137">
        <f>S218*H218</f>
        <v>0</v>
      </c>
      <c r="AR218" s="138" t="s">
        <v>131</v>
      </c>
      <c r="AT218" s="138" t="s">
        <v>126</v>
      </c>
      <c r="AU218" s="138" t="s">
        <v>83</v>
      </c>
      <c r="AY218" s="17" t="s">
        <v>124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7" t="s">
        <v>81</v>
      </c>
      <c r="BK218" s="139">
        <f>ROUND(I218*H218,1)</f>
        <v>0</v>
      </c>
      <c r="BL218" s="17" t="s">
        <v>131</v>
      </c>
      <c r="BM218" s="138" t="s">
        <v>830</v>
      </c>
    </row>
    <row r="219" spans="2:65" s="1" customFormat="1" ht="11.25">
      <c r="B219" s="32"/>
      <c r="D219" s="140" t="s">
        <v>133</v>
      </c>
      <c r="F219" s="141" t="s">
        <v>536</v>
      </c>
      <c r="I219" s="142"/>
      <c r="L219" s="32"/>
      <c r="M219" s="143"/>
      <c r="T219" s="53"/>
      <c r="AT219" s="17" t="s">
        <v>133</v>
      </c>
      <c r="AU219" s="17" t="s">
        <v>83</v>
      </c>
    </row>
    <row r="220" spans="2:65" s="1" customFormat="1" ht="16.5" customHeight="1">
      <c r="B220" s="32"/>
      <c r="C220" s="127" t="s">
        <v>374</v>
      </c>
      <c r="D220" s="127" t="s">
        <v>126</v>
      </c>
      <c r="E220" s="128" t="s">
        <v>538</v>
      </c>
      <c r="F220" s="129" t="s">
        <v>539</v>
      </c>
      <c r="G220" s="130" t="s">
        <v>129</v>
      </c>
      <c r="H220" s="131">
        <v>14</v>
      </c>
      <c r="I220" s="132"/>
      <c r="J220" s="133">
        <f>ROUND(I220*H220,1)</f>
        <v>0</v>
      </c>
      <c r="K220" s="129" t="s">
        <v>529</v>
      </c>
      <c r="L220" s="32"/>
      <c r="M220" s="134" t="s">
        <v>19</v>
      </c>
      <c r="N220" s="135" t="s">
        <v>44</v>
      </c>
      <c r="P220" s="136">
        <f>O220*H220</f>
        <v>0</v>
      </c>
      <c r="Q220" s="136">
        <v>1.1999999999999999E-3</v>
      </c>
      <c r="R220" s="136">
        <f>Q220*H220</f>
        <v>1.6799999999999999E-2</v>
      </c>
      <c r="S220" s="136">
        <v>0</v>
      </c>
      <c r="T220" s="137">
        <f>S220*H220</f>
        <v>0</v>
      </c>
      <c r="AR220" s="138" t="s">
        <v>131</v>
      </c>
      <c r="AT220" s="138" t="s">
        <v>126</v>
      </c>
      <c r="AU220" s="138" t="s">
        <v>83</v>
      </c>
      <c r="AY220" s="17" t="s">
        <v>124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81</v>
      </c>
      <c r="BK220" s="139">
        <f>ROUND(I220*H220,1)</f>
        <v>0</v>
      </c>
      <c r="BL220" s="17" t="s">
        <v>131</v>
      </c>
      <c r="BM220" s="138" t="s">
        <v>831</v>
      </c>
    </row>
    <row r="221" spans="2:65" s="1" customFormat="1" ht="11.25">
      <c r="B221" s="32"/>
      <c r="D221" s="140" t="s">
        <v>133</v>
      </c>
      <c r="F221" s="141" t="s">
        <v>541</v>
      </c>
      <c r="I221" s="142"/>
      <c r="L221" s="32"/>
      <c r="M221" s="143"/>
      <c r="T221" s="53"/>
      <c r="AT221" s="17" t="s">
        <v>133</v>
      </c>
      <c r="AU221" s="17" t="s">
        <v>83</v>
      </c>
    </row>
    <row r="222" spans="2:65" s="1" customFormat="1" ht="21.75" customHeight="1">
      <c r="B222" s="32"/>
      <c r="C222" s="127" t="s">
        <v>379</v>
      </c>
      <c r="D222" s="127" t="s">
        <v>126</v>
      </c>
      <c r="E222" s="128" t="s">
        <v>543</v>
      </c>
      <c r="F222" s="129" t="s">
        <v>544</v>
      </c>
      <c r="G222" s="130" t="s">
        <v>162</v>
      </c>
      <c r="H222" s="131">
        <v>23</v>
      </c>
      <c r="I222" s="132"/>
      <c r="J222" s="133">
        <f>ROUND(I222*H222,1)</f>
        <v>0</v>
      </c>
      <c r="K222" s="129" t="s">
        <v>130</v>
      </c>
      <c r="L222" s="32"/>
      <c r="M222" s="134" t="s">
        <v>19</v>
      </c>
      <c r="N222" s="135" t="s">
        <v>44</v>
      </c>
      <c r="P222" s="136">
        <f>O222*H222</f>
        <v>0</v>
      </c>
      <c r="Q222" s="136">
        <v>6.4999999999999997E-4</v>
      </c>
      <c r="R222" s="136">
        <f>Q222*H222</f>
        <v>1.495E-2</v>
      </c>
      <c r="S222" s="136">
        <v>0</v>
      </c>
      <c r="T222" s="137">
        <f>S222*H222</f>
        <v>0</v>
      </c>
      <c r="AR222" s="138" t="s">
        <v>131</v>
      </c>
      <c r="AT222" s="138" t="s">
        <v>126</v>
      </c>
      <c r="AU222" s="138" t="s">
        <v>83</v>
      </c>
      <c r="AY222" s="17" t="s">
        <v>124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81</v>
      </c>
      <c r="BK222" s="139">
        <f>ROUND(I222*H222,1)</f>
        <v>0</v>
      </c>
      <c r="BL222" s="17" t="s">
        <v>131</v>
      </c>
      <c r="BM222" s="138" t="s">
        <v>832</v>
      </c>
    </row>
    <row r="223" spans="2:65" s="1" customFormat="1" ht="11.25">
      <c r="B223" s="32"/>
      <c r="D223" s="140" t="s">
        <v>133</v>
      </c>
      <c r="F223" s="141" t="s">
        <v>546</v>
      </c>
      <c r="I223" s="142"/>
      <c r="L223" s="32"/>
      <c r="M223" s="143"/>
      <c r="T223" s="53"/>
      <c r="AT223" s="17" t="s">
        <v>133</v>
      </c>
      <c r="AU223" s="17" t="s">
        <v>83</v>
      </c>
    </row>
    <row r="224" spans="2:65" s="1" customFormat="1" ht="21.75" customHeight="1">
      <c r="B224" s="32"/>
      <c r="C224" s="127" t="s">
        <v>384</v>
      </c>
      <c r="D224" s="127" t="s">
        <v>126</v>
      </c>
      <c r="E224" s="128" t="s">
        <v>548</v>
      </c>
      <c r="F224" s="129" t="s">
        <v>549</v>
      </c>
      <c r="G224" s="130" t="s">
        <v>162</v>
      </c>
      <c r="H224" s="131">
        <v>43</v>
      </c>
      <c r="I224" s="132"/>
      <c r="J224" s="133">
        <f>ROUND(I224*H224,1)</f>
        <v>0</v>
      </c>
      <c r="K224" s="129" t="s">
        <v>130</v>
      </c>
      <c r="L224" s="32"/>
      <c r="M224" s="134" t="s">
        <v>19</v>
      </c>
      <c r="N224" s="135" t="s">
        <v>44</v>
      </c>
      <c r="P224" s="136">
        <f>O224*H224</f>
        <v>0</v>
      </c>
      <c r="Q224" s="136">
        <v>3.8000000000000002E-4</v>
      </c>
      <c r="R224" s="136">
        <f>Q224*H224</f>
        <v>1.634E-2</v>
      </c>
      <c r="S224" s="136">
        <v>0</v>
      </c>
      <c r="T224" s="137">
        <f>S224*H224</f>
        <v>0</v>
      </c>
      <c r="AR224" s="138" t="s">
        <v>131</v>
      </c>
      <c r="AT224" s="138" t="s">
        <v>126</v>
      </c>
      <c r="AU224" s="138" t="s">
        <v>83</v>
      </c>
      <c r="AY224" s="17" t="s">
        <v>124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81</v>
      </c>
      <c r="BK224" s="139">
        <f>ROUND(I224*H224,1)</f>
        <v>0</v>
      </c>
      <c r="BL224" s="17" t="s">
        <v>131</v>
      </c>
      <c r="BM224" s="138" t="s">
        <v>833</v>
      </c>
    </row>
    <row r="225" spans="2:65" s="1" customFormat="1" ht="11.25">
      <c r="B225" s="32"/>
      <c r="D225" s="140" t="s">
        <v>133</v>
      </c>
      <c r="F225" s="141" t="s">
        <v>551</v>
      </c>
      <c r="I225" s="142"/>
      <c r="L225" s="32"/>
      <c r="M225" s="143"/>
      <c r="T225" s="53"/>
      <c r="AT225" s="17" t="s">
        <v>133</v>
      </c>
      <c r="AU225" s="17" t="s">
        <v>83</v>
      </c>
    </row>
    <row r="226" spans="2:65" s="1" customFormat="1" ht="21.75" customHeight="1">
      <c r="B226" s="32"/>
      <c r="C226" s="127" t="s">
        <v>390</v>
      </c>
      <c r="D226" s="127" t="s">
        <v>126</v>
      </c>
      <c r="E226" s="128" t="s">
        <v>553</v>
      </c>
      <c r="F226" s="129" t="s">
        <v>554</v>
      </c>
      <c r="G226" s="130" t="s">
        <v>129</v>
      </c>
      <c r="H226" s="131">
        <v>14</v>
      </c>
      <c r="I226" s="132"/>
      <c r="J226" s="133">
        <f>ROUND(I226*H226,1)</f>
        <v>0</v>
      </c>
      <c r="K226" s="129" t="s">
        <v>130</v>
      </c>
      <c r="L226" s="32"/>
      <c r="M226" s="134" t="s">
        <v>19</v>
      </c>
      <c r="N226" s="135" t="s">
        <v>44</v>
      </c>
      <c r="P226" s="136">
        <f>O226*H226</f>
        <v>0</v>
      </c>
      <c r="Q226" s="136">
        <v>2.5999999999999999E-3</v>
      </c>
      <c r="R226" s="136">
        <f>Q226*H226</f>
        <v>3.6400000000000002E-2</v>
      </c>
      <c r="S226" s="136">
        <v>0</v>
      </c>
      <c r="T226" s="137">
        <f>S226*H226</f>
        <v>0</v>
      </c>
      <c r="AR226" s="138" t="s">
        <v>131</v>
      </c>
      <c r="AT226" s="138" t="s">
        <v>126</v>
      </c>
      <c r="AU226" s="138" t="s">
        <v>83</v>
      </c>
      <c r="AY226" s="17" t="s">
        <v>124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81</v>
      </c>
      <c r="BK226" s="139">
        <f>ROUND(I226*H226,1)</f>
        <v>0</v>
      </c>
      <c r="BL226" s="17" t="s">
        <v>131</v>
      </c>
      <c r="BM226" s="138" t="s">
        <v>834</v>
      </c>
    </row>
    <row r="227" spans="2:65" s="1" customFormat="1" ht="11.25">
      <c r="B227" s="32"/>
      <c r="D227" s="140" t="s">
        <v>133</v>
      </c>
      <c r="F227" s="141" t="s">
        <v>556</v>
      </c>
      <c r="I227" s="142"/>
      <c r="L227" s="32"/>
      <c r="M227" s="143"/>
      <c r="T227" s="53"/>
      <c r="AT227" s="17" t="s">
        <v>133</v>
      </c>
      <c r="AU227" s="17" t="s">
        <v>83</v>
      </c>
    </row>
    <row r="228" spans="2:65" s="1" customFormat="1" ht="24.2" customHeight="1">
      <c r="B228" s="32"/>
      <c r="C228" s="127" t="s">
        <v>395</v>
      </c>
      <c r="D228" s="127" t="s">
        <v>126</v>
      </c>
      <c r="E228" s="128" t="s">
        <v>558</v>
      </c>
      <c r="F228" s="129" t="s">
        <v>559</v>
      </c>
      <c r="G228" s="130" t="s">
        <v>162</v>
      </c>
      <c r="H228" s="131">
        <v>66</v>
      </c>
      <c r="I228" s="132"/>
      <c r="J228" s="133">
        <f>ROUND(I228*H228,1)</f>
        <v>0</v>
      </c>
      <c r="K228" s="129" t="s">
        <v>130</v>
      </c>
      <c r="L228" s="32"/>
      <c r="M228" s="134" t="s">
        <v>19</v>
      </c>
      <c r="N228" s="135" t="s">
        <v>44</v>
      </c>
      <c r="P228" s="136">
        <f>O228*H228</f>
        <v>0</v>
      </c>
      <c r="Q228" s="136">
        <v>0</v>
      </c>
      <c r="R228" s="136">
        <f>Q228*H228</f>
        <v>0</v>
      </c>
      <c r="S228" s="136">
        <v>0</v>
      </c>
      <c r="T228" s="137">
        <f>S228*H228</f>
        <v>0</v>
      </c>
      <c r="AR228" s="138" t="s">
        <v>131</v>
      </c>
      <c r="AT228" s="138" t="s">
        <v>126</v>
      </c>
      <c r="AU228" s="138" t="s">
        <v>83</v>
      </c>
      <c r="AY228" s="17" t="s">
        <v>124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7" t="s">
        <v>81</v>
      </c>
      <c r="BK228" s="139">
        <f>ROUND(I228*H228,1)</f>
        <v>0</v>
      </c>
      <c r="BL228" s="17" t="s">
        <v>131</v>
      </c>
      <c r="BM228" s="138" t="s">
        <v>835</v>
      </c>
    </row>
    <row r="229" spans="2:65" s="1" customFormat="1" ht="11.25">
      <c r="B229" s="32"/>
      <c r="D229" s="140" t="s">
        <v>133</v>
      </c>
      <c r="F229" s="141" t="s">
        <v>561</v>
      </c>
      <c r="I229" s="142"/>
      <c r="L229" s="32"/>
      <c r="M229" s="143"/>
      <c r="T229" s="53"/>
      <c r="AT229" s="17" t="s">
        <v>133</v>
      </c>
      <c r="AU229" s="17" t="s">
        <v>83</v>
      </c>
    </row>
    <row r="230" spans="2:65" s="1" customFormat="1" ht="24.2" customHeight="1">
      <c r="B230" s="32"/>
      <c r="C230" s="127" t="s">
        <v>401</v>
      </c>
      <c r="D230" s="127" t="s">
        <v>126</v>
      </c>
      <c r="E230" s="128" t="s">
        <v>564</v>
      </c>
      <c r="F230" s="129" t="s">
        <v>565</v>
      </c>
      <c r="G230" s="130" t="s">
        <v>129</v>
      </c>
      <c r="H230" s="131">
        <v>14</v>
      </c>
      <c r="I230" s="132"/>
      <c r="J230" s="133">
        <f>ROUND(I230*H230,1)</f>
        <v>0</v>
      </c>
      <c r="K230" s="129" t="s">
        <v>130</v>
      </c>
      <c r="L230" s="32"/>
      <c r="M230" s="134" t="s">
        <v>19</v>
      </c>
      <c r="N230" s="135" t="s">
        <v>44</v>
      </c>
      <c r="P230" s="136">
        <f>O230*H230</f>
        <v>0</v>
      </c>
      <c r="Q230" s="136">
        <v>1.0000000000000001E-5</v>
      </c>
      <c r="R230" s="136">
        <f>Q230*H230</f>
        <v>1.4000000000000001E-4</v>
      </c>
      <c r="S230" s="136">
        <v>0</v>
      </c>
      <c r="T230" s="137">
        <f>S230*H230</f>
        <v>0</v>
      </c>
      <c r="AR230" s="138" t="s">
        <v>131</v>
      </c>
      <c r="AT230" s="138" t="s">
        <v>126</v>
      </c>
      <c r="AU230" s="138" t="s">
        <v>83</v>
      </c>
      <c r="AY230" s="17" t="s">
        <v>124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81</v>
      </c>
      <c r="BK230" s="139">
        <f>ROUND(I230*H230,1)</f>
        <v>0</v>
      </c>
      <c r="BL230" s="17" t="s">
        <v>131</v>
      </c>
      <c r="BM230" s="138" t="s">
        <v>836</v>
      </c>
    </row>
    <row r="231" spans="2:65" s="1" customFormat="1" ht="11.25">
      <c r="B231" s="32"/>
      <c r="D231" s="140" t="s">
        <v>133</v>
      </c>
      <c r="F231" s="141" t="s">
        <v>567</v>
      </c>
      <c r="I231" s="142"/>
      <c r="L231" s="32"/>
      <c r="M231" s="143"/>
      <c r="T231" s="53"/>
      <c r="AT231" s="17" t="s">
        <v>133</v>
      </c>
      <c r="AU231" s="17" t="s">
        <v>83</v>
      </c>
    </row>
    <row r="232" spans="2:65" s="1" customFormat="1" ht="24.2" customHeight="1">
      <c r="B232" s="32"/>
      <c r="C232" s="127" t="s">
        <v>407</v>
      </c>
      <c r="D232" s="127" t="s">
        <v>126</v>
      </c>
      <c r="E232" s="128" t="s">
        <v>569</v>
      </c>
      <c r="F232" s="129" t="s">
        <v>570</v>
      </c>
      <c r="G232" s="130" t="s">
        <v>162</v>
      </c>
      <c r="H232" s="131">
        <v>79</v>
      </c>
      <c r="I232" s="132"/>
      <c r="J232" s="133">
        <f>ROUND(I232*H232,1)</f>
        <v>0</v>
      </c>
      <c r="K232" s="129" t="s">
        <v>130</v>
      </c>
      <c r="L232" s="32"/>
      <c r="M232" s="134" t="s">
        <v>19</v>
      </c>
      <c r="N232" s="135" t="s">
        <v>44</v>
      </c>
      <c r="P232" s="136">
        <f>O232*H232</f>
        <v>0</v>
      </c>
      <c r="Q232" s="136">
        <v>0.15540000000000001</v>
      </c>
      <c r="R232" s="136">
        <f>Q232*H232</f>
        <v>12.2766</v>
      </c>
      <c r="S232" s="136">
        <v>0</v>
      </c>
      <c r="T232" s="137">
        <f>S232*H232</f>
        <v>0</v>
      </c>
      <c r="AR232" s="138" t="s">
        <v>131</v>
      </c>
      <c r="AT232" s="138" t="s">
        <v>126</v>
      </c>
      <c r="AU232" s="138" t="s">
        <v>83</v>
      </c>
      <c r="AY232" s="17" t="s">
        <v>124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81</v>
      </c>
      <c r="BK232" s="139">
        <f>ROUND(I232*H232,1)</f>
        <v>0</v>
      </c>
      <c r="BL232" s="17" t="s">
        <v>131</v>
      </c>
      <c r="BM232" s="138" t="s">
        <v>837</v>
      </c>
    </row>
    <row r="233" spans="2:65" s="1" customFormat="1" ht="11.25">
      <c r="B233" s="32"/>
      <c r="D233" s="140" t="s">
        <v>133</v>
      </c>
      <c r="F233" s="141" t="s">
        <v>572</v>
      </c>
      <c r="I233" s="142"/>
      <c r="L233" s="32"/>
      <c r="M233" s="143"/>
      <c r="T233" s="53"/>
      <c r="AT233" s="17" t="s">
        <v>133</v>
      </c>
      <c r="AU233" s="17" t="s">
        <v>83</v>
      </c>
    </row>
    <row r="234" spans="2:65" s="12" customFormat="1" ht="11.25">
      <c r="B234" s="144"/>
      <c r="D234" s="145" t="s">
        <v>135</v>
      </c>
      <c r="E234" s="146" t="s">
        <v>19</v>
      </c>
      <c r="F234" s="147" t="s">
        <v>573</v>
      </c>
      <c r="H234" s="146" t="s">
        <v>19</v>
      </c>
      <c r="I234" s="148"/>
      <c r="L234" s="144"/>
      <c r="M234" s="149"/>
      <c r="T234" s="150"/>
      <c r="AT234" s="146" t="s">
        <v>135</v>
      </c>
      <c r="AU234" s="146" t="s">
        <v>83</v>
      </c>
      <c r="AV234" s="12" t="s">
        <v>81</v>
      </c>
      <c r="AW234" s="12" t="s">
        <v>33</v>
      </c>
      <c r="AX234" s="12" t="s">
        <v>73</v>
      </c>
      <c r="AY234" s="146" t="s">
        <v>124</v>
      </c>
    </row>
    <row r="235" spans="2:65" s="13" customFormat="1" ht="11.25">
      <c r="B235" s="151"/>
      <c r="D235" s="145" t="s">
        <v>135</v>
      </c>
      <c r="E235" s="152" t="s">
        <v>19</v>
      </c>
      <c r="F235" s="153" t="s">
        <v>497</v>
      </c>
      <c r="H235" s="154">
        <v>67</v>
      </c>
      <c r="I235" s="155"/>
      <c r="L235" s="151"/>
      <c r="M235" s="156"/>
      <c r="T235" s="157"/>
      <c r="AT235" s="152" t="s">
        <v>135</v>
      </c>
      <c r="AU235" s="152" t="s">
        <v>83</v>
      </c>
      <c r="AV235" s="13" t="s">
        <v>83</v>
      </c>
      <c r="AW235" s="13" t="s">
        <v>33</v>
      </c>
      <c r="AX235" s="13" t="s">
        <v>73</v>
      </c>
      <c r="AY235" s="152" t="s">
        <v>124</v>
      </c>
    </row>
    <row r="236" spans="2:65" s="12" customFormat="1" ht="11.25">
      <c r="B236" s="144"/>
      <c r="D236" s="145" t="s">
        <v>135</v>
      </c>
      <c r="E236" s="146" t="s">
        <v>19</v>
      </c>
      <c r="F236" s="147" t="s">
        <v>575</v>
      </c>
      <c r="H236" s="146" t="s">
        <v>19</v>
      </c>
      <c r="I236" s="148"/>
      <c r="L236" s="144"/>
      <c r="M236" s="149"/>
      <c r="T236" s="150"/>
      <c r="AT236" s="146" t="s">
        <v>135</v>
      </c>
      <c r="AU236" s="146" t="s">
        <v>83</v>
      </c>
      <c r="AV236" s="12" t="s">
        <v>81</v>
      </c>
      <c r="AW236" s="12" t="s">
        <v>33</v>
      </c>
      <c r="AX236" s="12" t="s">
        <v>73</v>
      </c>
      <c r="AY236" s="146" t="s">
        <v>124</v>
      </c>
    </row>
    <row r="237" spans="2:65" s="13" customFormat="1" ht="11.25">
      <c r="B237" s="151"/>
      <c r="D237" s="145" t="s">
        <v>135</v>
      </c>
      <c r="E237" s="152" t="s">
        <v>19</v>
      </c>
      <c r="F237" s="153" t="s">
        <v>181</v>
      </c>
      <c r="H237" s="154">
        <v>8</v>
      </c>
      <c r="I237" s="155"/>
      <c r="L237" s="151"/>
      <c r="M237" s="156"/>
      <c r="T237" s="157"/>
      <c r="AT237" s="152" t="s">
        <v>135</v>
      </c>
      <c r="AU237" s="152" t="s">
        <v>83</v>
      </c>
      <c r="AV237" s="13" t="s">
        <v>83</v>
      </c>
      <c r="AW237" s="13" t="s">
        <v>33</v>
      </c>
      <c r="AX237" s="13" t="s">
        <v>73</v>
      </c>
      <c r="AY237" s="152" t="s">
        <v>124</v>
      </c>
    </row>
    <row r="238" spans="2:65" s="12" customFormat="1" ht="11.25">
      <c r="B238" s="144"/>
      <c r="D238" s="145" t="s">
        <v>135</v>
      </c>
      <c r="E238" s="146" t="s">
        <v>19</v>
      </c>
      <c r="F238" s="147" t="s">
        <v>576</v>
      </c>
      <c r="H238" s="146" t="s">
        <v>19</v>
      </c>
      <c r="I238" s="148"/>
      <c r="L238" s="144"/>
      <c r="M238" s="149"/>
      <c r="T238" s="150"/>
      <c r="AT238" s="146" t="s">
        <v>135</v>
      </c>
      <c r="AU238" s="146" t="s">
        <v>83</v>
      </c>
      <c r="AV238" s="12" t="s">
        <v>81</v>
      </c>
      <c r="AW238" s="12" t="s">
        <v>33</v>
      </c>
      <c r="AX238" s="12" t="s">
        <v>73</v>
      </c>
      <c r="AY238" s="146" t="s">
        <v>124</v>
      </c>
    </row>
    <row r="239" spans="2:65" s="13" customFormat="1" ht="11.25">
      <c r="B239" s="151"/>
      <c r="D239" s="145" t="s">
        <v>135</v>
      </c>
      <c r="E239" s="152" t="s">
        <v>19</v>
      </c>
      <c r="F239" s="153" t="s">
        <v>131</v>
      </c>
      <c r="H239" s="154">
        <v>4</v>
      </c>
      <c r="I239" s="155"/>
      <c r="L239" s="151"/>
      <c r="M239" s="156"/>
      <c r="T239" s="157"/>
      <c r="AT239" s="152" t="s">
        <v>135</v>
      </c>
      <c r="AU239" s="152" t="s">
        <v>83</v>
      </c>
      <c r="AV239" s="13" t="s">
        <v>83</v>
      </c>
      <c r="AW239" s="13" t="s">
        <v>33</v>
      </c>
      <c r="AX239" s="13" t="s">
        <v>73</v>
      </c>
      <c r="AY239" s="152" t="s">
        <v>124</v>
      </c>
    </row>
    <row r="240" spans="2:65" s="14" customFormat="1" ht="11.25">
      <c r="B240" s="158"/>
      <c r="D240" s="145" t="s">
        <v>135</v>
      </c>
      <c r="E240" s="159" t="s">
        <v>19</v>
      </c>
      <c r="F240" s="160" t="s">
        <v>154</v>
      </c>
      <c r="H240" s="161">
        <v>79</v>
      </c>
      <c r="I240" s="162"/>
      <c r="L240" s="158"/>
      <c r="M240" s="163"/>
      <c r="T240" s="164"/>
      <c r="AT240" s="159" t="s">
        <v>135</v>
      </c>
      <c r="AU240" s="159" t="s">
        <v>83</v>
      </c>
      <c r="AV240" s="14" t="s">
        <v>131</v>
      </c>
      <c r="AW240" s="14" t="s">
        <v>33</v>
      </c>
      <c r="AX240" s="14" t="s">
        <v>81</v>
      </c>
      <c r="AY240" s="159" t="s">
        <v>124</v>
      </c>
    </row>
    <row r="241" spans="2:65" s="1" customFormat="1" ht="16.5" customHeight="1">
      <c r="B241" s="32"/>
      <c r="C241" s="165" t="s">
        <v>412</v>
      </c>
      <c r="D241" s="165" t="s">
        <v>255</v>
      </c>
      <c r="E241" s="166" t="s">
        <v>578</v>
      </c>
      <c r="F241" s="167" t="s">
        <v>579</v>
      </c>
      <c r="G241" s="168" t="s">
        <v>162</v>
      </c>
      <c r="H241" s="169">
        <v>68.34</v>
      </c>
      <c r="I241" s="170"/>
      <c r="J241" s="171">
        <f>ROUND(I241*H241,1)</f>
        <v>0</v>
      </c>
      <c r="K241" s="167" t="s">
        <v>130</v>
      </c>
      <c r="L241" s="172"/>
      <c r="M241" s="173" t="s">
        <v>19</v>
      </c>
      <c r="N241" s="174" t="s">
        <v>44</v>
      </c>
      <c r="P241" s="136">
        <f>O241*H241</f>
        <v>0</v>
      </c>
      <c r="Q241" s="136">
        <v>0.08</v>
      </c>
      <c r="R241" s="136">
        <f>Q241*H241</f>
        <v>5.4672000000000001</v>
      </c>
      <c r="S241" s="136">
        <v>0</v>
      </c>
      <c r="T241" s="137">
        <f>S241*H241</f>
        <v>0</v>
      </c>
      <c r="AR241" s="138" t="s">
        <v>181</v>
      </c>
      <c r="AT241" s="138" t="s">
        <v>255</v>
      </c>
      <c r="AU241" s="138" t="s">
        <v>83</v>
      </c>
      <c r="AY241" s="17" t="s">
        <v>124</v>
      </c>
      <c r="BE241" s="139">
        <f>IF(N241="základní",J241,0)</f>
        <v>0</v>
      </c>
      <c r="BF241" s="139">
        <f>IF(N241="snížená",J241,0)</f>
        <v>0</v>
      </c>
      <c r="BG241" s="139">
        <f>IF(N241="zákl. přenesená",J241,0)</f>
        <v>0</v>
      </c>
      <c r="BH241" s="139">
        <f>IF(N241="sníž. přenesená",J241,0)</f>
        <v>0</v>
      </c>
      <c r="BI241" s="139">
        <f>IF(N241="nulová",J241,0)</f>
        <v>0</v>
      </c>
      <c r="BJ241" s="17" t="s">
        <v>81</v>
      </c>
      <c r="BK241" s="139">
        <f>ROUND(I241*H241,1)</f>
        <v>0</v>
      </c>
      <c r="BL241" s="17" t="s">
        <v>131</v>
      </c>
      <c r="BM241" s="138" t="s">
        <v>838</v>
      </c>
    </row>
    <row r="242" spans="2:65" s="12" customFormat="1" ht="11.25">
      <c r="B242" s="144"/>
      <c r="D242" s="145" t="s">
        <v>135</v>
      </c>
      <c r="E242" s="146" t="s">
        <v>19</v>
      </c>
      <c r="F242" s="147" t="s">
        <v>573</v>
      </c>
      <c r="H242" s="146" t="s">
        <v>19</v>
      </c>
      <c r="I242" s="148"/>
      <c r="L242" s="144"/>
      <c r="M242" s="149"/>
      <c r="T242" s="150"/>
      <c r="AT242" s="146" t="s">
        <v>135</v>
      </c>
      <c r="AU242" s="146" t="s">
        <v>83</v>
      </c>
      <c r="AV242" s="12" t="s">
        <v>81</v>
      </c>
      <c r="AW242" s="12" t="s">
        <v>33</v>
      </c>
      <c r="AX242" s="12" t="s">
        <v>73</v>
      </c>
      <c r="AY242" s="146" t="s">
        <v>124</v>
      </c>
    </row>
    <row r="243" spans="2:65" s="13" customFormat="1" ht="11.25">
      <c r="B243" s="151"/>
      <c r="D243" s="145" t="s">
        <v>135</v>
      </c>
      <c r="E243" s="152" t="s">
        <v>19</v>
      </c>
      <c r="F243" s="153" t="s">
        <v>497</v>
      </c>
      <c r="H243" s="154">
        <v>67</v>
      </c>
      <c r="I243" s="155"/>
      <c r="L243" s="151"/>
      <c r="M243" s="156"/>
      <c r="T243" s="157"/>
      <c r="AT243" s="152" t="s">
        <v>135</v>
      </c>
      <c r="AU243" s="152" t="s">
        <v>83</v>
      </c>
      <c r="AV243" s="13" t="s">
        <v>83</v>
      </c>
      <c r="AW243" s="13" t="s">
        <v>33</v>
      </c>
      <c r="AX243" s="13" t="s">
        <v>73</v>
      </c>
      <c r="AY243" s="152" t="s">
        <v>124</v>
      </c>
    </row>
    <row r="244" spans="2:65" s="13" customFormat="1" ht="11.25">
      <c r="B244" s="151"/>
      <c r="D244" s="145" t="s">
        <v>135</v>
      </c>
      <c r="E244" s="152" t="s">
        <v>19</v>
      </c>
      <c r="F244" s="153" t="s">
        <v>839</v>
      </c>
      <c r="H244" s="154">
        <v>68.34</v>
      </c>
      <c r="I244" s="155"/>
      <c r="L244" s="151"/>
      <c r="M244" s="156"/>
      <c r="T244" s="157"/>
      <c r="AT244" s="152" t="s">
        <v>135</v>
      </c>
      <c r="AU244" s="152" t="s">
        <v>83</v>
      </c>
      <c r="AV244" s="13" t="s">
        <v>83</v>
      </c>
      <c r="AW244" s="13" t="s">
        <v>33</v>
      </c>
      <c r="AX244" s="13" t="s">
        <v>81</v>
      </c>
      <c r="AY244" s="152" t="s">
        <v>124</v>
      </c>
    </row>
    <row r="245" spans="2:65" s="1" customFormat="1" ht="16.5" customHeight="1">
      <c r="B245" s="32"/>
      <c r="C245" s="165" t="s">
        <v>417</v>
      </c>
      <c r="D245" s="165" t="s">
        <v>255</v>
      </c>
      <c r="E245" s="166" t="s">
        <v>583</v>
      </c>
      <c r="F245" s="167" t="s">
        <v>584</v>
      </c>
      <c r="G245" s="168" t="s">
        <v>162</v>
      </c>
      <c r="H245" s="169">
        <v>8.16</v>
      </c>
      <c r="I245" s="170"/>
      <c r="J245" s="171">
        <f>ROUND(I245*H245,1)</f>
        <v>0</v>
      </c>
      <c r="K245" s="167" t="s">
        <v>130</v>
      </c>
      <c r="L245" s="172"/>
      <c r="M245" s="173" t="s">
        <v>19</v>
      </c>
      <c r="N245" s="174" t="s">
        <v>44</v>
      </c>
      <c r="P245" s="136">
        <f>O245*H245</f>
        <v>0</v>
      </c>
      <c r="Q245" s="136">
        <v>5.5E-2</v>
      </c>
      <c r="R245" s="136">
        <f>Q245*H245</f>
        <v>0.44880000000000003</v>
      </c>
      <c r="S245" s="136">
        <v>0</v>
      </c>
      <c r="T245" s="137">
        <f>S245*H245</f>
        <v>0</v>
      </c>
      <c r="AR245" s="138" t="s">
        <v>181</v>
      </c>
      <c r="AT245" s="138" t="s">
        <v>255</v>
      </c>
      <c r="AU245" s="138" t="s">
        <v>83</v>
      </c>
      <c r="AY245" s="17" t="s">
        <v>124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7" t="s">
        <v>81</v>
      </c>
      <c r="BK245" s="139">
        <f>ROUND(I245*H245,1)</f>
        <v>0</v>
      </c>
      <c r="BL245" s="17" t="s">
        <v>131</v>
      </c>
      <c r="BM245" s="138" t="s">
        <v>840</v>
      </c>
    </row>
    <row r="246" spans="2:65" s="12" customFormat="1" ht="11.25">
      <c r="B246" s="144"/>
      <c r="D246" s="145" t="s">
        <v>135</v>
      </c>
      <c r="E246" s="146" t="s">
        <v>19</v>
      </c>
      <c r="F246" s="147" t="s">
        <v>575</v>
      </c>
      <c r="H246" s="146" t="s">
        <v>19</v>
      </c>
      <c r="I246" s="148"/>
      <c r="L246" s="144"/>
      <c r="M246" s="149"/>
      <c r="T246" s="150"/>
      <c r="AT246" s="146" t="s">
        <v>135</v>
      </c>
      <c r="AU246" s="146" t="s">
        <v>83</v>
      </c>
      <c r="AV246" s="12" t="s">
        <v>81</v>
      </c>
      <c r="AW246" s="12" t="s">
        <v>33</v>
      </c>
      <c r="AX246" s="12" t="s">
        <v>73</v>
      </c>
      <c r="AY246" s="146" t="s">
        <v>124</v>
      </c>
    </row>
    <row r="247" spans="2:65" s="13" customFormat="1" ht="11.25">
      <c r="B247" s="151"/>
      <c r="D247" s="145" t="s">
        <v>135</v>
      </c>
      <c r="E247" s="152" t="s">
        <v>19</v>
      </c>
      <c r="F247" s="153" t="s">
        <v>181</v>
      </c>
      <c r="H247" s="154">
        <v>8</v>
      </c>
      <c r="I247" s="155"/>
      <c r="L247" s="151"/>
      <c r="M247" s="156"/>
      <c r="T247" s="157"/>
      <c r="AT247" s="152" t="s">
        <v>135</v>
      </c>
      <c r="AU247" s="152" t="s">
        <v>83</v>
      </c>
      <c r="AV247" s="13" t="s">
        <v>83</v>
      </c>
      <c r="AW247" s="13" t="s">
        <v>33</v>
      </c>
      <c r="AX247" s="13" t="s">
        <v>73</v>
      </c>
      <c r="AY247" s="152" t="s">
        <v>124</v>
      </c>
    </row>
    <row r="248" spans="2:65" s="13" customFormat="1" ht="11.25">
      <c r="B248" s="151"/>
      <c r="D248" s="145" t="s">
        <v>135</v>
      </c>
      <c r="E248" s="152" t="s">
        <v>19</v>
      </c>
      <c r="F248" s="153" t="s">
        <v>841</v>
      </c>
      <c r="H248" s="154">
        <v>8.16</v>
      </c>
      <c r="I248" s="155"/>
      <c r="L248" s="151"/>
      <c r="M248" s="156"/>
      <c r="T248" s="157"/>
      <c r="AT248" s="152" t="s">
        <v>135</v>
      </c>
      <c r="AU248" s="152" t="s">
        <v>83</v>
      </c>
      <c r="AV248" s="13" t="s">
        <v>83</v>
      </c>
      <c r="AW248" s="13" t="s">
        <v>33</v>
      </c>
      <c r="AX248" s="13" t="s">
        <v>81</v>
      </c>
      <c r="AY248" s="152" t="s">
        <v>124</v>
      </c>
    </row>
    <row r="249" spans="2:65" s="1" customFormat="1" ht="16.5" customHeight="1">
      <c r="B249" s="32"/>
      <c r="C249" s="165" t="s">
        <v>423</v>
      </c>
      <c r="D249" s="165" t="s">
        <v>255</v>
      </c>
      <c r="E249" s="166" t="s">
        <v>588</v>
      </c>
      <c r="F249" s="167" t="s">
        <v>589</v>
      </c>
      <c r="G249" s="168" t="s">
        <v>162</v>
      </c>
      <c r="H249" s="169">
        <v>4.08</v>
      </c>
      <c r="I249" s="170"/>
      <c r="J249" s="171">
        <f>ROUND(I249*H249,1)</f>
        <v>0</v>
      </c>
      <c r="K249" s="167" t="s">
        <v>130</v>
      </c>
      <c r="L249" s="172"/>
      <c r="M249" s="173" t="s">
        <v>19</v>
      </c>
      <c r="N249" s="174" t="s">
        <v>44</v>
      </c>
      <c r="P249" s="136">
        <f>O249*H249</f>
        <v>0</v>
      </c>
      <c r="Q249" s="136">
        <v>6.5670000000000006E-2</v>
      </c>
      <c r="R249" s="136">
        <f>Q249*H249</f>
        <v>0.26793360000000005</v>
      </c>
      <c r="S249" s="136">
        <v>0</v>
      </c>
      <c r="T249" s="137">
        <f>S249*H249</f>
        <v>0</v>
      </c>
      <c r="AR249" s="138" t="s">
        <v>181</v>
      </c>
      <c r="AT249" s="138" t="s">
        <v>255</v>
      </c>
      <c r="AU249" s="138" t="s">
        <v>83</v>
      </c>
      <c r="AY249" s="17" t="s">
        <v>124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81</v>
      </c>
      <c r="BK249" s="139">
        <f>ROUND(I249*H249,1)</f>
        <v>0</v>
      </c>
      <c r="BL249" s="17" t="s">
        <v>131</v>
      </c>
      <c r="BM249" s="138" t="s">
        <v>842</v>
      </c>
    </row>
    <row r="250" spans="2:65" s="12" customFormat="1" ht="11.25">
      <c r="B250" s="144"/>
      <c r="D250" s="145" t="s">
        <v>135</v>
      </c>
      <c r="E250" s="146" t="s">
        <v>19</v>
      </c>
      <c r="F250" s="147" t="s">
        <v>576</v>
      </c>
      <c r="H250" s="146" t="s">
        <v>19</v>
      </c>
      <c r="I250" s="148"/>
      <c r="L250" s="144"/>
      <c r="M250" s="149"/>
      <c r="T250" s="150"/>
      <c r="AT250" s="146" t="s">
        <v>135</v>
      </c>
      <c r="AU250" s="146" t="s">
        <v>83</v>
      </c>
      <c r="AV250" s="12" t="s">
        <v>81</v>
      </c>
      <c r="AW250" s="12" t="s">
        <v>33</v>
      </c>
      <c r="AX250" s="12" t="s">
        <v>73</v>
      </c>
      <c r="AY250" s="146" t="s">
        <v>124</v>
      </c>
    </row>
    <row r="251" spans="2:65" s="13" customFormat="1" ht="11.25">
      <c r="B251" s="151"/>
      <c r="D251" s="145" t="s">
        <v>135</v>
      </c>
      <c r="E251" s="152" t="s">
        <v>19</v>
      </c>
      <c r="F251" s="153" t="s">
        <v>131</v>
      </c>
      <c r="H251" s="154">
        <v>4</v>
      </c>
      <c r="I251" s="155"/>
      <c r="L251" s="151"/>
      <c r="M251" s="156"/>
      <c r="T251" s="157"/>
      <c r="AT251" s="152" t="s">
        <v>135</v>
      </c>
      <c r="AU251" s="152" t="s">
        <v>83</v>
      </c>
      <c r="AV251" s="13" t="s">
        <v>83</v>
      </c>
      <c r="AW251" s="13" t="s">
        <v>33</v>
      </c>
      <c r="AX251" s="13" t="s">
        <v>73</v>
      </c>
      <c r="AY251" s="152" t="s">
        <v>124</v>
      </c>
    </row>
    <row r="252" spans="2:65" s="13" customFormat="1" ht="11.25">
      <c r="B252" s="151"/>
      <c r="D252" s="145" t="s">
        <v>135</v>
      </c>
      <c r="E252" s="152" t="s">
        <v>19</v>
      </c>
      <c r="F252" s="153" t="s">
        <v>843</v>
      </c>
      <c r="H252" s="154">
        <v>4.08</v>
      </c>
      <c r="I252" s="155"/>
      <c r="L252" s="151"/>
      <c r="M252" s="156"/>
      <c r="T252" s="157"/>
      <c r="AT252" s="152" t="s">
        <v>135</v>
      </c>
      <c r="AU252" s="152" t="s">
        <v>83</v>
      </c>
      <c r="AV252" s="13" t="s">
        <v>83</v>
      </c>
      <c r="AW252" s="13" t="s">
        <v>33</v>
      </c>
      <c r="AX252" s="13" t="s">
        <v>81</v>
      </c>
      <c r="AY252" s="152" t="s">
        <v>124</v>
      </c>
    </row>
    <row r="253" spans="2:65" s="1" customFormat="1" ht="24.2" customHeight="1">
      <c r="B253" s="32"/>
      <c r="C253" s="127" t="s">
        <v>427</v>
      </c>
      <c r="D253" s="127" t="s">
        <v>126</v>
      </c>
      <c r="E253" s="128" t="s">
        <v>593</v>
      </c>
      <c r="F253" s="129" t="s">
        <v>594</v>
      </c>
      <c r="G253" s="130" t="s">
        <v>162</v>
      </c>
      <c r="H253" s="131">
        <v>104</v>
      </c>
      <c r="I253" s="132"/>
      <c r="J253" s="133">
        <f>ROUND(I253*H253,1)</f>
        <v>0</v>
      </c>
      <c r="K253" s="129" t="s">
        <v>130</v>
      </c>
      <c r="L253" s="32"/>
      <c r="M253" s="134" t="s">
        <v>19</v>
      </c>
      <c r="N253" s="135" t="s">
        <v>44</v>
      </c>
      <c r="P253" s="136">
        <f>O253*H253</f>
        <v>0</v>
      </c>
      <c r="Q253" s="136">
        <v>0.1295</v>
      </c>
      <c r="R253" s="136">
        <f>Q253*H253</f>
        <v>13.468</v>
      </c>
      <c r="S253" s="136">
        <v>0</v>
      </c>
      <c r="T253" s="137">
        <f>S253*H253</f>
        <v>0</v>
      </c>
      <c r="AR253" s="138" t="s">
        <v>131</v>
      </c>
      <c r="AT253" s="138" t="s">
        <v>126</v>
      </c>
      <c r="AU253" s="138" t="s">
        <v>83</v>
      </c>
      <c r="AY253" s="17" t="s">
        <v>124</v>
      </c>
      <c r="BE253" s="139">
        <f>IF(N253="základní",J253,0)</f>
        <v>0</v>
      </c>
      <c r="BF253" s="139">
        <f>IF(N253="snížená",J253,0)</f>
        <v>0</v>
      </c>
      <c r="BG253" s="139">
        <f>IF(N253="zákl. přenesená",J253,0)</f>
        <v>0</v>
      </c>
      <c r="BH253" s="139">
        <f>IF(N253="sníž. přenesená",J253,0)</f>
        <v>0</v>
      </c>
      <c r="BI253" s="139">
        <f>IF(N253="nulová",J253,0)</f>
        <v>0</v>
      </c>
      <c r="BJ253" s="17" t="s">
        <v>81</v>
      </c>
      <c r="BK253" s="139">
        <f>ROUND(I253*H253,1)</f>
        <v>0</v>
      </c>
      <c r="BL253" s="17" t="s">
        <v>131</v>
      </c>
      <c r="BM253" s="138" t="s">
        <v>844</v>
      </c>
    </row>
    <row r="254" spans="2:65" s="1" customFormat="1" ht="11.25">
      <c r="B254" s="32"/>
      <c r="D254" s="140" t="s">
        <v>133</v>
      </c>
      <c r="F254" s="141" t="s">
        <v>596</v>
      </c>
      <c r="I254" s="142"/>
      <c r="L254" s="32"/>
      <c r="M254" s="143"/>
      <c r="T254" s="53"/>
      <c r="AT254" s="17" t="s">
        <v>133</v>
      </c>
      <c r="AU254" s="17" t="s">
        <v>83</v>
      </c>
    </row>
    <row r="255" spans="2:65" s="1" customFormat="1" ht="16.5" customHeight="1">
      <c r="B255" s="32"/>
      <c r="C255" s="165" t="s">
        <v>431</v>
      </c>
      <c r="D255" s="165" t="s">
        <v>255</v>
      </c>
      <c r="E255" s="166" t="s">
        <v>598</v>
      </c>
      <c r="F255" s="167" t="s">
        <v>599</v>
      </c>
      <c r="G255" s="168" t="s">
        <v>162</v>
      </c>
      <c r="H255" s="169">
        <v>106.08</v>
      </c>
      <c r="I255" s="170"/>
      <c r="J255" s="171">
        <f>ROUND(I255*H255,1)</f>
        <v>0</v>
      </c>
      <c r="K255" s="167" t="s">
        <v>130</v>
      </c>
      <c r="L255" s="172"/>
      <c r="M255" s="173" t="s">
        <v>19</v>
      </c>
      <c r="N255" s="174" t="s">
        <v>44</v>
      </c>
      <c r="P255" s="136">
        <f>O255*H255</f>
        <v>0</v>
      </c>
      <c r="Q255" s="136">
        <v>4.4999999999999998E-2</v>
      </c>
      <c r="R255" s="136">
        <f>Q255*H255</f>
        <v>4.7736000000000001</v>
      </c>
      <c r="S255" s="136">
        <v>0</v>
      </c>
      <c r="T255" s="137">
        <f>S255*H255</f>
        <v>0</v>
      </c>
      <c r="AR255" s="138" t="s">
        <v>181</v>
      </c>
      <c r="AT255" s="138" t="s">
        <v>255</v>
      </c>
      <c r="AU255" s="138" t="s">
        <v>83</v>
      </c>
      <c r="AY255" s="17" t="s">
        <v>124</v>
      </c>
      <c r="BE255" s="139">
        <f>IF(N255="základní",J255,0)</f>
        <v>0</v>
      </c>
      <c r="BF255" s="139">
        <f>IF(N255="snížená",J255,0)</f>
        <v>0</v>
      </c>
      <c r="BG255" s="139">
        <f>IF(N255="zákl. přenesená",J255,0)</f>
        <v>0</v>
      </c>
      <c r="BH255" s="139">
        <f>IF(N255="sníž. přenesená",J255,0)</f>
        <v>0</v>
      </c>
      <c r="BI255" s="139">
        <f>IF(N255="nulová",J255,0)</f>
        <v>0</v>
      </c>
      <c r="BJ255" s="17" t="s">
        <v>81</v>
      </c>
      <c r="BK255" s="139">
        <f>ROUND(I255*H255,1)</f>
        <v>0</v>
      </c>
      <c r="BL255" s="17" t="s">
        <v>131</v>
      </c>
      <c r="BM255" s="138" t="s">
        <v>845</v>
      </c>
    </row>
    <row r="256" spans="2:65" s="13" customFormat="1" ht="11.25">
      <c r="B256" s="151"/>
      <c r="D256" s="145" t="s">
        <v>135</v>
      </c>
      <c r="E256" s="152" t="s">
        <v>19</v>
      </c>
      <c r="F256" s="153" t="s">
        <v>846</v>
      </c>
      <c r="H256" s="154">
        <v>106.08</v>
      </c>
      <c r="I256" s="155"/>
      <c r="L256" s="151"/>
      <c r="M256" s="156"/>
      <c r="T256" s="157"/>
      <c r="AT256" s="152" t="s">
        <v>135</v>
      </c>
      <c r="AU256" s="152" t="s">
        <v>83</v>
      </c>
      <c r="AV256" s="13" t="s">
        <v>83</v>
      </c>
      <c r="AW256" s="13" t="s">
        <v>33</v>
      </c>
      <c r="AX256" s="13" t="s">
        <v>81</v>
      </c>
      <c r="AY256" s="152" t="s">
        <v>124</v>
      </c>
    </row>
    <row r="257" spans="2:65" s="1" customFormat="1" ht="16.5" customHeight="1">
      <c r="B257" s="32"/>
      <c r="C257" s="127" t="s">
        <v>435</v>
      </c>
      <c r="D257" s="127" t="s">
        <v>126</v>
      </c>
      <c r="E257" s="128" t="s">
        <v>619</v>
      </c>
      <c r="F257" s="129" t="s">
        <v>620</v>
      </c>
      <c r="G257" s="130" t="s">
        <v>162</v>
      </c>
      <c r="H257" s="131">
        <v>20</v>
      </c>
      <c r="I257" s="132"/>
      <c r="J257" s="133">
        <f>ROUND(I257*H257,1)</f>
        <v>0</v>
      </c>
      <c r="K257" s="129" t="s">
        <v>130</v>
      </c>
      <c r="L257" s="32"/>
      <c r="M257" s="134" t="s">
        <v>19</v>
      </c>
      <c r="N257" s="135" t="s">
        <v>44</v>
      </c>
      <c r="P257" s="136">
        <f>O257*H257</f>
        <v>0</v>
      </c>
      <c r="Q257" s="136">
        <v>0</v>
      </c>
      <c r="R257" s="136">
        <f>Q257*H257</f>
        <v>0</v>
      </c>
      <c r="S257" s="136">
        <v>0</v>
      </c>
      <c r="T257" s="137">
        <f>S257*H257</f>
        <v>0</v>
      </c>
      <c r="AR257" s="138" t="s">
        <v>131</v>
      </c>
      <c r="AT257" s="138" t="s">
        <v>126</v>
      </c>
      <c r="AU257" s="138" t="s">
        <v>83</v>
      </c>
      <c r="AY257" s="17" t="s">
        <v>124</v>
      </c>
      <c r="BE257" s="139">
        <f>IF(N257="základní",J257,0)</f>
        <v>0</v>
      </c>
      <c r="BF257" s="139">
        <f>IF(N257="snížená",J257,0)</f>
        <v>0</v>
      </c>
      <c r="BG257" s="139">
        <f>IF(N257="zákl. přenesená",J257,0)</f>
        <v>0</v>
      </c>
      <c r="BH257" s="139">
        <f>IF(N257="sníž. přenesená",J257,0)</f>
        <v>0</v>
      </c>
      <c r="BI257" s="139">
        <f>IF(N257="nulová",J257,0)</f>
        <v>0</v>
      </c>
      <c r="BJ257" s="17" t="s">
        <v>81</v>
      </c>
      <c r="BK257" s="139">
        <f>ROUND(I257*H257,1)</f>
        <v>0</v>
      </c>
      <c r="BL257" s="17" t="s">
        <v>131</v>
      </c>
      <c r="BM257" s="138" t="s">
        <v>847</v>
      </c>
    </row>
    <row r="258" spans="2:65" s="1" customFormat="1" ht="11.25">
      <c r="B258" s="32"/>
      <c r="D258" s="140" t="s">
        <v>133</v>
      </c>
      <c r="F258" s="141" t="s">
        <v>622</v>
      </c>
      <c r="I258" s="142"/>
      <c r="L258" s="32"/>
      <c r="M258" s="143"/>
      <c r="T258" s="53"/>
      <c r="AT258" s="17" t="s">
        <v>133</v>
      </c>
      <c r="AU258" s="17" t="s">
        <v>83</v>
      </c>
    </row>
    <row r="259" spans="2:65" s="11" customFormat="1" ht="22.9" customHeight="1">
      <c r="B259" s="115"/>
      <c r="D259" s="116" t="s">
        <v>72</v>
      </c>
      <c r="E259" s="125" t="s">
        <v>632</v>
      </c>
      <c r="F259" s="125" t="s">
        <v>633</v>
      </c>
      <c r="I259" s="118"/>
      <c r="J259" s="126">
        <f>BK259</f>
        <v>0</v>
      </c>
      <c r="L259" s="115"/>
      <c r="M259" s="120"/>
      <c r="P259" s="121">
        <f>SUM(P260:P275)</f>
        <v>0</v>
      </c>
      <c r="R259" s="121">
        <f>SUM(R260:R275)</f>
        <v>0</v>
      </c>
      <c r="T259" s="122">
        <f>SUM(T260:T275)</f>
        <v>0</v>
      </c>
      <c r="AR259" s="116" t="s">
        <v>81</v>
      </c>
      <c r="AT259" s="123" t="s">
        <v>72</v>
      </c>
      <c r="AU259" s="123" t="s">
        <v>81</v>
      </c>
      <c r="AY259" s="116" t="s">
        <v>124</v>
      </c>
      <c r="BK259" s="124">
        <f>SUM(BK260:BK275)</f>
        <v>0</v>
      </c>
    </row>
    <row r="260" spans="2:65" s="1" customFormat="1" ht="24.2" customHeight="1">
      <c r="B260" s="32"/>
      <c r="C260" s="127" t="s">
        <v>439</v>
      </c>
      <c r="D260" s="127" t="s">
        <v>126</v>
      </c>
      <c r="E260" s="128" t="s">
        <v>635</v>
      </c>
      <c r="F260" s="129" t="s">
        <v>636</v>
      </c>
      <c r="G260" s="130" t="s">
        <v>238</v>
      </c>
      <c r="H260" s="131">
        <v>370.36500000000001</v>
      </c>
      <c r="I260" s="132"/>
      <c r="J260" s="133">
        <f>ROUND(I260*H260,1)</f>
        <v>0</v>
      </c>
      <c r="K260" s="129" t="s">
        <v>130</v>
      </c>
      <c r="L260" s="32"/>
      <c r="M260" s="134" t="s">
        <v>19</v>
      </c>
      <c r="N260" s="135" t="s">
        <v>44</v>
      </c>
      <c r="P260" s="136">
        <f>O260*H260</f>
        <v>0</v>
      </c>
      <c r="Q260" s="136">
        <v>0</v>
      </c>
      <c r="R260" s="136">
        <f>Q260*H260</f>
        <v>0</v>
      </c>
      <c r="S260" s="136">
        <v>0</v>
      </c>
      <c r="T260" s="137">
        <f>S260*H260</f>
        <v>0</v>
      </c>
      <c r="AR260" s="138" t="s">
        <v>131</v>
      </c>
      <c r="AT260" s="138" t="s">
        <v>126</v>
      </c>
      <c r="AU260" s="138" t="s">
        <v>83</v>
      </c>
      <c r="AY260" s="17" t="s">
        <v>124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81</v>
      </c>
      <c r="BK260" s="139">
        <f>ROUND(I260*H260,1)</f>
        <v>0</v>
      </c>
      <c r="BL260" s="17" t="s">
        <v>131</v>
      </c>
      <c r="BM260" s="138" t="s">
        <v>848</v>
      </c>
    </row>
    <row r="261" spans="2:65" s="1" customFormat="1" ht="11.25">
      <c r="B261" s="32"/>
      <c r="D261" s="140" t="s">
        <v>133</v>
      </c>
      <c r="F261" s="141" t="s">
        <v>638</v>
      </c>
      <c r="I261" s="142"/>
      <c r="L261" s="32"/>
      <c r="M261" s="143"/>
      <c r="T261" s="53"/>
      <c r="AT261" s="17" t="s">
        <v>133</v>
      </c>
      <c r="AU261" s="17" t="s">
        <v>83</v>
      </c>
    </row>
    <row r="262" spans="2:65" s="1" customFormat="1" ht="24.2" customHeight="1">
      <c r="B262" s="32"/>
      <c r="C262" s="127" t="s">
        <v>443</v>
      </c>
      <c r="D262" s="127" t="s">
        <v>126</v>
      </c>
      <c r="E262" s="128" t="s">
        <v>640</v>
      </c>
      <c r="F262" s="129" t="s">
        <v>641</v>
      </c>
      <c r="G262" s="130" t="s">
        <v>238</v>
      </c>
      <c r="H262" s="131">
        <v>7036.9350000000004</v>
      </c>
      <c r="I262" s="132"/>
      <c r="J262" s="133">
        <f>ROUND(I262*H262,1)</f>
        <v>0</v>
      </c>
      <c r="K262" s="129" t="s">
        <v>130</v>
      </c>
      <c r="L262" s="32"/>
      <c r="M262" s="134" t="s">
        <v>19</v>
      </c>
      <c r="N262" s="135" t="s">
        <v>44</v>
      </c>
      <c r="P262" s="136">
        <f>O262*H262</f>
        <v>0</v>
      </c>
      <c r="Q262" s="136">
        <v>0</v>
      </c>
      <c r="R262" s="136">
        <f>Q262*H262</f>
        <v>0</v>
      </c>
      <c r="S262" s="136">
        <v>0</v>
      </c>
      <c r="T262" s="137">
        <f>S262*H262</f>
        <v>0</v>
      </c>
      <c r="AR262" s="138" t="s">
        <v>131</v>
      </c>
      <c r="AT262" s="138" t="s">
        <v>126</v>
      </c>
      <c r="AU262" s="138" t="s">
        <v>83</v>
      </c>
      <c r="AY262" s="17" t="s">
        <v>124</v>
      </c>
      <c r="BE262" s="139">
        <f>IF(N262="základní",J262,0)</f>
        <v>0</v>
      </c>
      <c r="BF262" s="139">
        <f>IF(N262="snížená",J262,0)</f>
        <v>0</v>
      </c>
      <c r="BG262" s="139">
        <f>IF(N262="zákl. přenesená",J262,0)</f>
        <v>0</v>
      </c>
      <c r="BH262" s="139">
        <f>IF(N262="sníž. přenesená",J262,0)</f>
        <v>0</v>
      </c>
      <c r="BI262" s="139">
        <f>IF(N262="nulová",J262,0)</f>
        <v>0</v>
      </c>
      <c r="BJ262" s="17" t="s">
        <v>81</v>
      </c>
      <c r="BK262" s="139">
        <f>ROUND(I262*H262,1)</f>
        <v>0</v>
      </c>
      <c r="BL262" s="17" t="s">
        <v>131</v>
      </c>
      <c r="BM262" s="138" t="s">
        <v>849</v>
      </c>
    </row>
    <row r="263" spans="2:65" s="1" customFormat="1" ht="11.25">
      <c r="B263" s="32"/>
      <c r="D263" s="140" t="s">
        <v>133</v>
      </c>
      <c r="F263" s="141" t="s">
        <v>643</v>
      </c>
      <c r="I263" s="142"/>
      <c r="L263" s="32"/>
      <c r="M263" s="143"/>
      <c r="T263" s="53"/>
      <c r="AT263" s="17" t="s">
        <v>133</v>
      </c>
      <c r="AU263" s="17" t="s">
        <v>83</v>
      </c>
    </row>
    <row r="264" spans="2:65" s="13" customFormat="1" ht="11.25">
      <c r="B264" s="151"/>
      <c r="D264" s="145" t="s">
        <v>135</v>
      </c>
      <c r="E264" s="152" t="s">
        <v>19</v>
      </c>
      <c r="F264" s="153" t="s">
        <v>850</v>
      </c>
      <c r="H264" s="154">
        <v>7036.9350000000004</v>
      </c>
      <c r="I264" s="155"/>
      <c r="L264" s="151"/>
      <c r="M264" s="156"/>
      <c r="T264" s="157"/>
      <c r="AT264" s="152" t="s">
        <v>135</v>
      </c>
      <c r="AU264" s="152" t="s">
        <v>83</v>
      </c>
      <c r="AV264" s="13" t="s">
        <v>83</v>
      </c>
      <c r="AW264" s="13" t="s">
        <v>33</v>
      </c>
      <c r="AX264" s="13" t="s">
        <v>81</v>
      </c>
      <c r="AY264" s="152" t="s">
        <v>124</v>
      </c>
    </row>
    <row r="265" spans="2:65" s="1" customFormat="1" ht="16.5" customHeight="1">
      <c r="B265" s="32"/>
      <c r="C265" s="127" t="s">
        <v>447</v>
      </c>
      <c r="D265" s="127" t="s">
        <v>126</v>
      </c>
      <c r="E265" s="128" t="s">
        <v>646</v>
      </c>
      <c r="F265" s="129" t="s">
        <v>647</v>
      </c>
      <c r="G265" s="130" t="s">
        <v>238</v>
      </c>
      <c r="H265" s="131">
        <v>370.36500000000001</v>
      </c>
      <c r="I265" s="132"/>
      <c r="J265" s="133">
        <f>ROUND(I265*H265,1)</f>
        <v>0</v>
      </c>
      <c r="K265" s="129" t="s">
        <v>130</v>
      </c>
      <c r="L265" s="32"/>
      <c r="M265" s="134" t="s">
        <v>19</v>
      </c>
      <c r="N265" s="135" t="s">
        <v>44</v>
      </c>
      <c r="P265" s="136">
        <f>O265*H265</f>
        <v>0</v>
      </c>
      <c r="Q265" s="136">
        <v>0</v>
      </c>
      <c r="R265" s="136">
        <f>Q265*H265</f>
        <v>0</v>
      </c>
      <c r="S265" s="136">
        <v>0</v>
      </c>
      <c r="T265" s="137">
        <f>S265*H265</f>
        <v>0</v>
      </c>
      <c r="AR265" s="138" t="s">
        <v>131</v>
      </c>
      <c r="AT265" s="138" t="s">
        <v>126</v>
      </c>
      <c r="AU265" s="138" t="s">
        <v>83</v>
      </c>
      <c r="AY265" s="17" t="s">
        <v>124</v>
      </c>
      <c r="BE265" s="139">
        <f>IF(N265="základní",J265,0)</f>
        <v>0</v>
      </c>
      <c r="BF265" s="139">
        <f>IF(N265="snížená",J265,0)</f>
        <v>0</v>
      </c>
      <c r="BG265" s="139">
        <f>IF(N265="zákl. přenesená",J265,0)</f>
        <v>0</v>
      </c>
      <c r="BH265" s="139">
        <f>IF(N265="sníž. přenesená",J265,0)</f>
        <v>0</v>
      </c>
      <c r="BI265" s="139">
        <f>IF(N265="nulová",J265,0)</f>
        <v>0</v>
      </c>
      <c r="BJ265" s="17" t="s">
        <v>81</v>
      </c>
      <c r="BK265" s="139">
        <f>ROUND(I265*H265,1)</f>
        <v>0</v>
      </c>
      <c r="BL265" s="17" t="s">
        <v>131</v>
      </c>
      <c r="BM265" s="138" t="s">
        <v>851</v>
      </c>
    </row>
    <row r="266" spans="2:65" s="1" customFormat="1" ht="11.25">
      <c r="B266" s="32"/>
      <c r="D266" s="140" t="s">
        <v>133</v>
      </c>
      <c r="F266" s="141" t="s">
        <v>649</v>
      </c>
      <c r="I266" s="142"/>
      <c r="L266" s="32"/>
      <c r="M266" s="143"/>
      <c r="T266" s="53"/>
      <c r="AT266" s="17" t="s">
        <v>133</v>
      </c>
      <c r="AU266" s="17" t="s">
        <v>83</v>
      </c>
    </row>
    <row r="267" spans="2:65" s="1" customFormat="1" ht="24.2" customHeight="1">
      <c r="B267" s="32"/>
      <c r="C267" s="127" t="s">
        <v>451</v>
      </c>
      <c r="D267" s="127" t="s">
        <v>126</v>
      </c>
      <c r="E267" s="128" t="s">
        <v>651</v>
      </c>
      <c r="F267" s="129" t="s">
        <v>652</v>
      </c>
      <c r="G267" s="130" t="s">
        <v>238</v>
      </c>
      <c r="H267" s="131">
        <v>101.965</v>
      </c>
      <c r="I267" s="132"/>
      <c r="J267" s="133">
        <f>ROUND(I267*H267,1)</f>
        <v>0</v>
      </c>
      <c r="K267" s="129" t="s">
        <v>130</v>
      </c>
      <c r="L267" s="32"/>
      <c r="M267" s="134" t="s">
        <v>19</v>
      </c>
      <c r="N267" s="135" t="s">
        <v>44</v>
      </c>
      <c r="P267" s="136">
        <f>O267*H267</f>
        <v>0</v>
      </c>
      <c r="Q267" s="136">
        <v>0</v>
      </c>
      <c r="R267" s="136">
        <f>Q267*H267</f>
        <v>0</v>
      </c>
      <c r="S267" s="136">
        <v>0</v>
      </c>
      <c r="T267" s="137">
        <f>S267*H267</f>
        <v>0</v>
      </c>
      <c r="AR267" s="138" t="s">
        <v>131</v>
      </c>
      <c r="AT267" s="138" t="s">
        <v>126</v>
      </c>
      <c r="AU267" s="138" t="s">
        <v>83</v>
      </c>
      <c r="AY267" s="17" t="s">
        <v>124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7" t="s">
        <v>81</v>
      </c>
      <c r="BK267" s="139">
        <f>ROUND(I267*H267,1)</f>
        <v>0</v>
      </c>
      <c r="BL267" s="17" t="s">
        <v>131</v>
      </c>
      <c r="BM267" s="138" t="s">
        <v>852</v>
      </c>
    </row>
    <row r="268" spans="2:65" s="1" customFormat="1" ht="11.25">
      <c r="B268" s="32"/>
      <c r="D268" s="140" t="s">
        <v>133</v>
      </c>
      <c r="F268" s="141" t="s">
        <v>654</v>
      </c>
      <c r="I268" s="142"/>
      <c r="L268" s="32"/>
      <c r="M268" s="143"/>
      <c r="T268" s="53"/>
      <c r="AT268" s="17" t="s">
        <v>133</v>
      </c>
      <c r="AU268" s="17" t="s">
        <v>83</v>
      </c>
    </row>
    <row r="269" spans="2:65" s="13" customFormat="1" ht="11.25">
      <c r="B269" s="151"/>
      <c r="D269" s="145" t="s">
        <v>135</v>
      </c>
      <c r="E269" s="152" t="s">
        <v>19</v>
      </c>
      <c r="F269" s="153" t="s">
        <v>853</v>
      </c>
      <c r="H269" s="154">
        <v>101.965</v>
      </c>
      <c r="I269" s="155"/>
      <c r="L269" s="151"/>
      <c r="M269" s="156"/>
      <c r="T269" s="157"/>
      <c r="AT269" s="152" t="s">
        <v>135</v>
      </c>
      <c r="AU269" s="152" t="s">
        <v>83</v>
      </c>
      <c r="AV269" s="13" t="s">
        <v>83</v>
      </c>
      <c r="AW269" s="13" t="s">
        <v>33</v>
      </c>
      <c r="AX269" s="13" t="s">
        <v>81</v>
      </c>
      <c r="AY269" s="152" t="s">
        <v>124</v>
      </c>
    </row>
    <row r="270" spans="2:65" s="1" customFormat="1" ht="24.2" customHeight="1">
      <c r="B270" s="32"/>
      <c r="C270" s="127" t="s">
        <v>455</v>
      </c>
      <c r="D270" s="127" t="s">
        <v>126</v>
      </c>
      <c r="E270" s="128" t="s">
        <v>657</v>
      </c>
      <c r="F270" s="129" t="s">
        <v>658</v>
      </c>
      <c r="G270" s="130" t="s">
        <v>238</v>
      </c>
      <c r="H270" s="131">
        <v>67.319999999999993</v>
      </c>
      <c r="I270" s="132"/>
      <c r="J270" s="133">
        <f>ROUND(I270*H270,1)</f>
        <v>0</v>
      </c>
      <c r="K270" s="129" t="s">
        <v>130</v>
      </c>
      <c r="L270" s="32"/>
      <c r="M270" s="134" t="s">
        <v>19</v>
      </c>
      <c r="N270" s="135" t="s">
        <v>44</v>
      </c>
      <c r="P270" s="136">
        <f>O270*H270</f>
        <v>0</v>
      </c>
      <c r="Q270" s="136">
        <v>0</v>
      </c>
      <c r="R270" s="136">
        <f>Q270*H270</f>
        <v>0</v>
      </c>
      <c r="S270" s="136">
        <v>0</v>
      </c>
      <c r="T270" s="137">
        <f>S270*H270</f>
        <v>0</v>
      </c>
      <c r="AR270" s="138" t="s">
        <v>131</v>
      </c>
      <c r="AT270" s="138" t="s">
        <v>126</v>
      </c>
      <c r="AU270" s="138" t="s">
        <v>83</v>
      </c>
      <c r="AY270" s="17" t="s">
        <v>124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81</v>
      </c>
      <c r="BK270" s="139">
        <f>ROUND(I270*H270,1)</f>
        <v>0</v>
      </c>
      <c r="BL270" s="17" t="s">
        <v>131</v>
      </c>
      <c r="BM270" s="138" t="s">
        <v>854</v>
      </c>
    </row>
    <row r="271" spans="2:65" s="1" customFormat="1" ht="11.25">
      <c r="B271" s="32"/>
      <c r="D271" s="140" t="s">
        <v>133</v>
      </c>
      <c r="F271" s="141" t="s">
        <v>660</v>
      </c>
      <c r="I271" s="142"/>
      <c r="L271" s="32"/>
      <c r="M271" s="143"/>
      <c r="T271" s="53"/>
      <c r="AT271" s="17" t="s">
        <v>133</v>
      </c>
      <c r="AU271" s="17" t="s">
        <v>83</v>
      </c>
    </row>
    <row r="272" spans="2:65" s="13" customFormat="1" ht="11.25">
      <c r="B272" s="151"/>
      <c r="D272" s="145" t="s">
        <v>135</v>
      </c>
      <c r="E272" s="152" t="s">
        <v>19</v>
      </c>
      <c r="F272" s="153" t="s">
        <v>855</v>
      </c>
      <c r="H272" s="154">
        <v>67.319999999999993</v>
      </c>
      <c r="I272" s="155"/>
      <c r="L272" s="151"/>
      <c r="M272" s="156"/>
      <c r="T272" s="157"/>
      <c r="AT272" s="152" t="s">
        <v>135</v>
      </c>
      <c r="AU272" s="152" t="s">
        <v>83</v>
      </c>
      <c r="AV272" s="13" t="s">
        <v>83</v>
      </c>
      <c r="AW272" s="13" t="s">
        <v>33</v>
      </c>
      <c r="AX272" s="13" t="s">
        <v>81</v>
      </c>
      <c r="AY272" s="152" t="s">
        <v>124</v>
      </c>
    </row>
    <row r="273" spans="2:65" s="1" customFormat="1" ht="24.2" customHeight="1">
      <c r="B273" s="32"/>
      <c r="C273" s="127" t="s">
        <v>459</v>
      </c>
      <c r="D273" s="127" t="s">
        <v>126</v>
      </c>
      <c r="E273" s="128" t="s">
        <v>663</v>
      </c>
      <c r="F273" s="129" t="s">
        <v>664</v>
      </c>
      <c r="G273" s="130" t="s">
        <v>238</v>
      </c>
      <c r="H273" s="131">
        <v>201.08</v>
      </c>
      <c r="I273" s="132"/>
      <c r="J273" s="133">
        <f>ROUND(I273*H273,1)</f>
        <v>0</v>
      </c>
      <c r="K273" s="129" t="s">
        <v>130</v>
      </c>
      <c r="L273" s="32"/>
      <c r="M273" s="134" t="s">
        <v>19</v>
      </c>
      <c r="N273" s="135" t="s">
        <v>44</v>
      </c>
      <c r="P273" s="136">
        <f>O273*H273</f>
        <v>0</v>
      </c>
      <c r="Q273" s="136">
        <v>0</v>
      </c>
      <c r="R273" s="136">
        <f>Q273*H273</f>
        <v>0</v>
      </c>
      <c r="S273" s="136">
        <v>0</v>
      </c>
      <c r="T273" s="137">
        <f>S273*H273</f>
        <v>0</v>
      </c>
      <c r="AR273" s="138" t="s">
        <v>131</v>
      </c>
      <c r="AT273" s="138" t="s">
        <v>126</v>
      </c>
      <c r="AU273" s="138" t="s">
        <v>83</v>
      </c>
      <c r="AY273" s="17" t="s">
        <v>124</v>
      </c>
      <c r="BE273" s="139">
        <f>IF(N273="základní",J273,0)</f>
        <v>0</v>
      </c>
      <c r="BF273" s="139">
        <f>IF(N273="snížená",J273,0)</f>
        <v>0</v>
      </c>
      <c r="BG273" s="139">
        <f>IF(N273="zákl. přenesená",J273,0)</f>
        <v>0</v>
      </c>
      <c r="BH273" s="139">
        <f>IF(N273="sníž. přenesená",J273,0)</f>
        <v>0</v>
      </c>
      <c r="BI273" s="139">
        <f>IF(N273="nulová",J273,0)</f>
        <v>0</v>
      </c>
      <c r="BJ273" s="17" t="s">
        <v>81</v>
      </c>
      <c r="BK273" s="139">
        <f>ROUND(I273*H273,1)</f>
        <v>0</v>
      </c>
      <c r="BL273" s="17" t="s">
        <v>131</v>
      </c>
      <c r="BM273" s="138" t="s">
        <v>856</v>
      </c>
    </row>
    <row r="274" spans="2:65" s="1" customFormat="1" ht="11.25">
      <c r="B274" s="32"/>
      <c r="D274" s="140" t="s">
        <v>133</v>
      </c>
      <c r="F274" s="141" t="s">
        <v>666</v>
      </c>
      <c r="I274" s="142"/>
      <c r="L274" s="32"/>
      <c r="M274" s="143"/>
      <c r="T274" s="53"/>
      <c r="AT274" s="17" t="s">
        <v>133</v>
      </c>
      <c r="AU274" s="17" t="s">
        <v>83</v>
      </c>
    </row>
    <row r="275" spans="2:65" s="13" customFormat="1" ht="11.25">
      <c r="B275" s="151"/>
      <c r="D275" s="145" t="s">
        <v>135</v>
      </c>
      <c r="E275" s="152" t="s">
        <v>19</v>
      </c>
      <c r="F275" s="153" t="s">
        <v>857</v>
      </c>
      <c r="H275" s="154">
        <v>201.08</v>
      </c>
      <c r="I275" s="155"/>
      <c r="L275" s="151"/>
      <c r="M275" s="156"/>
      <c r="T275" s="157"/>
      <c r="AT275" s="152" t="s">
        <v>135</v>
      </c>
      <c r="AU275" s="152" t="s">
        <v>83</v>
      </c>
      <c r="AV275" s="13" t="s">
        <v>83</v>
      </c>
      <c r="AW275" s="13" t="s">
        <v>33</v>
      </c>
      <c r="AX275" s="13" t="s">
        <v>81</v>
      </c>
      <c r="AY275" s="152" t="s">
        <v>124</v>
      </c>
    </row>
    <row r="276" spans="2:65" s="11" customFormat="1" ht="22.9" customHeight="1">
      <c r="B276" s="115"/>
      <c r="D276" s="116" t="s">
        <v>72</v>
      </c>
      <c r="E276" s="125" t="s">
        <v>668</v>
      </c>
      <c r="F276" s="125" t="s">
        <v>669</v>
      </c>
      <c r="I276" s="118"/>
      <c r="J276" s="126">
        <f>BK276</f>
        <v>0</v>
      </c>
      <c r="L276" s="115"/>
      <c r="M276" s="120"/>
      <c r="P276" s="121">
        <f>SUM(P277:P280)</f>
        <v>0</v>
      </c>
      <c r="R276" s="121">
        <f>SUM(R277:R280)</f>
        <v>0</v>
      </c>
      <c r="T276" s="122">
        <f>SUM(T277:T280)</f>
        <v>0</v>
      </c>
      <c r="AR276" s="116" t="s">
        <v>81</v>
      </c>
      <c r="AT276" s="123" t="s">
        <v>72</v>
      </c>
      <c r="AU276" s="123" t="s">
        <v>81</v>
      </c>
      <c r="AY276" s="116" t="s">
        <v>124</v>
      </c>
      <c r="BK276" s="124">
        <f>SUM(BK277:BK280)</f>
        <v>0</v>
      </c>
    </row>
    <row r="277" spans="2:65" s="1" customFormat="1" ht="24.2" customHeight="1">
      <c r="B277" s="32"/>
      <c r="C277" s="127" t="s">
        <v>463</v>
      </c>
      <c r="D277" s="127" t="s">
        <v>126</v>
      </c>
      <c r="E277" s="128" t="s">
        <v>682</v>
      </c>
      <c r="F277" s="129" t="s">
        <v>683</v>
      </c>
      <c r="G277" s="130" t="s">
        <v>238</v>
      </c>
      <c r="H277" s="131">
        <v>452.459</v>
      </c>
      <c r="I277" s="132"/>
      <c r="J277" s="133">
        <f>ROUND(I277*H277,1)</f>
        <v>0</v>
      </c>
      <c r="K277" s="129" t="s">
        <v>130</v>
      </c>
      <c r="L277" s="32"/>
      <c r="M277" s="134" t="s">
        <v>19</v>
      </c>
      <c r="N277" s="135" t="s">
        <v>44</v>
      </c>
      <c r="P277" s="136">
        <f>O277*H277</f>
        <v>0</v>
      </c>
      <c r="Q277" s="136">
        <v>0</v>
      </c>
      <c r="R277" s="136">
        <f>Q277*H277</f>
        <v>0</v>
      </c>
      <c r="S277" s="136">
        <v>0</v>
      </c>
      <c r="T277" s="137">
        <f>S277*H277</f>
        <v>0</v>
      </c>
      <c r="AR277" s="138" t="s">
        <v>131</v>
      </c>
      <c r="AT277" s="138" t="s">
        <v>126</v>
      </c>
      <c r="AU277" s="138" t="s">
        <v>83</v>
      </c>
      <c r="AY277" s="17" t="s">
        <v>124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7" t="s">
        <v>81</v>
      </c>
      <c r="BK277" s="139">
        <f>ROUND(I277*H277,1)</f>
        <v>0</v>
      </c>
      <c r="BL277" s="17" t="s">
        <v>131</v>
      </c>
      <c r="BM277" s="138" t="s">
        <v>858</v>
      </c>
    </row>
    <row r="278" spans="2:65" s="1" customFormat="1" ht="11.25">
      <c r="B278" s="32"/>
      <c r="D278" s="140" t="s">
        <v>133</v>
      </c>
      <c r="F278" s="141" t="s">
        <v>685</v>
      </c>
      <c r="I278" s="142"/>
      <c r="L278" s="32"/>
      <c r="M278" s="143"/>
      <c r="T278" s="53"/>
      <c r="AT278" s="17" t="s">
        <v>133</v>
      </c>
      <c r="AU278" s="17" t="s">
        <v>83</v>
      </c>
    </row>
    <row r="279" spans="2:65" s="1" customFormat="1" ht="24.2" customHeight="1">
      <c r="B279" s="32"/>
      <c r="C279" s="127" t="s">
        <v>467</v>
      </c>
      <c r="D279" s="127" t="s">
        <v>126</v>
      </c>
      <c r="E279" s="128" t="s">
        <v>688</v>
      </c>
      <c r="F279" s="129" t="s">
        <v>689</v>
      </c>
      <c r="G279" s="130" t="s">
        <v>238</v>
      </c>
      <c r="H279" s="131">
        <v>452.459</v>
      </c>
      <c r="I279" s="132"/>
      <c r="J279" s="133">
        <f>ROUND(I279*H279,1)</f>
        <v>0</v>
      </c>
      <c r="K279" s="129" t="s">
        <v>130</v>
      </c>
      <c r="L279" s="32"/>
      <c r="M279" s="134" t="s">
        <v>19</v>
      </c>
      <c r="N279" s="135" t="s">
        <v>44</v>
      </c>
      <c r="P279" s="136">
        <f>O279*H279</f>
        <v>0</v>
      </c>
      <c r="Q279" s="136">
        <v>0</v>
      </c>
      <c r="R279" s="136">
        <f>Q279*H279</f>
        <v>0</v>
      </c>
      <c r="S279" s="136">
        <v>0</v>
      </c>
      <c r="T279" s="137">
        <f>S279*H279</f>
        <v>0</v>
      </c>
      <c r="AR279" s="138" t="s">
        <v>131</v>
      </c>
      <c r="AT279" s="138" t="s">
        <v>126</v>
      </c>
      <c r="AU279" s="138" t="s">
        <v>83</v>
      </c>
      <c r="AY279" s="17" t="s">
        <v>124</v>
      </c>
      <c r="BE279" s="139">
        <f>IF(N279="základní",J279,0)</f>
        <v>0</v>
      </c>
      <c r="BF279" s="139">
        <f>IF(N279="snížená",J279,0)</f>
        <v>0</v>
      </c>
      <c r="BG279" s="139">
        <f>IF(N279="zákl. přenesená",J279,0)</f>
        <v>0</v>
      </c>
      <c r="BH279" s="139">
        <f>IF(N279="sníž. přenesená",J279,0)</f>
        <v>0</v>
      </c>
      <c r="BI279" s="139">
        <f>IF(N279="nulová",J279,0)</f>
        <v>0</v>
      </c>
      <c r="BJ279" s="17" t="s">
        <v>81</v>
      </c>
      <c r="BK279" s="139">
        <f>ROUND(I279*H279,1)</f>
        <v>0</v>
      </c>
      <c r="BL279" s="17" t="s">
        <v>131</v>
      </c>
      <c r="BM279" s="138" t="s">
        <v>859</v>
      </c>
    </row>
    <row r="280" spans="2:65" s="1" customFormat="1" ht="11.25">
      <c r="B280" s="32"/>
      <c r="D280" s="140" t="s">
        <v>133</v>
      </c>
      <c r="F280" s="141" t="s">
        <v>691</v>
      </c>
      <c r="I280" s="142"/>
      <c r="L280" s="32"/>
      <c r="M280" s="143"/>
      <c r="T280" s="53"/>
      <c r="AT280" s="17" t="s">
        <v>133</v>
      </c>
      <c r="AU280" s="17" t="s">
        <v>83</v>
      </c>
    </row>
    <row r="281" spans="2:65" s="11" customFormat="1" ht="25.9" customHeight="1">
      <c r="B281" s="115"/>
      <c r="D281" s="116" t="s">
        <v>72</v>
      </c>
      <c r="E281" s="117" t="s">
        <v>692</v>
      </c>
      <c r="F281" s="117" t="s">
        <v>693</v>
      </c>
      <c r="I281" s="118"/>
      <c r="J281" s="119">
        <f>BK281</f>
        <v>0</v>
      </c>
      <c r="L281" s="115"/>
      <c r="M281" s="120"/>
      <c r="P281" s="121">
        <f>SUM(P282:P283)</f>
        <v>0</v>
      </c>
      <c r="R281" s="121">
        <f>SUM(R282:R283)</f>
        <v>0</v>
      </c>
      <c r="T281" s="122">
        <f>SUM(T282:T283)</f>
        <v>0</v>
      </c>
      <c r="AR281" s="116" t="s">
        <v>131</v>
      </c>
      <c r="AT281" s="123" t="s">
        <v>72</v>
      </c>
      <c r="AU281" s="123" t="s">
        <v>73</v>
      </c>
      <c r="AY281" s="116" t="s">
        <v>124</v>
      </c>
      <c r="BK281" s="124">
        <f>SUM(BK282:BK283)</f>
        <v>0</v>
      </c>
    </row>
    <row r="282" spans="2:65" s="1" customFormat="1" ht="16.5" customHeight="1">
      <c r="B282" s="32"/>
      <c r="C282" s="127" t="s">
        <v>471</v>
      </c>
      <c r="D282" s="127" t="s">
        <v>126</v>
      </c>
      <c r="E282" s="128" t="s">
        <v>695</v>
      </c>
      <c r="F282" s="129" t="s">
        <v>696</v>
      </c>
      <c r="G282" s="130" t="s">
        <v>697</v>
      </c>
      <c r="H282" s="131">
        <v>10</v>
      </c>
      <c r="I282" s="132"/>
      <c r="J282" s="133">
        <f>ROUND(I282*H282,1)</f>
        <v>0</v>
      </c>
      <c r="K282" s="129" t="s">
        <v>130</v>
      </c>
      <c r="L282" s="32"/>
      <c r="M282" s="134" t="s">
        <v>19</v>
      </c>
      <c r="N282" s="135" t="s">
        <v>44</v>
      </c>
      <c r="P282" s="136">
        <f>O282*H282</f>
        <v>0</v>
      </c>
      <c r="Q282" s="136">
        <v>0</v>
      </c>
      <c r="R282" s="136">
        <f>Q282*H282</f>
        <v>0</v>
      </c>
      <c r="S282" s="136">
        <v>0</v>
      </c>
      <c r="T282" s="137">
        <f>S282*H282</f>
        <v>0</v>
      </c>
      <c r="AR282" s="138" t="s">
        <v>698</v>
      </c>
      <c r="AT282" s="138" t="s">
        <v>126</v>
      </c>
      <c r="AU282" s="138" t="s">
        <v>81</v>
      </c>
      <c r="AY282" s="17" t="s">
        <v>124</v>
      </c>
      <c r="BE282" s="139">
        <f>IF(N282="základní",J282,0)</f>
        <v>0</v>
      </c>
      <c r="BF282" s="139">
        <f>IF(N282="snížená",J282,0)</f>
        <v>0</v>
      </c>
      <c r="BG282" s="139">
        <f>IF(N282="zákl. přenesená",J282,0)</f>
        <v>0</v>
      </c>
      <c r="BH282" s="139">
        <f>IF(N282="sníž. přenesená",J282,0)</f>
        <v>0</v>
      </c>
      <c r="BI282" s="139">
        <f>IF(N282="nulová",J282,0)</f>
        <v>0</v>
      </c>
      <c r="BJ282" s="17" t="s">
        <v>81</v>
      </c>
      <c r="BK282" s="139">
        <f>ROUND(I282*H282,1)</f>
        <v>0</v>
      </c>
      <c r="BL282" s="17" t="s">
        <v>698</v>
      </c>
      <c r="BM282" s="138" t="s">
        <v>860</v>
      </c>
    </row>
    <row r="283" spans="2:65" s="1" customFormat="1" ht="11.25">
      <c r="B283" s="32"/>
      <c r="D283" s="140" t="s">
        <v>133</v>
      </c>
      <c r="F283" s="141" t="s">
        <v>700</v>
      </c>
      <c r="I283" s="142"/>
      <c r="L283" s="32"/>
      <c r="M283" s="143"/>
      <c r="T283" s="53"/>
      <c r="AT283" s="17" t="s">
        <v>133</v>
      </c>
      <c r="AU283" s="17" t="s">
        <v>81</v>
      </c>
    </row>
    <row r="284" spans="2:65" s="11" customFormat="1" ht="25.9" customHeight="1">
      <c r="B284" s="115"/>
      <c r="D284" s="116" t="s">
        <v>72</v>
      </c>
      <c r="E284" s="117" t="s">
        <v>701</v>
      </c>
      <c r="F284" s="117" t="s">
        <v>702</v>
      </c>
      <c r="I284" s="118"/>
      <c r="J284" s="119">
        <f>BK284</f>
        <v>0</v>
      </c>
      <c r="L284" s="115"/>
      <c r="M284" s="120"/>
      <c r="P284" s="121">
        <f>P285+P301+P309</f>
        <v>0</v>
      </c>
      <c r="R284" s="121">
        <f>R285+R301+R309</f>
        <v>0</v>
      </c>
      <c r="T284" s="122">
        <f>T285+T301+T309</f>
        <v>0</v>
      </c>
      <c r="AR284" s="116" t="s">
        <v>159</v>
      </c>
      <c r="AT284" s="123" t="s">
        <v>72</v>
      </c>
      <c r="AU284" s="123" t="s">
        <v>73</v>
      </c>
      <c r="AY284" s="116" t="s">
        <v>124</v>
      </c>
      <c r="BK284" s="124">
        <f>BK285+BK301+BK309</f>
        <v>0</v>
      </c>
    </row>
    <row r="285" spans="2:65" s="11" customFormat="1" ht="22.9" customHeight="1">
      <c r="B285" s="115"/>
      <c r="D285" s="116" t="s">
        <v>72</v>
      </c>
      <c r="E285" s="125" t="s">
        <v>703</v>
      </c>
      <c r="F285" s="125" t="s">
        <v>704</v>
      </c>
      <c r="I285" s="118"/>
      <c r="J285" s="126">
        <f>BK285</f>
        <v>0</v>
      </c>
      <c r="L285" s="115"/>
      <c r="M285" s="120"/>
      <c r="P285" s="121">
        <f>SUM(P286:P300)</f>
        <v>0</v>
      </c>
      <c r="R285" s="121">
        <f>SUM(R286:R300)</f>
        <v>0</v>
      </c>
      <c r="T285" s="122">
        <f>SUM(T286:T300)</f>
        <v>0</v>
      </c>
      <c r="AR285" s="116" t="s">
        <v>159</v>
      </c>
      <c r="AT285" s="123" t="s">
        <v>72</v>
      </c>
      <c r="AU285" s="123" t="s">
        <v>81</v>
      </c>
      <c r="AY285" s="116" t="s">
        <v>124</v>
      </c>
      <c r="BK285" s="124">
        <f>SUM(BK286:BK300)</f>
        <v>0</v>
      </c>
    </row>
    <row r="286" spans="2:65" s="1" customFormat="1" ht="16.5" customHeight="1">
      <c r="B286" s="32"/>
      <c r="C286" s="127" t="s">
        <v>475</v>
      </c>
      <c r="D286" s="127" t="s">
        <v>126</v>
      </c>
      <c r="E286" s="128" t="s">
        <v>706</v>
      </c>
      <c r="F286" s="129" t="s">
        <v>707</v>
      </c>
      <c r="G286" s="130" t="s">
        <v>708</v>
      </c>
      <c r="H286" s="131">
        <v>15</v>
      </c>
      <c r="I286" s="132"/>
      <c r="J286" s="133">
        <f>ROUND(I286*H286,1)</f>
        <v>0</v>
      </c>
      <c r="K286" s="129" t="s">
        <v>19</v>
      </c>
      <c r="L286" s="32"/>
      <c r="M286" s="134" t="s">
        <v>19</v>
      </c>
      <c r="N286" s="135" t="s">
        <v>44</v>
      </c>
      <c r="P286" s="136">
        <f>O286*H286</f>
        <v>0</v>
      </c>
      <c r="Q286" s="136">
        <v>0</v>
      </c>
      <c r="R286" s="136">
        <f>Q286*H286</f>
        <v>0</v>
      </c>
      <c r="S286" s="136">
        <v>0</v>
      </c>
      <c r="T286" s="137">
        <f>S286*H286</f>
        <v>0</v>
      </c>
      <c r="AR286" s="138" t="s">
        <v>709</v>
      </c>
      <c r="AT286" s="138" t="s">
        <v>126</v>
      </c>
      <c r="AU286" s="138" t="s">
        <v>83</v>
      </c>
      <c r="AY286" s="17" t="s">
        <v>124</v>
      </c>
      <c r="BE286" s="139">
        <f>IF(N286="základní",J286,0)</f>
        <v>0</v>
      </c>
      <c r="BF286" s="139">
        <f>IF(N286="snížená",J286,0)</f>
        <v>0</v>
      </c>
      <c r="BG286" s="139">
        <f>IF(N286="zákl. přenesená",J286,0)</f>
        <v>0</v>
      </c>
      <c r="BH286" s="139">
        <f>IF(N286="sníž. přenesená",J286,0)</f>
        <v>0</v>
      </c>
      <c r="BI286" s="139">
        <f>IF(N286="nulová",J286,0)</f>
        <v>0</v>
      </c>
      <c r="BJ286" s="17" t="s">
        <v>81</v>
      </c>
      <c r="BK286" s="139">
        <f>ROUND(I286*H286,1)</f>
        <v>0</v>
      </c>
      <c r="BL286" s="17" t="s">
        <v>709</v>
      </c>
      <c r="BM286" s="138" t="s">
        <v>861</v>
      </c>
    </row>
    <row r="287" spans="2:65" s="12" customFormat="1" ht="11.25">
      <c r="B287" s="144"/>
      <c r="D287" s="145" t="s">
        <v>135</v>
      </c>
      <c r="E287" s="146" t="s">
        <v>19</v>
      </c>
      <c r="F287" s="147" t="s">
        <v>711</v>
      </c>
      <c r="H287" s="146" t="s">
        <v>19</v>
      </c>
      <c r="I287" s="148"/>
      <c r="L287" s="144"/>
      <c r="M287" s="149"/>
      <c r="T287" s="150"/>
      <c r="AT287" s="146" t="s">
        <v>135</v>
      </c>
      <c r="AU287" s="146" t="s">
        <v>83</v>
      </c>
      <c r="AV287" s="12" t="s">
        <v>81</v>
      </c>
      <c r="AW287" s="12" t="s">
        <v>33</v>
      </c>
      <c r="AX287" s="12" t="s">
        <v>73</v>
      </c>
      <c r="AY287" s="146" t="s">
        <v>124</v>
      </c>
    </row>
    <row r="288" spans="2:65" s="13" customFormat="1" ht="11.25">
      <c r="B288" s="151"/>
      <c r="D288" s="145" t="s">
        <v>135</v>
      </c>
      <c r="E288" s="152" t="s">
        <v>19</v>
      </c>
      <c r="F288" s="153" t="s">
        <v>224</v>
      </c>
      <c r="H288" s="154">
        <v>15</v>
      </c>
      <c r="I288" s="155"/>
      <c r="L288" s="151"/>
      <c r="M288" s="156"/>
      <c r="T288" s="157"/>
      <c r="AT288" s="152" t="s">
        <v>135</v>
      </c>
      <c r="AU288" s="152" t="s">
        <v>83</v>
      </c>
      <c r="AV288" s="13" t="s">
        <v>83</v>
      </c>
      <c r="AW288" s="13" t="s">
        <v>33</v>
      </c>
      <c r="AX288" s="13" t="s">
        <v>81</v>
      </c>
      <c r="AY288" s="152" t="s">
        <v>124</v>
      </c>
    </row>
    <row r="289" spans="2:65" s="1" customFormat="1" ht="16.5" customHeight="1">
      <c r="B289" s="32"/>
      <c r="C289" s="127" t="s">
        <v>479</v>
      </c>
      <c r="D289" s="127" t="s">
        <v>126</v>
      </c>
      <c r="E289" s="128" t="s">
        <v>713</v>
      </c>
      <c r="F289" s="129" t="s">
        <v>714</v>
      </c>
      <c r="G289" s="130" t="s">
        <v>708</v>
      </c>
      <c r="H289" s="131">
        <v>15</v>
      </c>
      <c r="I289" s="132"/>
      <c r="J289" s="133">
        <f>ROUND(I289*H289,1)</f>
        <v>0</v>
      </c>
      <c r="K289" s="129" t="s">
        <v>19</v>
      </c>
      <c r="L289" s="32"/>
      <c r="M289" s="134" t="s">
        <v>19</v>
      </c>
      <c r="N289" s="135" t="s">
        <v>44</v>
      </c>
      <c r="P289" s="136">
        <f>O289*H289</f>
        <v>0</v>
      </c>
      <c r="Q289" s="136">
        <v>0</v>
      </c>
      <c r="R289" s="136">
        <f>Q289*H289</f>
        <v>0</v>
      </c>
      <c r="S289" s="136">
        <v>0</v>
      </c>
      <c r="T289" s="137">
        <f>S289*H289</f>
        <v>0</v>
      </c>
      <c r="AR289" s="138" t="s">
        <v>709</v>
      </c>
      <c r="AT289" s="138" t="s">
        <v>126</v>
      </c>
      <c r="AU289" s="138" t="s">
        <v>83</v>
      </c>
      <c r="AY289" s="17" t="s">
        <v>124</v>
      </c>
      <c r="BE289" s="139">
        <f>IF(N289="základní",J289,0)</f>
        <v>0</v>
      </c>
      <c r="BF289" s="139">
        <f>IF(N289="snížená",J289,0)</f>
        <v>0</v>
      </c>
      <c r="BG289" s="139">
        <f>IF(N289="zákl. přenesená",J289,0)</f>
        <v>0</v>
      </c>
      <c r="BH289" s="139">
        <f>IF(N289="sníž. přenesená",J289,0)</f>
        <v>0</v>
      </c>
      <c r="BI289" s="139">
        <f>IF(N289="nulová",J289,0)</f>
        <v>0</v>
      </c>
      <c r="BJ289" s="17" t="s">
        <v>81</v>
      </c>
      <c r="BK289" s="139">
        <f>ROUND(I289*H289,1)</f>
        <v>0</v>
      </c>
      <c r="BL289" s="17" t="s">
        <v>709</v>
      </c>
      <c r="BM289" s="138" t="s">
        <v>862</v>
      </c>
    </row>
    <row r="290" spans="2:65" s="12" customFormat="1" ht="11.25">
      <c r="B290" s="144"/>
      <c r="D290" s="145" t="s">
        <v>135</v>
      </c>
      <c r="E290" s="146" t="s">
        <v>19</v>
      </c>
      <c r="F290" s="147" t="s">
        <v>711</v>
      </c>
      <c r="H290" s="146" t="s">
        <v>19</v>
      </c>
      <c r="I290" s="148"/>
      <c r="L290" s="144"/>
      <c r="M290" s="149"/>
      <c r="T290" s="150"/>
      <c r="AT290" s="146" t="s">
        <v>135</v>
      </c>
      <c r="AU290" s="146" t="s">
        <v>83</v>
      </c>
      <c r="AV290" s="12" t="s">
        <v>81</v>
      </c>
      <c r="AW290" s="12" t="s">
        <v>33</v>
      </c>
      <c r="AX290" s="12" t="s">
        <v>73</v>
      </c>
      <c r="AY290" s="146" t="s">
        <v>124</v>
      </c>
    </row>
    <row r="291" spans="2:65" s="13" customFormat="1" ht="11.25">
      <c r="B291" s="151"/>
      <c r="D291" s="145" t="s">
        <v>135</v>
      </c>
      <c r="E291" s="152" t="s">
        <v>19</v>
      </c>
      <c r="F291" s="153" t="s">
        <v>224</v>
      </c>
      <c r="H291" s="154">
        <v>15</v>
      </c>
      <c r="I291" s="155"/>
      <c r="L291" s="151"/>
      <c r="M291" s="156"/>
      <c r="T291" s="157"/>
      <c r="AT291" s="152" t="s">
        <v>135</v>
      </c>
      <c r="AU291" s="152" t="s">
        <v>83</v>
      </c>
      <c r="AV291" s="13" t="s">
        <v>83</v>
      </c>
      <c r="AW291" s="13" t="s">
        <v>33</v>
      </c>
      <c r="AX291" s="13" t="s">
        <v>81</v>
      </c>
      <c r="AY291" s="152" t="s">
        <v>124</v>
      </c>
    </row>
    <row r="292" spans="2:65" s="1" customFormat="1" ht="16.5" customHeight="1">
      <c r="B292" s="32"/>
      <c r="C292" s="127" t="s">
        <v>483</v>
      </c>
      <c r="D292" s="127" t="s">
        <v>126</v>
      </c>
      <c r="E292" s="128" t="s">
        <v>717</v>
      </c>
      <c r="F292" s="129" t="s">
        <v>718</v>
      </c>
      <c r="G292" s="130" t="s">
        <v>708</v>
      </c>
      <c r="H292" s="131">
        <v>15</v>
      </c>
      <c r="I292" s="132"/>
      <c r="J292" s="133">
        <f>ROUND(I292*H292,1)</f>
        <v>0</v>
      </c>
      <c r="K292" s="129" t="s">
        <v>19</v>
      </c>
      <c r="L292" s="32"/>
      <c r="M292" s="134" t="s">
        <v>19</v>
      </c>
      <c r="N292" s="135" t="s">
        <v>44</v>
      </c>
      <c r="P292" s="136">
        <f>O292*H292</f>
        <v>0</v>
      </c>
      <c r="Q292" s="136">
        <v>0</v>
      </c>
      <c r="R292" s="136">
        <f>Q292*H292</f>
        <v>0</v>
      </c>
      <c r="S292" s="136">
        <v>0</v>
      </c>
      <c r="T292" s="137">
        <f>S292*H292</f>
        <v>0</v>
      </c>
      <c r="AR292" s="138" t="s">
        <v>709</v>
      </c>
      <c r="AT292" s="138" t="s">
        <v>126</v>
      </c>
      <c r="AU292" s="138" t="s">
        <v>83</v>
      </c>
      <c r="AY292" s="17" t="s">
        <v>124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81</v>
      </c>
      <c r="BK292" s="139">
        <f>ROUND(I292*H292,1)</f>
        <v>0</v>
      </c>
      <c r="BL292" s="17" t="s">
        <v>709</v>
      </c>
      <c r="BM292" s="138" t="s">
        <v>863</v>
      </c>
    </row>
    <row r="293" spans="2:65" s="12" customFormat="1" ht="11.25">
      <c r="B293" s="144"/>
      <c r="D293" s="145" t="s">
        <v>135</v>
      </c>
      <c r="E293" s="146" t="s">
        <v>19</v>
      </c>
      <c r="F293" s="147" t="s">
        <v>711</v>
      </c>
      <c r="H293" s="146" t="s">
        <v>19</v>
      </c>
      <c r="I293" s="148"/>
      <c r="L293" s="144"/>
      <c r="M293" s="149"/>
      <c r="T293" s="150"/>
      <c r="AT293" s="146" t="s">
        <v>135</v>
      </c>
      <c r="AU293" s="146" t="s">
        <v>83</v>
      </c>
      <c r="AV293" s="12" t="s">
        <v>81</v>
      </c>
      <c r="AW293" s="12" t="s">
        <v>33</v>
      </c>
      <c r="AX293" s="12" t="s">
        <v>73</v>
      </c>
      <c r="AY293" s="146" t="s">
        <v>124</v>
      </c>
    </row>
    <row r="294" spans="2:65" s="13" customFormat="1" ht="11.25">
      <c r="B294" s="151"/>
      <c r="D294" s="145" t="s">
        <v>135</v>
      </c>
      <c r="E294" s="152" t="s">
        <v>19</v>
      </c>
      <c r="F294" s="153" t="s">
        <v>224</v>
      </c>
      <c r="H294" s="154">
        <v>15</v>
      </c>
      <c r="I294" s="155"/>
      <c r="L294" s="151"/>
      <c r="M294" s="156"/>
      <c r="T294" s="157"/>
      <c r="AT294" s="152" t="s">
        <v>135</v>
      </c>
      <c r="AU294" s="152" t="s">
        <v>83</v>
      </c>
      <c r="AV294" s="13" t="s">
        <v>83</v>
      </c>
      <c r="AW294" s="13" t="s">
        <v>33</v>
      </c>
      <c r="AX294" s="13" t="s">
        <v>81</v>
      </c>
      <c r="AY294" s="152" t="s">
        <v>124</v>
      </c>
    </row>
    <row r="295" spans="2:65" s="1" customFormat="1" ht="16.5" customHeight="1">
      <c r="B295" s="32"/>
      <c r="C295" s="127" t="s">
        <v>487</v>
      </c>
      <c r="D295" s="127" t="s">
        <v>126</v>
      </c>
      <c r="E295" s="128" t="s">
        <v>721</v>
      </c>
      <c r="F295" s="129" t="s">
        <v>722</v>
      </c>
      <c r="G295" s="130" t="s">
        <v>708</v>
      </c>
      <c r="H295" s="131">
        <v>15</v>
      </c>
      <c r="I295" s="132"/>
      <c r="J295" s="133">
        <f>ROUND(I295*H295,1)</f>
        <v>0</v>
      </c>
      <c r="K295" s="129" t="s">
        <v>19</v>
      </c>
      <c r="L295" s="32"/>
      <c r="M295" s="134" t="s">
        <v>19</v>
      </c>
      <c r="N295" s="135" t="s">
        <v>44</v>
      </c>
      <c r="P295" s="136">
        <f>O295*H295</f>
        <v>0</v>
      </c>
      <c r="Q295" s="136">
        <v>0</v>
      </c>
      <c r="R295" s="136">
        <f>Q295*H295</f>
        <v>0</v>
      </c>
      <c r="S295" s="136">
        <v>0</v>
      </c>
      <c r="T295" s="137">
        <f>S295*H295</f>
        <v>0</v>
      </c>
      <c r="AR295" s="138" t="s">
        <v>709</v>
      </c>
      <c r="AT295" s="138" t="s">
        <v>126</v>
      </c>
      <c r="AU295" s="138" t="s">
        <v>83</v>
      </c>
      <c r="AY295" s="17" t="s">
        <v>124</v>
      </c>
      <c r="BE295" s="139">
        <f>IF(N295="základní",J295,0)</f>
        <v>0</v>
      </c>
      <c r="BF295" s="139">
        <f>IF(N295="snížená",J295,0)</f>
        <v>0</v>
      </c>
      <c r="BG295" s="139">
        <f>IF(N295="zákl. přenesená",J295,0)</f>
        <v>0</v>
      </c>
      <c r="BH295" s="139">
        <f>IF(N295="sníž. přenesená",J295,0)</f>
        <v>0</v>
      </c>
      <c r="BI295" s="139">
        <f>IF(N295="nulová",J295,0)</f>
        <v>0</v>
      </c>
      <c r="BJ295" s="17" t="s">
        <v>81</v>
      </c>
      <c r="BK295" s="139">
        <f>ROUND(I295*H295,1)</f>
        <v>0</v>
      </c>
      <c r="BL295" s="17" t="s">
        <v>709</v>
      </c>
      <c r="BM295" s="138" t="s">
        <v>864</v>
      </c>
    </row>
    <row r="296" spans="2:65" s="12" customFormat="1" ht="11.25">
      <c r="B296" s="144"/>
      <c r="D296" s="145" t="s">
        <v>135</v>
      </c>
      <c r="E296" s="146" t="s">
        <v>19</v>
      </c>
      <c r="F296" s="147" t="s">
        <v>711</v>
      </c>
      <c r="H296" s="146" t="s">
        <v>19</v>
      </c>
      <c r="I296" s="148"/>
      <c r="L296" s="144"/>
      <c r="M296" s="149"/>
      <c r="T296" s="150"/>
      <c r="AT296" s="146" t="s">
        <v>135</v>
      </c>
      <c r="AU296" s="146" t="s">
        <v>83</v>
      </c>
      <c r="AV296" s="12" t="s">
        <v>81</v>
      </c>
      <c r="AW296" s="12" t="s">
        <v>33</v>
      </c>
      <c r="AX296" s="12" t="s">
        <v>73</v>
      </c>
      <c r="AY296" s="146" t="s">
        <v>124</v>
      </c>
    </row>
    <row r="297" spans="2:65" s="13" customFormat="1" ht="11.25">
      <c r="B297" s="151"/>
      <c r="D297" s="145" t="s">
        <v>135</v>
      </c>
      <c r="E297" s="152" t="s">
        <v>19</v>
      </c>
      <c r="F297" s="153" t="s">
        <v>224</v>
      </c>
      <c r="H297" s="154">
        <v>15</v>
      </c>
      <c r="I297" s="155"/>
      <c r="L297" s="151"/>
      <c r="M297" s="156"/>
      <c r="T297" s="157"/>
      <c r="AT297" s="152" t="s">
        <v>135</v>
      </c>
      <c r="AU297" s="152" t="s">
        <v>83</v>
      </c>
      <c r="AV297" s="13" t="s">
        <v>83</v>
      </c>
      <c r="AW297" s="13" t="s">
        <v>33</v>
      </c>
      <c r="AX297" s="13" t="s">
        <v>81</v>
      </c>
      <c r="AY297" s="152" t="s">
        <v>124</v>
      </c>
    </row>
    <row r="298" spans="2:65" s="1" customFormat="1" ht="16.5" customHeight="1">
      <c r="B298" s="32"/>
      <c r="C298" s="127" t="s">
        <v>492</v>
      </c>
      <c r="D298" s="127" t="s">
        <v>126</v>
      </c>
      <c r="E298" s="128" t="s">
        <v>725</v>
      </c>
      <c r="F298" s="129" t="s">
        <v>726</v>
      </c>
      <c r="G298" s="130" t="s">
        <v>708</v>
      </c>
      <c r="H298" s="131">
        <v>15</v>
      </c>
      <c r="I298" s="132"/>
      <c r="J298" s="133">
        <f>ROUND(I298*H298,1)</f>
        <v>0</v>
      </c>
      <c r="K298" s="129" t="s">
        <v>19</v>
      </c>
      <c r="L298" s="32"/>
      <c r="M298" s="134" t="s">
        <v>19</v>
      </c>
      <c r="N298" s="135" t="s">
        <v>44</v>
      </c>
      <c r="P298" s="136">
        <f>O298*H298</f>
        <v>0</v>
      </c>
      <c r="Q298" s="136">
        <v>0</v>
      </c>
      <c r="R298" s="136">
        <f>Q298*H298</f>
        <v>0</v>
      </c>
      <c r="S298" s="136">
        <v>0</v>
      </c>
      <c r="T298" s="137">
        <f>S298*H298</f>
        <v>0</v>
      </c>
      <c r="AR298" s="138" t="s">
        <v>709</v>
      </c>
      <c r="AT298" s="138" t="s">
        <v>126</v>
      </c>
      <c r="AU298" s="138" t="s">
        <v>83</v>
      </c>
      <c r="AY298" s="17" t="s">
        <v>124</v>
      </c>
      <c r="BE298" s="139">
        <f>IF(N298="základní",J298,0)</f>
        <v>0</v>
      </c>
      <c r="BF298" s="139">
        <f>IF(N298="snížená",J298,0)</f>
        <v>0</v>
      </c>
      <c r="BG298" s="139">
        <f>IF(N298="zákl. přenesená",J298,0)</f>
        <v>0</v>
      </c>
      <c r="BH298" s="139">
        <f>IF(N298="sníž. přenesená",J298,0)</f>
        <v>0</v>
      </c>
      <c r="BI298" s="139">
        <f>IF(N298="nulová",J298,0)</f>
        <v>0</v>
      </c>
      <c r="BJ298" s="17" t="s">
        <v>81</v>
      </c>
      <c r="BK298" s="139">
        <f>ROUND(I298*H298,1)</f>
        <v>0</v>
      </c>
      <c r="BL298" s="17" t="s">
        <v>709</v>
      </c>
      <c r="BM298" s="138" t="s">
        <v>865</v>
      </c>
    </row>
    <row r="299" spans="2:65" s="12" customFormat="1" ht="11.25">
      <c r="B299" s="144"/>
      <c r="D299" s="145" t="s">
        <v>135</v>
      </c>
      <c r="E299" s="146" t="s">
        <v>19</v>
      </c>
      <c r="F299" s="147" t="s">
        <v>728</v>
      </c>
      <c r="H299" s="146" t="s">
        <v>19</v>
      </c>
      <c r="I299" s="148"/>
      <c r="L299" s="144"/>
      <c r="M299" s="149"/>
      <c r="T299" s="150"/>
      <c r="AT299" s="146" t="s">
        <v>135</v>
      </c>
      <c r="AU299" s="146" t="s">
        <v>83</v>
      </c>
      <c r="AV299" s="12" t="s">
        <v>81</v>
      </c>
      <c r="AW299" s="12" t="s">
        <v>33</v>
      </c>
      <c r="AX299" s="12" t="s">
        <v>73</v>
      </c>
      <c r="AY299" s="146" t="s">
        <v>124</v>
      </c>
    </row>
    <row r="300" spans="2:65" s="13" customFormat="1" ht="11.25">
      <c r="B300" s="151"/>
      <c r="D300" s="145" t="s">
        <v>135</v>
      </c>
      <c r="E300" s="152" t="s">
        <v>19</v>
      </c>
      <c r="F300" s="153" t="s">
        <v>224</v>
      </c>
      <c r="H300" s="154">
        <v>15</v>
      </c>
      <c r="I300" s="155"/>
      <c r="L300" s="151"/>
      <c r="M300" s="156"/>
      <c r="T300" s="157"/>
      <c r="AT300" s="152" t="s">
        <v>135</v>
      </c>
      <c r="AU300" s="152" t="s">
        <v>83</v>
      </c>
      <c r="AV300" s="13" t="s">
        <v>83</v>
      </c>
      <c r="AW300" s="13" t="s">
        <v>33</v>
      </c>
      <c r="AX300" s="13" t="s">
        <v>81</v>
      </c>
      <c r="AY300" s="152" t="s">
        <v>124</v>
      </c>
    </row>
    <row r="301" spans="2:65" s="11" customFormat="1" ht="22.9" customHeight="1">
      <c r="B301" s="115"/>
      <c r="D301" s="116" t="s">
        <v>72</v>
      </c>
      <c r="E301" s="125" t="s">
        <v>729</v>
      </c>
      <c r="F301" s="125" t="s">
        <v>730</v>
      </c>
      <c r="I301" s="118"/>
      <c r="J301" s="126">
        <f>BK301</f>
        <v>0</v>
      </c>
      <c r="L301" s="115"/>
      <c r="M301" s="120"/>
      <c r="P301" s="121">
        <f>SUM(P302:P308)</f>
        <v>0</v>
      </c>
      <c r="R301" s="121">
        <f>SUM(R302:R308)</f>
        <v>0</v>
      </c>
      <c r="T301" s="122">
        <f>SUM(T302:T308)</f>
        <v>0</v>
      </c>
      <c r="AR301" s="116" t="s">
        <v>159</v>
      </c>
      <c r="AT301" s="123" t="s">
        <v>72</v>
      </c>
      <c r="AU301" s="123" t="s">
        <v>81</v>
      </c>
      <c r="AY301" s="116" t="s">
        <v>124</v>
      </c>
      <c r="BK301" s="124">
        <f>SUM(BK302:BK308)</f>
        <v>0</v>
      </c>
    </row>
    <row r="302" spans="2:65" s="1" customFormat="1" ht="16.5" customHeight="1">
      <c r="B302" s="32"/>
      <c r="C302" s="127" t="s">
        <v>497</v>
      </c>
      <c r="D302" s="127" t="s">
        <v>126</v>
      </c>
      <c r="E302" s="128" t="s">
        <v>732</v>
      </c>
      <c r="F302" s="129" t="s">
        <v>733</v>
      </c>
      <c r="G302" s="130" t="s">
        <v>630</v>
      </c>
      <c r="H302" s="131">
        <v>1</v>
      </c>
      <c r="I302" s="132"/>
      <c r="J302" s="133">
        <f>ROUND(I302*H302,1)</f>
        <v>0</v>
      </c>
      <c r="K302" s="129" t="s">
        <v>19</v>
      </c>
      <c r="L302" s="32"/>
      <c r="M302" s="134" t="s">
        <v>19</v>
      </c>
      <c r="N302" s="135" t="s">
        <v>44</v>
      </c>
      <c r="P302" s="136">
        <f>O302*H302</f>
        <v>0</v>
      </c>
      <c r="Q302" s="136">
        <v>0</v>
      </c>
      <c r="R302" s="136">
        <f>Q302*H302</f>
        <v>0</v>
      </c>
      <c r="S302" s="136">
        <v>0</v>
      </c>
      <c r="T302" s="137">
        <f>S302*H302</f>
        <v>0</v>
      </c>
      <c r="AR302" s="138" t="s">
        <v>709</v>
      </c>
      <c r="AT302" s="138" t="s">
        <v>126</v>
      </c>
      <c r="AU302" s="138" t="s">
        <v>83</v>
      </c>
      <c r="AY302" s="17" t="s">
        <v>124</v>
      </c>
      <c r="BE302" s="139">
        <f>IF(N302="základní",J302,0)</f>
        <v>0</v>
      </c>
      <c r="BF302" s="139">
        <f>IF(N302="snížená",J302,0)</f>
        <v>0</v>
      </c>
      <c r="BG302" s="139">
        <f>IF(N302="zákl. přenesená",J302,0)</f>
        <v>0</v>
      </c>
      <c r="BH302" s="139">
        <f>IF(N302="sníž. přenesená",J302,0)</f>
        <v>0</v>
      </c>
      <c r="BI302" s="139">
        <f>IF(N302="nulová",J302,0)</f>
        <v>0</v>
      </c>
      <c r="BJ302" s="17" t="s">
        <v>81</v>
      </c>
      <c r="BK302" s="139">
        <f>ROUND(I302*H302,1)</f>
        <v>0</v>
      </c>
      <c r="BL302" s="17" t="s">
        <v>709</v>
      </c>
      <c r="BM302" s="138" t="s">
        <v>866</v>
      </c>
    </row>
    <row r="303" spans="2:65" s="1" customFormat="1" ht="16.5" customHeight="1">
      <c r="B303" s="32"/>
      <c r="C303" s="127" t="s">
        <v>502</v>
      </c>
      <c r="D303" s="127" t="s">
        <v>126</v>
      </c>
      <c r="E303" s="128" t="s">
        <v>736</v>
      </c>
      <c r="F303" s="129" t="s">
        <v>737</v>
      </c>
      <c r="G303" s="130" t="s">
        <v>738</v>
      </c>
      <c r="H303" s="131">
        <v>1</v>
      </c>
      <c r="I303" s="132"/>
      <c r="J303" s="133">
        <f>ROUND(I303*H303,1)</f>
        <v>0</v>
      </c>
      <c r="K303" s="129" t="s">
        <v>19</v>
      </c>
      <c r="L303" s="32"/>
      <c r="M303" s="134" t="s">
        <v>19</v>
      </c>
      <c r="N303" s="135" t="s">
        <v>44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709</v>
      </c>
      <c r="AT303" s="138" t="s">
        <v>126</v>
      </c>
      <c r="AU303" s="138" t="s">
        <v>83</v>
      </c>
      <c r="AY303" s="17" t="s">
        <v>124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7" t="s">
        <v>81</v>
      </c>
      <c r="BK303" s="139">
        <f>ROUND(I303*H303,1)</f>
        <v>0</v>
      </c>
      <c r="BL303" s="17" t="s">
        <v>709</v>
      </c>
      <c r="BM303" s="138" t="s">
        <v>867</v>
      </c>
    </row>
    <row r="304" spans="2:65" s="13" customFormat="1" ht="11.25">
      <c r="B304" s="151"/>
      <c r="D304" s="145" t="s">
        <v>135</v>
      </c>
      <c r="E304" s="152" t="s">
        <v>19</v>
      </c>
      <c r="F304" s="153" t="s">
        <v>81</v>
      </c>
      <c r="H304" s="154">
        <v>1</v>
      </c>
      <c r="I304" s="155"/>
      <c r="L304" s="151"/>
      <c r="M304" s="156"/>
      <c r="T304" s="157"/>
      <c r="AT304" s="152" t="s">
        <v>135</v>
      </c>
      <c r="AU304" s="152" t="s">
        <v>83</v>
      </c>
      <c r="AV304" s="13" t="s">
        <v>83</v>
      </c>
      <c r="AW304" s="13" t="s">
        <v>33</v>
      </c>
      <c r="AX304" s="13" t="s">
        <v>81</v>
      </c>
      <c r="AY304" s="152" t="s">
        <v>124</v>
      </c>
    </row>
    <row r="305" spans="2:65" s="1" customFormat="1" ht="16.5" customHeight="1">
      <c r="B305" s="32"/>
      <c r="C305" s="127" t="s">
        <v>506</v>
      </c>
      <c r="D305" s="127" t="s">
        <v>126</v>
      </c>
      <c r="E305" s="128" t="s">
        <v>741</v>
      </c>
      <c r="F305" s="129" t="s">
        <v>742</v>
      </c>
      <c r="G305" s="130" t="s">
        <v>738</v>
      </c>
      <c r="H305" s="131">
        <v>1</v>
      </c>
      <c r="I305" s="132"/>
      <c r="J305" s="133">
        <f>ROUND(I305*H305,1)</f>
        <v>0</v>
      </c>
      <c r="K305" s="129" t="s">
        <v>19</v>
      </c>
      <c r="L305" s="32"/>
      <c r="M305" s="134" t="s">
        <v>19</v>
      </c>
      <c r="N305" s="135" t="s">
        <v>44</v>
      </c>
      <c r="P305" s="136">
        <f>O305*H305</f>
        <v>0</v>
      </c>
      <c r="Q305" s="136">
        <v>0</v>
      </c>
      <c r="R305" s="136">
        <f>Q305*H305</f>
        <v>0</v>
      </c>
      <c r="S305" s="136">
        <v>0</v>
      </c>
      <c r="T305" s="137">
        <f>S305*H305</f>
        <v>0</v>
      </c>
      <c r="AR305" s="138" t="s">
        <v>709</v>
      </c>
      <c r="AT305" s="138" t="s">
        <v>126</v>
      </c>
      <c r="AU305" s="138" t="s">
        <v>83</v>
      </c>
      <c r="AY305" s="17" t="s">
        <v>124</v>
      </c>
      <c r="BE305" s="139">
        <f>IF(N305="základní",J305,0)</f>
        <v>0</v>
      </c>
      <c r="BF305" s="139">
        <f>IF(N305="snížená",J305,0)</f>
        <v>0</v>
      </c>
      <c r="BG305" s="139">
        <f>IF(N305="zákl. přenesená",J305,0)</f>
        <v>0</v>
      </c>
      <c r="BH305" s="139">
        <f>IF(N305="sníž. přenesená",J305,0)</f>
        <v>0</v>
      </c>
      <c r="BI305" s="139">
        <f>IF(N305="nulová",J305,0)</f>
        <v>0</v>
      </c>
      <c r="BJ305" s="17" t="s">
        <v>81</v>
      </c>
      <c r="BK305" s="139">
        <f>ROUND(I305*H305,1)</f>
        <v>0</v>
      </c>
      <c r="BL305" s="17" t="s">
        <v>709</v>
      </c>
      <c r="BM305" s="138" t="s">
        <v>868</v>
      </c>
    </row>
    <row r="306" spans="2:65" s="12" customFormat="1" ht="11.25">
      <c r="B306" s="144"/>
      <c r="D306" s="145" t="s">
        <v>135</v>
      </c>
      <c r="E306" s="146" t="s">
        <v>19</v>
      </c>
      <c r="F306" s="147" t="s">
        <v>744</v>
      </c>
      <c r="H306" s="146" t="s">
        <v>19</v>
      </c>
      <c r="I306" s="148"/>
      <c r="L306" s="144"/>
      <c r="M306" s="149"/>
      <c r="T306" s="150"/>
      <c r="AT306" s="146" t="s">
        <v>135</v>
      </c>
      <c r="AU306" s="146" t="s">
        <v>83</v>
      </c>
      <c r="AV306" s="12" t="s">
        <v>81</v>
      </c>
      <c r="AW306" s="12" t="s">
        <v>33</v>
      </c>
      <c r="AX306" s="12" t="s">
        <v>73</v>
      </c>
      <c r="AY306" s="146" t="s">
        <v>124</v>
      </c>
    </row>
    <row r="307" spans="2:65" s="13" customFormat="1" ht="11.25">
      <c r="B307" s="151"/>
      <c r="D307" s="145" t="s">
        <v>135</v>
      </c>
      <c r="E307" s="152" t="s">
        <v>19</v>
      </c>
      <c r="F307" s="153" t="s">
        <v>81</v>
      </c>
      <c r="H307" s="154">
        <v>1</v>
      </c>
      <c r="I307" s="155"/>
      <c r="L307" s="151"/>
      <c r="M307" s="156"/>
      <c r="T307" s="157"/>
      <c r="AT307" s="152" t="s">
        <v>135</v>
      </c>
      <c r="AU307" s="152" t="s">
        <v>83</v>
      </c>
      <c r="AV307" s="13" t="s">
        <v>83</v>
      </c>
      <c r="AW307" s="13" t="s">
        <v>33</v>
      </c>
      <c r="AX307" s="13" t="s">
        <v>81</v>
      </c>
      <c r="AY307" s="152" t="s">
        <v>124</v>
      </c>
    </row>
    <row r="308" spans="2:65" s="1" customFormat="1" ht="16.5" customHeight="1">
      <c r="B308" s="32"/>
      <c r="C308" s="127" t="s">
        <v>411</v>
      </c>
      <c r="D308" s="127" t="s">
        <v>126</v>
      </c>
      <c r="E308" s="128" t="s">
        <v>746</v>
      </c>
      <c r="F308" s="129" t="s">
        <v>747</v>
      </c>
      <c r="G308" s="130" t="s">
        <v>420</v>
      </c>
      <c r="H308" s="131">
        <v>1</v>
      </c>
      <c r="I308" s="132"/>
      <c r="J308" s="133">
        <f>ROUND(I308*H308,1)</f>
        <v>0</v>
      </c>
      <c r="K308" s="129" t="s">
        <v>19</v>
      </c>
      <c r="L308" s="32"/>
      <c r="M308" s="134" t="s">
        <v>19</v>
      </c>
      <c r="N308" s="135" t="s">
        <v>44</v>
      </c>
      <c r="P308" s="136">
        <f>O308*H308</f>
        <v>0</v>
      </c>
      <c r="Q308" s="136">
        <v>0</v>
      </c>
      <c r="R308" s="136">
        <f>Q308*H308</f>
        <v>0</v>
      </c>
      <c r="S308" s="136">
        <v>0</v>
      </c>
      <c r="T308" s="137">
        <f>S308*H308</f>
        <v>0</v>
      </c>
      <c r="AR308" s="138" t="s">
        <v>709</v>
      </c>
      <c r="AT308" s="138" t="s">
        <v>126</v>
      </c>
      <c r="AU308" s="138" t="s">
        <v>83</v>
      </c>
      <c r="AY308" s="17" t="s">
        <v>124</v>
      </c>
      <c r="BE308" s="139">
        <f>IF(N308="základní",J308,0)</f>
        <v>0</v>
      </c>
      <c r="BF308" s="139">
        <f>IF(N308="snížená",J308,0)</f>
        <v>0</v>
      </c>
      <c r="BG308" s="139">
        <f>IF(N308="zákl. přenesená",J308,0)</f>
        <v>0</v>
      </c>
      <c r="BH308" s="139">
        <f>IF(N308="sníž. přenesená",J308,0)</f>
        <v>0</v>
      </c>
      <c r="BI308" s="139">
        <f>IF(N308="nulová",J308,0)</f>
        <v>0</v>
      </c>
      <c r="BJ308" s="17" t="s">
        <v>81</v>
      </c>
      <c r="BK308" s="139">
        <f>ROUND(I308*H308,1)</f>
        <v>0</v>
      </c>
      <c r="BL308" s="17" t="s">
        <v>709</v>
      </c>
      <c r="BM308" s="138" t="s">
        <v>869</v>
      </c>
    </row>
    <row r="309" spans="2:65" s="11" customFormat="1" ht="22.9" customHeight="1">
      <c r="B309" s="115"/>
      <c r="D309" s="116" t="s">
        <v>72</v>
      </c>
      <c r="E309" s="125" t="s">
        <v>749</v>
      </c>
      <c r="F309" s="125" t="s">
        <v>750</v>
      </c>
      <c r="I309" s="118"/>
      <c r="J309" s="126">
        <f>BK309</f>
        <v>0</v>
      </c>
      <c r="L309" s="115"/>
      <c r="M309" s="120"/>
      <c r="P309" s="121">
        <f>P310</f>
        <v>0</v>
      </c>
      <c r="R309" s="121">
        <f>R310</f>
        <v>0</v>
      </c>
      <c r="T309" s="122">
        <f>T310</f>
        <v>0</v>
      </c>
      <c r="AR309" s="116" t="s">
        <v>159</v>
      </c>
      <c r="AT309" s="123" t="s">
        <v>72</v>
      </c>
      <c r="AU309" s="123" t="s">
        <v>81</v>
      </c>
      <c r="AY309" s="116" t="s">
        <v>124</v>
      </c>
      <c r="BK309" s="124">
        <f>BK310</f>
        <v>0</v>
      </c>
    </row>
    <row r="310" spans="2:65" s="1" customFormat="1" ht="16.5" customHeight="1">
      <c r="B310" s="32"/>
      <c r="C310" s="127" t="s">
        <v>513</v>
      </c>
      <c r="D310" s="127" t="s">
        <v>126</v>
      </c>
      <c r="E310" s="128" t="s">
        <v>752</v>
      </c>
      <c r="F310" s="129" t="s">
        <v>753</v>
      </c>
      <c r="G310" s="130" t="s">
        <v>630</v>
      </c>
      <c r="H310" s="131">
        <v>4</v>
      </c>
      <c r="I310" s="132"/>
      <c r="J310" s="133">
        <f>ROUND(I310*H310,1)</f>
        <v>0</v>
      </c>
      <c r="K310" s="129" t="s">
        <v>19</v>
      </c>
      <c r="L310" s="32"/>
      <c r="M310" s="175" t="s">
        <v>19</v>
      </c>
      <c r="N310" s="176" t="s">
        <v>44</v>
      </c>
      <c r="O310" s="177"/>
      <c r="P310" s="178">
        <f>O310*H310</f>
        <v>0</v>
      </c>
      <c r="Q310" s="178">
        <v>0</v>
      </c>
      <c r="R310" s="178">
        <f>Q310*H310</f>
        <v>0</v>
      </c>
      <c r="S310" s="178">
        <v>0</v>
      </c>
      <c r="T310" s="179">
        <f>S310*H310</f>
        <v>0</v>
      </c>
      <c r="AR310" s="138" t="s">
        <v>709</v>
      </c>
      <c r="AT310" s="138" t="s">
        <v>126</v>
      </c>
      <c r="AU310" s="138" t="s">
        <v>83</v>
      </c>
      <c r="AY310" s="17" t="s">
        <v>124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7" t="s">
        <v>81</v>
      </c>
      <c r="BK310" s="139">
        <f>ROUND(I310*H310,1)</f>
        <v>0</v>
      </c>
      <c r="BL310" s="17" t="s">
        <v>709</v>
      </c>
      <c r="BM310" s="138" t="s">
        <v>870</v>
      </c>
    </row>
    <row r="311" spans="2:65" s="1" customFormat="1" ht="6.95" customHeight="1">
      <c r="B311" s="41"/>
      <c r="C311" s="42"/>
      <c r="D311" s="42"/>
      <c r="E311" s="42"/>
      <c r="F311" s="42"/>
      <c r="G311" s="42"/>
      <c r="H311" s="42"/>
      <c r="I311" s="42"/>
      <c r="J311" s="42"/>
      <c r="K311" s="42"/>
      <c r="L311" s="32"/>
    </row>
  </sheetData>
  <sheetProtection algorithmName="SHA-512" hashValue="XbzMQpzkF8d8pSPO9loELFwsoV+z9EuyDMxMJnizAMbabrzRt7DrszOlAeiBdLdenyOshFhS/dn9iLzFf4wMiQ==" saltValue="oxiBAthDvCnY6r9HUXx507F8YHR3LCP9z3kZnYP9GIaN5bmu7vP4KPqC3yeE47xMHHgBb8y9hC+onU9oisgjYA==" spinCount="100000" sheet="1" objects="1" scenarios="1" formatColumns="0" formatRows="0" autoFilter="0"/>
  <autoFilter ref="C90:K310" xr:uid="{00000000-0009-0000-0000-000002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200-000000000000}"/>
    <hyperlink ref="F99" r:id="rId2" xr:uid="{00000000-0004-0000-0200-000001000000}"/>
    <hyperlink ref="F106" r:id="rId3" xr:uid="{00000000-0004-0000-0200-000002000000}"/>
    <hyperlink ref="F111" r:id="rId4" xr:uid="{00000000-0004-0000-0200-000003000000}"/>
    <hyperlink ref="F118" r:id="rId5" xr:uid="{00000000-0004-0000-0200-000004000000}"/>
    <hyperlink ref="F120" r:id="rId6" xr:uid="{00000000-0004-0000-0200-000005000000}"/>
    <hyperlink ref="F123" r:id="rId7" xr:uid="{00000000-0004-0000-0200-000006000000}"/>
    <hyperlink ref="F126" r:id="rId8" xr:uid="{00000000-0004-0000-0200-000007000000}"/>
    <hyperlink ref="F129" r:id="rId9" xr:uid="{00000000-0004-0000-0200-000008000000}"/>
    <hyperlink ref="F132" r:id="rId10" xr:uid="{00000000-0004-0000-0200-000009000000}"/>
    <hyperlink ref="F137" r:id="rId11" xr:uid="{00000000-0004-0000-0200-00000A000000}"/>
    <hyperlink ref="F140" r:id="rId12" xr:uid="{00000000-0004-0000-0200-00000B000000}"/>
    <hyperlink ref="F143" r:id="rId13" xr:uid="{00000000-0004-0000-0200-00000C000000}"/>
    <hyperlink ref="F147" r:id="rId14" xr:uid="{00000000-0004-0000-0200-00000D000000}"/>
    <hyperlink ref="F150" r:id="rId15" xr:uid="{00000000-0004-0000-0200-00000E000000}"/>
    <hyperlink ref="F153" r:id="rId16" xr:uid="{00000000-0004-0000-0200-00000F000000}"/>
    <hyperlink ref="F158" r:id="rId17" xr:uid="{00000000-0004-0000-0200-000010000000}"/>
    <hyperlink ref="F165" r:id="rId18" xr:uid="{00000000-0004-0000-0200-000011000000}"/>
    <hyperlink ref="F173" r:id="rId19" xr:uid="{00000000-0004-0000-0200-000012000000}"/>
    <hyperlink ref="F177" r:id="rId20" xr:uid="{00000000-0004-0000-0200-000013000000}"/>
    <hyperlink ref="F182" r:id="rId21" xr:uid="{00000000-0004-0000-0200-000014000000}"/>
    <hyperlink ref="F187" r:id="rId22" xr:uid="{00000000-0004-0000-0200-000015000000}"/>
    <hyperlink ref="F191" r:id="rId23" xr:uid="{00000000-0004-0000-0200-000016000000}"/>
    <hyperlink ref="F195" r:id="rId24" xr:uid="{00000000-0004-0000-0200-000017000000}"/>
    <hyperlink ref="F205" r:id="rId25" xr:uid="{00000000-0004-0000-0200-000018000000}"/>
    <hyperlink ref="F217" r:id="rId26" xr:uid="{00000000-0004-0000-0200-000019000000}"/>
    <hyperlink ref="F219" r:id="rId27" xr:uid="{00000000-0004-0000-0200-00001A000000}"/>
    <hyperlink ref="F221" r:id="rId28" xr:uid="{00000000-0004-0000-0200-00001B000000}"/>
    <hyperlink ref="F223" r:id="rId29" xr:uid="{00000000-0004-0000-0200-00001C000000}"/>
    <hyperlink ref="F225" r:id="rId30" xr:uid="{00000000-0004-0000-0200-00001D000000}"/>
    <hyperlink ref="F227" r:id="rId31" xr:uid="{00000000-0004-0000-0200-00001E000000}"/>
    <hyperlink ref="F229" r:id="rId32" xr:uid="{00000000-0004-0000-0200-00001F000000}"/>
    <hyperlink ref="F231" r:id="rId33" xr:uid="{00000000-0004-0000-0200-000020000000}"/>
    <hyperlink ref="F233" r:id="rId34" xr:uid="{00000000-0004-0000-0200-000021000000}"/>
    <hyperlink ref="F254" r:id="rId35" xr:uid="{00000000-0004-0000-0200-000022000000}"/>
    <hyperlink ref="F258" r:id="rId36" xr:uid="{00000000-0004-0000-0200-000023000000}"/>
    <hyperlink ref="F261" r:id="rId37" xr:uid="{00000000-0004-0000-0200-000024000000}"/>
    <hyperlink ref="F263" r:id="rId38" xr:uid="{00000000-0004-0000-0200-000025000000}"/>
    <hyperlink ref="F266" r:id="rId39" xr:uid="{00000000-0004-0000-0200-000026000000}"/>
    <hyperlink ref="F268" r:id="rId40" xr:uid="{00000000-0004-0000-0200-000027000000}"/>
    <hyperlink ref="F271" r:id="rId41" xr:uid="{00000000-0004-0000-0200-000028000000}"/>
    <hyperlink ref="F274" r:id="rId42" xr:uid="{00000000-0004-0000-0200-000029000000}"/>
    <hyperlink ref="F278" r:id="rId43" xr:uid="{00000000-0004-0000-0200-00002A000000}"/>
    <hyperlink ref="F280" r:id="rId44" xr:uid="{00000000-0004-0000-0200-00002B000000}"/>
    <hyperlink ref="F283" r:id="rId45" xr:uid="{00000000-0004-0000-0200-00002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3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89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2" t="str">
        <f>'Rekapitulace stavby'!K6</f>
        <v>K1904 Stavební úpravy komunikací a VO v ul. Ladova v Litvínově</v>
      </c>
      <c r="F7" s="303"/>
      <c r="G7" s="303"/>
      <c r="H7" s="303"/>
      <c r="L7" s="20"/>
    </row>
    <row r="8" spans="2:46" s="1" customFormat="1" ht="12" customHeight="1">
      <c r="B8" s="32"/>
      <c r="D8" s="27" t="s">
        <v>90</v>
      </c>
      <c r="L8" s="32"/>
    </row>
    <row r="9" spans="2:46" s="1" customFormat="1" ht="16.5" customHeight="1">
      <c r="B9" s="32"/>
      <c r="E9" s="284" t="s">
        <v>871</v>
      </c>
      <c r="F9" s="304"/>
      <c r="G9" s="304"/>
      <c r="H9" s="304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11. 8. 2021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5" t="str">
        <f>'Rekapitulace stavby'!E14</f>
        <v>Vyplň údaj</v>
      </c>
      <c r="F18" s="268"/>
      <c r="G18" s="268"/>
      <c r="H18" s="26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35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36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37</v>
      </c>
      <c r="L26" s="32"/>
    </row>
    <row r="27" spans="2:12" s="7" customFormat="1" ht="16.5" customHeight="1">
      <c r="B27" s="86"/>
      <c r="E27" s="273" t="s">
        <v>19</v>
      </c>
      <c r="F27" s="273"/>
      <c r="G27" s="273"/>
      <c r="H27" s="273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39</v>
      </c>
      <c r="J30" s="63">
        <f>ROUND(J96,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41</v>
      </c>
      <c r="I32" s="35" t="s">
        <v>40</v>
      </c>
      <c r="J32" s="35" t="s">
        <v>42</v>
      </c>
      <c r="L32" s="32"/>
    </row>
    <row r="33" spans="2:12" s="1" customFormat="1" ht="14.45" customHeight="1">
      <c r="B33" s="32"/>
      <c r="D33" s="52" t="s">
        <v>43</v>
      </c>
      <c r="E33" s="27" t="s">
        <v>44</v>
      </c>
      <c r="F33" s="88">
        <f>ROUND((SUM(BE96:BE233)),  2)</f>
        <v>0</v>
      </c>
      <c r="I33" s="89">
        <v>0.21</v>
      </c>
      <c r="J33" s="88">
        <f>ROUND(((SUM(BE96:BE233))*I33),  2)</f>
        <v>0</v>
      </c>
      <c r="L33" s="32"/>
    </row>
    <row r="34" spans="2:12" s="1" customFormat="1" ht="14.45" customHeight="1">
      <c r="B34" s="32"/>
      <c r="E34" s="27" t="s">
        <v>45</v>
      </c>
      <c r="F34" s="88">
        <f>ROUND((SUM(BF96:BF233)),  2)</f>
        <v>0</v>
      </c>
      <c r="I34" s="89">
        <v>0.12</v>
      </c>
      <c r="J34" s="88">
        <f>ROUND(((SUM(BF96:BF233))*I34),  2)</f>
        <v>0</v>
      </c>
      <c r="L34" s="32"/>
    </row>
    <row r="35" spans="2:12" s="1" customFormat="1" ht="14.45" hidden="1" customHeight="1">
      <c r="B35" s="32"/>
      <c r="E35" s="27" t="s">
        <v>46</v>
      </c>
      <c r="F35" s="88">
        <f>ROUND((SUM(BG96:BG233)),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47</v>
      </c>
      <c r="F36" s="88">
        <f>ROUND((SUM(BH96:BH233)),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48</v>
      </c>
      <c r="F37" s="88">
        <f>ROUND((SUM(BI96:BI233)),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49</v>
      </c>
      <c r="E39" s="54"/>
      <c r="F39" s="54"/>
      <c r="G39" s="92" t="s">
        <v>50</v>
      </c>
      <c r="H39" s="93" t="s">
        <v>51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92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2" t="str">
        <f>E7</f>
        <v>K1904 Stavební úpravy komunikací a VO v ul. Ladova v Litvínově</v>
      </c>
      <c r="F48" s="303"/>
      <c r="G48" s="303"/>
      <c r="H48" s="303"/>
      <c r="L48" s="32"/>
    </row>
    <row r="49" spans="2:47" s="1" customFormat="1" ht="12" customHeight="1">
      <c r="B49" s="32"/>
      <c r="C49" s="27" t="s">
        <v>90</v>
      </c>
      <c r="L49" s="32"/>
    </row>
    <row r="50" spans="2:47" s="1" customFormat="1" ht="16.5" customHeight="1">
      <c r="B50" s="32"/>
      <c r="E50" s="284" t="str">
        <f>E9</f>
        <v>SO 401 - Veřejné osvětlení</v>
      </c>
      <c r="F50" s="304"/>
      <c r="G50" s="304"/>
      <c r="H50" s="304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11. 8. 2021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město Litvínov</v>
      </c>
      <c r="I54" s="27" t="s">
        <v>31</v>
      </c>
      <c r="J54" s="30" t="str">
        <f>E21</f>
        <v>NE2D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35</v>
      </c>
      <c r="J55" s="30" t="str">
        <f>E24</f>
        <v>Lukáš Novák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93</v>
      </c>
      <c r="D57" s="90"/>
      <c r="E57" s="90"/>
      <c r="F57" s="90"/>
      <c r="G57" s="90"/>
      <c r="H57" s="90"/>
      <c r="I57" s="90"/>
      <c r="J57" s="97" t="s">
        <v>94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71</v>
      </c>
      <c r="J59" s="63">
        <f>J96</f>
        <v>0</v>
      </c>
      <c r="L59" s="32"/>
      <c r="AU59" s="17" t="s">
        <v>95</v>
      </c>
    </row>
    <row r="60" spans="2:47" s="8" customFormat="1" ht="24.95" customHeight="1">
      <c r="B60" s="99"/>
      <c r="D60" s="100" t="s">
        <v>96</v>
      </c>
      <c r="E60" s="101"/>
      <c r="F60" s="101"/>
      <c r="G60" s="101"/>
      <c r="H60" s="101"/>
      <c r="I60" s="101"/>
      <c r="J60" s="102">
        <f>J97</f>
        <v>0</v>
      </c>
      <c r="L60" s="99"/>
    </row>
    <row r="61" spans="2:47" s="9" customFormat="1" ht="19.899999999999999" customHeight="1">
      <c r="B61" s="103"/>
      <c r="D61" s="104" t="s">
        <v>97</v>
      </c>
      <c r="E61" s="105"/>
      <c r="F61" s="105"/>
      <c r="G61" s="105"/>
      <c r="H61" s="105"/>
      <c r="I61" s="105"/>
      <c r="J61" s="106">
        <f>J98</f>
        <v>0</v>
      </c>
      <c r="L61" s="103"/>
    </row>
    <row r="62" spans="2:47" s="9" customFormat="1" ht="19.899999999999999" customHeight="1">
      <c r="B62" s="103"/>
      <c r="D62" s="104" t="s">
        <v>99</v>
      </c>
      <c r="E62" s="105"/>
      <c r="F62" s="105"/>
      <c r="G62" s="105"/>
      <c r="H62" s="105"/>
      <c r="I62" s="105"/>
      <c r="J62" s="106">
        <f>J135</f>
        <v>0</v>
      </c>
      <c r="L62" s="103"/>
    </row>
    <row r="63" spans="2:47" s="9" customFormat="1" ht="19.899999999999999" customHeight="1">
      <c r="B63" s="103"/>
      <c r="D63" s="104" t="s">
        <v>100</v>
      </c>
      <c r="E63" s="105"/>
      <c r="F63" s="105"/>
      <c r="G63" s="105"/>
      <c r="H63" s="105"/>
      <c r="I63" s="105"/>
      <c r="J63" s="106">
        <f>J145</f>
        <v>0</v>
      </c>
      <c r="L63" s="103"/>
    </row>
    <row r="64" spans="2:47" s="9" customFormat="1" ht="19.899999999999999" customHeight="1">
      <c r="B64" s="103"/>
      <c r="D64" s="104" t="s">
        <v>101</v>
      </c>
      <c r="E64" s="105"/>
      <c r="F64" s="105"/>
      <c r="G64" s="105"/>
      <c r="H64" s="105"/>
      <c r="I64" s="105"/>
      <c r="J64" s="106">
        <f>J147</f>
        <v>0</v>
      </c>
      <c r="L64" s="103"/>
    </row>
    <row r="65" spans="2:12" s="9" customFormat="1" ht="19.899999999999999" customHeight="1">
      <c r="B65" s="103"/>
      <c r="D65" s="104" t="s">
        <v>102</v>
      </c>
      <c r="E65" s="105"/>
      <c r="F65" s="105"/>
      <c r="G65" s="105"/>
      <c r="H65" s="105"/>
      <c r="I65" s="105"/>
      <c r="J65" s="106">
        <f>J150</f>
        <v>0</v>
      </c>
      <c r="L65" s="103"/>
    </row>
    <row r="66" spans="2:12" s="9" customFormat="1" ht="19.899999999999999" customHeight="1">
      <c r="B66" s="103"/>
      <c r="D66" s="104" t="s">
        <v>103</v>
      </c>
      <c r="E66" s="105"/>
      <c r="F66" s="105"/>
      <c r="G66" s="105"/>
      <c r="H66" s="105"/>
      <c r="I66" s="105"/>
      <c r="J66" s="106">
        <f>J162</f>
        <v>0</v>
      </c>
      <c r="L66" s="103"/>
    </row>
    <row r="67" spans="2:12" s="8" customFormat="1" ht="24.95" customHeight="1">
      <c r="B67" s="99"/>
      <c r="D67" s="100" t="s">
        <v>872</v>
      </c>
      <c r="E67" s="101"/>
      <c r="F67" s="101"/>
      <c r="G67" s="101"/>
      <c r="H67" s="101"/>
      <c r="I67" s="101"/>
      <c r="J67" s="102">
        <f>J165</f>
        <v>0</v>
      </c>
      <c r="L67" s="99"/>
    </row>
    <row r="68" spans="2:12" s="9" customFormat="1" ht="19.899999999999999" customHeight="1">
      <c r="B68" s="103"/>
      <c r="D68" s="104" t="s">
        <v>873</v>
      </c>
      <c r="E68" s="105"/>
      <c r="F68" s="105"/>
      <c r="G68" s="105"/>
      <c r="H68" s="105"/>
      <c r="I68" s="105"/>
      <c r="J68" s="106">
        <f>J166</f>
        <v>0</v>
      </c>
      <c r="L68" s="103"/>
    </row>
    <row r="69" spans="2:12" s="8" customFormat="1" ht="24.95" customHeight="1">
      <c r="B69" s="99"/>
      <c r="D69" s="100" t="s">
        <v>874</v>
      </c>
      <c r="E69" s="101"/>
      <c r="F69" s="101"/>
      <c r="G69" s="101"/>
      <c r="H69" s="101"/>
      <c r="I69" s="101"/>
      <c r="J69" s="102">
        <f>J173</f>
        <v>0</v>
      </c>
      <c r="L69" s="99"/>
    </row>
    <row r="70" spans="2:12" s="9" customFormat="1" ht="19.899999999999999" customHeight="1">
      <c r="B70" s="103"/>
      <c r="D70" s="104" t="s">
        <v>875</v>
      </c>
      <c r="E70" s="105"/>
      <c r="F70" s="105"/>
      <c r="G70" s="105"/>
      <c r="H70" s="105"/>
      <c r="I70" s="105"/>
      <c r="J70" s="106">
        <f>J174</f>
        <v>0</v>
      </c>
      <c r="L70" s="103"/>
    </row>
    <row r="71" spans="2:12" s="9" customFormat="1" ht="19.899999999999999" customHeight="1">
      <c r="B71" s="103"/>
      <c r="D71" s="104" t="s">
        <v>876</v>
      </c>
      <c r="E71" s="105"/>
      <c r="F71" s="105"/>
      <c r="G71" s="105"/>
      <c r="H71" s="105"/>
      <c r="I71" s="105"/>
      <c r="J71" s="106">
        <f>J202</f>
        <v>0</v>
      </c>
      <c r="L71" s="103"/>
    </row>
    <row r="72" spans="2:12" s="8" customFormat="1" ht="24.95" customHeight="1">
      <c r="B72" s="99"/>
      <c r="D72" s="100" t="s">
        <v>104</v>
      </c>
      <c r="E72" s="101"/>
      <c r="F72" s="101"/>
      <c r="G72" s="101"/>
      <c r="H72" s="101"/>
      <c r="I72" s="101"/>
      <c r="J72" s="102">
        <f>J213</f>
        <v>0</v>
      </c>
      <c r="L72" s="99"/>
    </row>
    <row r="73" spans="2:12" s="8" customFormat="1" ht="24.95" customHeight="1">
      <c r="B73" s="99"/>
      <c r="D73" s="100" t="s">
        <v>105</v>
      </c>
      <c r="E73" s="101"/>
      <c r="F73" s="101"/>
      <c r="G73" s="101"/>
      <c r="H73" s="101"/>
      <c r="I73" s="101"/>
      <c r="J73" s="102">
        <f>J216</f>
        <v>0</v>
      </c>
      <c r="L73" s="99"/>
    </row>
    <row r="74" spans="2:12" s="9" customFormat="1" ht="19.899999999999999" customHeight="1">
      <c r="B74" s="103"/>
      <c r="D74" s="104" t="s">
        <v>106</v>
      </c>
      <c r="E74" s="105"/>
      <c r="F74" s="105"/>
      <c r="G74" s="105"/>
      <c r="H74" s="105"/>
      <c r="I74" s="105"/>
      <c r="J74" s="106">
        <f>J217</f>
        <v>0</v>
      </c>
      <c r="L74" s="103"/>
    </row>
    <row r="75" spans="2:12" s="9" customFormat="1" ht="19.899999999999999" customHeight="1">
      <c r="B75" s="103"/>
      <c r="D75" s="104" t="s">
        <v>107</v>
      </c>
      <c r="E75" s="105"/>
      <c r="F75" s="105"/>
      <c r="G75" s="105"/>
      <c r="H75" s="105"/>
      <c r="I75" s="105"/>
      <c r="J75" s="106">
        <f>J230</f>
        <v>0</v>
      </c>
      <c r="L75" s="103"/>
    </row>
    <row r="76" spans="2:12" s="9" customFormat="1" ht="19.899999999999999" customHeight="1">
      <c r="B76" s="103"/>
      <c r="D76" s="104" t="s">
        <v>877</v>
      </c>
      <c r="E76" s="105"/>
      <c r="F76" s="105"/>
      <c r="G76" s="105"/>
      <c r="H76" s="105"/>
      <c r="I76" s="105"/>
      <c r="J76" s="106">
        <f>J232</f>
        <v>0</v>
      </c>
      <c r="L76" s="103"/>
    </row>
    <row r="77" spans="2:12" s="1" customFormat="1" ht="21.75" customHeight="1">
      <c r="B77" s="32"/>
      <c r="L77" s="32"/>
    </row>
    <row r="78" spans="2:12" s="1" customFormat="1" ht="6.95" customHeigh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32"/>
    </row>
    <row r="82" spans="2:63" s="1" customFormat="1" ht="6.95" customHeight="1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32"/>
    </row>
    <row r="83" spans="2:63" s="1" customFormat="1" ht="24.95" customHeight="1">
      <c r="B83" s="32"/>
      <c r="C83" s="21" t="s">
        <v>109</v>
      </c>
      <c r="L83" s="32"/>
    </row>
    <row r="84" spans="2:63" s="1" customFormat="1" ht="6.95" customHeight="1">
      <c r="B84" s="32"/>
      <c r="L84" s="32"/>
    </row>
    <row r="85" spans="2:63" s="1" customFormat="1" ht="12" customHeight="1">
      <c r="B85" s="32"/>
      <c r="C85" s="27" t="s">
        <v>16</v>
      </c>
      <c r="L85" s="32"/>
    </row>
    <row r="86" spans="2:63" s="1" customFormat="1" ht="16.5" customHeight="1">
      <c r="B86" s="32"/>
      <c r="E86" s="302" t="str">
        <f>E7</f>
        <v>K1904 Stavební úpravy komunikací a VO v ul. Ladova v Litvínově</v>
      </c>
      <c r="F86" s="303"/>
      <c r="G86" s="303"/>
      <c r="H86" s="303"/>
      <c r="L86" s="32"/>
    </row>
    <row r="87" spans="2:63" s="1" customFormat="1" ht="12" customHeight="1">
      <c r="B87" s="32"/>
      <c r="C87" s="27" t="s">
        <v>90</v>
      </c>
      <c r="L87" s="32"/>
    </row>
    <row r="88" spans="2:63" s="1" customFormat="1" ht="16.5" customHeight="1">
      <c r="B88" s="32"/>
      <c r="E88" s="284" t="str">
        <f>E9</f>
        <v>SO 401 - Veřejné osvětlení</v>
      </c>
      <c r="F88" s="304"/>
      <c r="G88" s="304"/>
      <c r="H88" s="304"/>
      <c r="L88" s="32"/>
    </row>
    <row r="89" spans="2:63" s="1" customFormat="1" ht="6.95" customHeight="1">
      <c r="B89" s="32"/>
      <c r="L89" s="32"/>
    </row>
    <row r="90" spans="2:63" s="1" customFormat="1" ht="12" customHeight="1">
      <c r="B90" s="32"/>
      <c r="C90" s="27" t="s">
        <v>21</v>
      </c>
      <c r="F90" s="25" t="str">
        <f>F12</f>
        <v xml:space="preserve"> </v>
      </c>
      <c r="I90" s="27" t="s">
        <v>23</v>
      </c>
      <c r="J90" s="49" t="str">
        <f>IF(J12="","",J12)</f>
        <v>11. 8. 2021</v>
      </c>
      <c r="L90" s="32"/>
    </row>
    <row r="91" spans="2:63" s="1" customFormat="1" ht="6.95" customHeight="1">
      <c r="B91" s="32"/>
      <c r="L91" s="32"/>
    </row>
    <row r="92" spans="2:63" s="1" customFormat="1" ht="15.2" customHeight="1">
      <c r="B92" s="32"/>
      <c r="C92" s="27" t="s">
        <v>25</v>
      </c>
      <c r="F92" s="25" t="str">
        <f>E15</f>
        <v>město Litvínov</v>
      </c>
      <c r="I92" s="27" t="s">
        <v>31</v>
      </c>
      <c r="J92" s="30" t="str">
        <f>E21</f>
        <v>NE2D Projekt s.r.o.</v>
      </c>
      <c r="L92" s="32"/>
    </row>
    <row r="93" spans="2:63" s="1" customFormat="1" ht="15.2" customHeight="1">
      <c r="B93" s="32"/>
      <c r="C93" s="27" t="s">
        <v>29</v>
      </c>
      <c r="F93" s="25" t="str">
        <f>IF(E18="","",E18)</f>
        <v>Vyplň údaj</v>
      </c>
      <c r="I93" s="27" t="s">
        <v>35</v>
      </c>
      <c r="J93" s="30" t="str">
        <f>E24</f>
        <v>Lukáš Novák</v>
      </c>
      <c r="L93" s="32"/>
    </row>
    <row r="94" spans="2:63" s="1" customFormat="1" ht="10.35" customHeight="1">
      <c r="B94" s="32"/>
      <c r="L94" s="32"/>
    </row>
    <row r="95" spans="2:63" s="10" customFormat="1" ht="29.25" customHeight="1">
      <c r="B95" s="107"/>
      <c r="C95" s="108" t="s">
        <v>110</v>
      </c>
      <c r="D95" s="109" t="s">
        <v>58</v>
      </c>
      <c r="E95" s="109" t="s">
        <v>54</v>
      </c>
      <c r="F95" s="109" t="s">
        <v>55</v>
      </c>
      <c r="G95" s="109" t="s">
        <v>111</v>
      </c>
      <c r="H95" s="109" t="s">
        <v>112</v>
      </c>
      <c r="I95" s="109" t="s">
        <v>113</v>
      </c>
      <c r="J95" s="109" t="s">
        <v>94</v>
      </c>
      <c r="K95" s="110" t="s">
        <v>114</v>
      </c>
      <c r="L95" s="107"/>
      <c r="M95" s="56" t="s">
        <v>19</v>
      </c>
      <c r="N95" s="57" t="s">
        <v>43</v>
      </c>
      <c r="O95" s="57" t="s">
        <v>115</v>
      </c>
      <c r="P95" s="57" t="s">
        <v>116</v>
      </c>
      <c r="Q95" s="57" t="s">
        <v>117</v>
      </c>
      <c r="R95" s="57" t="s">
        <v>118</v>
      </c>
      <c r="S95" s="57" t="s">
        <v>119</v>
      </c>
      <c r="T95" s="58" t="s">
        <v>120</v>
      </c>
    </row>
    <row r="96" spans="2:63" s="1" customFormat="1" ht="22.9" customHeight="1">
      <c r="B96" s="32"/>
      <c r="C96" s="61" t="s">
        <v>121</v>
      </c>
      <c r="J96" s="111">
        <f>BK96</f>
        <v>0</v>
      </c>
      <c r="L96" s="32"/>
      <c r="M96" s="59"/>
      <c r="N96" s="50"/>
      <c r="O96" s="50"/>
      <c r="P96" s="112">
        <f>P97+P165+P173+P213+P216</f>
        <v>0</v>
      </c>
      <c r="Q96" s="50"/>
      <c r="R96" s="112">
        <f>R97+R165+R173+R213+R216</f>
        <v>135.53538378632001</v>
      </c>
      <c r="S96" s="50"/>
      <c r="T96" s="113">
        <f>T97+T165+T173+T213+T216</f>
        <v>11</v>
      </c>
      <c r="AT96" s="17" t="s">
        <v>72</v>
      </c>
      <c r="AU96" s="17" t="s">
        <v>95</v>
      </c>
      <c r="BK96" s="114">
        <f>BK97+BK165+BK173+BK213+BK216</f>
        <v>0</v>
      </c>
    </row>
    <row r="97" spans="2:65" s="11" customFormat="1" ht="25.9" customHeight="1">
      <c r="B97" s="115"/>
      <c r="D97" s="116" t="s">
        <v>72</v>
      </c>
      <c r="E97" s="117" t="s">
        <v>122</v>
      </c>
      <c r="F97" s="117" t="s">
        <v>123</v>
      </c>
      <c r="I97" s="118"/>
      <c r="J97" s="119">
        <f>BK97</f>
        <v>0</v>
      </c>
      <c r="L97" s="115"/>
      <c r="M97" s="120"/>
      <c r="P97" s="121">
        <f>P98+P135+P145+P147+P150+P162</f>
        <v>0</v>
      </c>
      <c r="R97" s="121">
        <f>R98+R135+R145+R147+R150+R162</f>
        <v>73.105465800000005</v>
      </c>
      <c r="T97" s="122">
        <f>T98+T135+T145+T147+T150+T162</f>
        <v>11</v>
      </c>
      <c r="AR97" s="116" t="s">
        <v>81</v>
      </c>
      <c r="AT97" s="123" t="s">
        <v>72</v>
      </c>
      <c r="AU97" s="123" t="s">
        <v>73</v>
      </c>
      <c r="AY97" s="116" t="s">
        <v>124</v>
      </c>
      <c r="BK97" s="124">
        <f>BK98+BK135+BK145+BK147+BK150+BK162</f>
        <v>0</v>
      </c>
    </row>
    <row r="98" spans="2:65" s="11" customFormat="1" ht="22.9" customHeight="1">
      <c r="B98" s="115"/>
      <c r="D98" s="116" t="s">
        <v>72</v>
      </c>
      <c r="E98" s="125" t="s">
        <v>81</v>
      </c>
      <c r="F98" s="125" t="s">
        <v>125</v>
      </c>
      <c r="I98" s="118"/>
      <c r="J98" s="126">
        <f>BK98</f>
        <v>0</v>
      </c>
      <c r="L98" s="115"/>
      <c r="M98" s="120"/>
      <c r="P98" s="121">
        <f>SUM(P99:P134)</f>
        <v>0</v>
      </c>
      <c r="R98" s="121">
        <f>SUM(R99:R134)</f>
        <v>59.176000000000002</v>
      </c>
      <c r="T98" s="122">
        <f>SUM(T99:T134)</f>
        <v>11</v>
      </c>
      <c r="AR98" s="116" t="s">
        <v>81</v>
      </c>
      <c r="AT98" s="123" t="s">
        <v>72</v>
      </c>
      <c r="AU98" s="123" t="s">
        <v>81</v>
      </c>
      <c r="AY98" s="116" t="s">
        <v>124</v>
      </c>
      <c r="BK98" s="124">
        <f>SUM(BK99:BK134)</f>
        <v>0</v>
      </c>
    </row>
    <row r="99" spans="2:65" s="1" customFormat="1" ht="37.9" customHeight="1">
      <c r="B99" s="32"/>
      <c r="C99" s="127" t="s">
        <v>81</v>
      </c>
      <c r="D99" s="127" t="s">
        <v>126</v>
      </c>
      <c r="E99" s="128" t="s">
        <v>878</v>
      </c>
      <c r="F99" s="129" t="s">
        <v>879</v>
      </c>
      <c r="G99" s="130" t="s">
        <v>129</v>
      </c>
      <c r="H99" s="131">
        <v>20</v>
      </c>
      <c r="I99" s="132"/>
      <c r="J99" s="133">
        <f>ROUND(I99*H99,1)</f>
        <v>0</v>
      </c>
      <c r="K99" s="129" t="s">
        <v>130</v>
      </c>
      <c r="L99" s="32"/>
      <c r="M99" s="134" t="s">
        <v>19</v>
      </c>
      <c r="N99" s="135" t="s">
        <v>44</v>
      </c>
      <c r="P99" s="136">
        <f>O99*H99</f>
        <v>0</v>
      </c>
      <c r="Q99" s="136">
        <v>0</v>
      </c>
      <c r="R99" s="136">
        <f>Q99*H99</f>
        <v>0</v>
      </c>
      <c r="S99" s="136">
        <v>0.26</v>
      </c>
      <c r="T99" s="137">
        <f>S99*H99</f>
        <v>5.2</v>
      </c>
      <c r="AR99" s="138" t="s">
        <v>131</v>
      </c>
      <c r="AT99" s="138" t="s">
        <v>126</v>
      </c>
      <c r="AU99" s="138" t="s">
        <v>83</v>
      </c>
      <c r="AY99" s="17" t="s">
        <v>124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81</v>
      </c>
      <c r="BK99" s="139">
        <f>ROUND(I99*H99,1)</f>
        <v>0</v>
      </c>
      <c r="BL99" s="17" t="s">
        <v>131</v>
      </c>
      <c r="BM99" s="138" t="s">
        <v>880</v>
      </c>
    </row>
    <row r="100" spans="2:65" s="1" customFormat="1" ht="11.25">
      <c r="B100" s="32"/>
      <c r="D100" s="140" t="s">
        <v>133</v>
      </c>
      <c r="F100" s="141" t="s">
        <v>881</v>
      </c>
      <c r="I100" s="142"/>
      <c r="L100" s="32"/>
      <c r="M100" s="143"/>
      <c r="T100" s="53"/>
      <c r="AT100" s="17" t="s">
        <v>133</v>
      </c>
      <c r="AU100" s="17" t="s">
        <v>83</v>
      </c>
    </row>
    <row r="101" spans="2:65" s="1" customFormat="1" ht="37.9" customHeight="1">
      <c r="B101" s="32"/>
      <c r="C101" s="127" t="s">
        <v>83</v>
      </c>
      <c r="D101" s="127" t="s">
        <v>126</v>
      </c>
      <c r="E101" s="128" t="s">
        <v>882</v>
      </c>
      <c r="F101" s="129" t="s">
        <v>883</v>
      </c>
      <c r="G101" s="130" t="s">
        <v>129</v>
      </c>
      <c r="H101" s="131">
        <v>20</v>
      </c>
      <c r="I101" s="132"/>
      <c r="J101" s="133">
        <f>ROUND(I101*H101,1)</f>
        <v>0</v>
      </c>
      <c r="K101" s="129" t="s">
        <v>130</v>
      </c>
      <c r="L101" s="32"/>
      <c r="M101" s="134" t="s">
        <v>19</v>
      </c>
      <c r="N101" s="135" t="s">
        <v>44</v>
      </c>
      <c r="P101" s="136">
        <f>O101*H101</f>
        <v>0</v>
      </c>
      <c r="Q101" s="136">
        <v>0</v>
      </c>
      <c r="R101" s="136">
        <f>Q101*H101</f>
        <v>0</v>
      </c>
      <c r="S101" s="136">
        <v>0.28999999999999998</v>
      </c>
      <c r="T101" s="137">
        <f>S101*H101</f>
        <v>5.8</v>
      </c>
      <c r="AR101" s="138" t="s">
        <v>131</v>
      </c>
      <c r="AT101" s="138" t="s">
        <v>126</v>
      </c>
      <c r="AU101" s="138" t="s">
        <v>83</v>
      </c>
      <c r="AY101" s="17" t="s">
        <v>124</v>
      </c>
      <c r="BE101" s="139">
        <f>IF(N101="základní",J101,0)</f>
        <v>0</v>
      </c>
      <c r="BF101" s="139">
        <f>IF(N101="snížená",J101,0)</f>
        <v>0</v>
      </c>
      <c r="BG101" s="139">
        <f>IF(N101="zákl. přenesená",J101,0)</f>
        <v>0</v>
      </c>
      <c r="BH101" s="139">
        <f>IF(N101="sníž. přenesená",J101,0)</f>
        <v>0</v>
      </c>
      <c r="BI101" s="139">
        <f>IF(N101="nulová",J101,0)</f>
        <v>0</v>
      </c>
      <c r="BJ101" s="17" t="s">
        <v>81</v>
      </c>
      <c r="BK101" s="139">
        <f>ROUND(I101*H101,1)</f>
        <v>0</v>
      </c>
      <c r="BL101" s="17" t="s">
        <v>131</v>
      </c>
      <c r="BM101" s="138" t="s">
        <v>884</v>
      </c>
    </row>
    <row r="102" spans="2:65" s="1" customFormat="1" ht="11.25">
      <c r="B102" s="32"/>
      <c r="D102" s="140" t="s">
        <v>133</v>
      </c>
      <c r="F102" s="141" t="s">
        <v>885</v>
      </c>
      <c r="I102" s="142"/>
      <c r="L102" s="32"/>
      <c r="M102" s="143"/>
      <c r="T102" s="53"/>
      <c r="AT102" s="17" t="s">
        <v>133</v>
      </c>
      <c r="AU102" s="17" t="s">
        <v>83</v>
      </c>
    </row>
    <row r="103" spans="2:65" s="1" customFormat="1" ht="24.2" customHeight="1">
      <c r="B103" s="32"/>
      <c r="C103" s="127" t="s">
        <v>143</v>
      </c>
      <c r="D103" s="127" t="s">
        <v>126</v>
      </c>
      <c r="E103" s="128" t="s">
        <v>886</v>
      </c>
      <c r="F103" s="129" t="s">
        <v>887</v>
      </c>
      <c r="G103" s="130" t="s">
        <v>177</v>
      </c>
      <c r="H103" s="131">
        <v>41.4</v>
      </c>
      <c r="I103" s="132"/>
      <c r="J103" s="133">
        <f>ROUND(I103*H103,1)</f>
        <v>0</v>
      </c>
      <c r="K103" s="129" t="s">
        <v>19</v>
      </c>
      <c r="L103" s="32"/>
      <c r="M103" s="134" t="s">
        <v>19</v>
      </c>
      <c r="N103" s="135" t="s">
        <v>44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131</v>
      </c>
      <c r="AT103" s="138" t="s">
        <v>126</v>
      </c>
      <c r="AU103" s="138" t="s">
        <v>83</v>
      </c>
      <c r="AY103" s="17" t="s">
        <v>124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81</v>
      </c>
      <c r="BK103" s="139">
        <f>ROUND(I103*H103,1)</f>
        <v>0</v>
      </c>
      <c r="BL103" s="17" t="s">
        <v>131</v>
      </c>
      <c r="BM103" s="138" t="s">
        <v>888</v>
      </c>
    </row>
    <row r="104" spans="2:65" s="13" customFormat="1" ht="11.25">
      <c r="B104" s="151"/>
      <c r="D104" s="145" t="s">
        <v>135</v>
      </c>
      <c r="E104" s="152" t="s">
        <v>19</v>
      </c>
      <c r="F104" s="153" t="s">
        <v>889</v>
      </c>
      <c r="H104" s="154">
        <v>41.4</v>
      </c>
      <c r="I104" s="155"/>
      <c r="L104" s="151"/>
      <c r="M104" s="156"/>
      <c r="T104" s="157"/>
      <c r="AT104" s="152" t="s">
        <v>135</v>
      </c>
      <c r="AU104" s="152" t="s">
        <v>83</v>
      </c>
      <c r="AV104" s="13" t="s">
        <v>83</v>
      </c>
      <c r="AW104" s="13" t="s">
        <v>33</v>
      </c>
      <c r="AX104" s="13" t="s">
        <v>81</v>
      </c>
      <c r="AY104" s="152" t="s">
        <v>124</v>
      </c>
    </row>
    <row r="105" spans="2:65" s="1" customFormat="1" ht="24.2" customHeight="1">
      <c r="B105" s="32"/>
      <c r="C105" s="127" t="s">
        <v>131</v>
      </c>
      <c r="D105" s="127" t="s">
        <v>126</v>
      </c>
      <c r="E105" s="128" t="s">
        <v>890</v>
      </c>
      <c r="F105" s="129" t="s">
        <v>891</v>
      </c>
      <c r="G105" s="130" t="s">
        <v>177</v>
      </c>
      <c r="H105" s="131">
        <v>129.35</v>
      </c>
      <c r="I105" s="132"/>
      <c r="J105" s="133">
        <f>ROUND(I105*H105,1)</f>
        <v>0</v>
      </c>
      <c r="K105" s="129" t="s">
        <v>19</v>
      </c>
      <c r="L105" s="32"/>
      <c r="M105" s="134" t="s">
        <v>19</v>
      </c>
      <c r="N105" s="135" t="s">
        <v>44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131</v>
      </c>
      <c r="AT105" s="138" t="s">
        <v>126</v>
      </c>
      <c r="AU105" s="138" t="s">
        <v>83</v>
      </c>
      <c r="AY105" s="17" t="s">
        <v>124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81</v>
      </c>
      <c r="BK105" s="139">
        <f>ROUND(I105*H105,1)</f>
        <v>0</v>
      </c>
      <c r="BL105" s="17" t="s">
        <v>131</v>
      </c>
      <c r="BM105" s="138" t="s">
        <v>892</v>
      </c>
    </row>
    <row r="106" spans="2:65" s="13" customFormat="1" ht="11.25">
      <c r="B106" s="151"/>
      <c r="D106" s="145" t="s">
        <v>135</v>
      </c>
      <c r="E106" s="152" t="s">
        <v>19</v>
      </c>
      <c r="F106" s="153" t="s">
        <v>893</v>
      </c>
      <c r="H106" s="154">
        <v>101.85</v>
      </c>
      <c r="I106" s="155"/>
      <c r="L106" s="151"/>
      <c r="M106" s="156"/>
      <c r="T106" s="157"/>
      <c r="AT106" s="152" t="s">
        <v>135</v>
      </c>
      <c r="AU106" s="152" t="s">
        <v>83</v>
      </c>
      <c r="AV106" s="13" t="s">
        <v>83</v>
      </c>
      <c r="AW106" s="13" t="s">
        <v>33</v>
      </c>
      <c r="AX106" s="13" t="s">
        <v>73</v>
      </c>
      <c r="AY106" s="152" t="s">
        <v>124</v>
      </c>
    </row>
    <row r="107" spans="2:65" s="13" customFormat="1" ht="11.25">
      <c r="B107" s="151"/>
      <c r="D107" s="145" t="s">
        <v>135</v>
      </c>
      <c r="E107" s="152" t="s">
        <v>19</v>
      </c>
      <c r="F107" s="153" t="s">
        <v>894</v>
      </c>
      <c r="H107" s="154">
        <v>27.5</v>
      </c>
      <c r="I107" s="155"/>
      <c r="L107" s="151"/>
      <c r="M107" s="156"/>
      <c r="T107" s="157"/>
      <c r="AT107" s="152" t="s">
        <v>135</v>
      </c>
      <c r="AU107" s="152" t="s">
        <v>83</v>
      </c>
      <c r="AV107" s="13" t="s">
        <v>83</v>
      </c>
      <c r="AW107" s="13" t="s">
        <v>33</v>
      </c>
      <c r="AX107" s="13" t="s">
        <v>73</v>
      </c>
      <c r="AY107" s="152" t="s">
        <v>124</v>
      </c>
    </row>
    <row r="108" spans="2:65" s="14" customFormat="1" ht="11.25">
      <c r="B108" s="158"/>
      <c r="D108" s="145" t="s">
        <v>135</v>
      </c>
      <c r="E108" s="159" t="s">
        <v>19</v>
      </c>
      <c r="F108" s="160" t="s">
        <v>154</v>
      </c>
      <c r="H108" s="161">
        <v>129.35</v>
      </c>
      <c r="I108" s="162"/>
      <c r="L108" s="158"/>
      <c r="M108" s="163"/>
      <c r="T108" s="164"/>
      <c r="AT108" s="159" t="s">
        <v>135</v>
      </c>
      <c r="AU108" s="159" t="s">
        <v>83</v>
      </c>
      <c r="AV108" s="14" t="s">
        <v>131</v>
      </c>
      <c r="AW108" s="14" t="s">
        <v>33</v>
      </c>
      <c r="AX108" s="14" t="s">
        <v>81</v>
      </c>
      <c r="AY108" s="159" t="s">
        <v>124</v>
      </c>
    </row>
    <row r="109" spans="2:65" s="1" customFormat="1" ht="33" customHeight="1">
      <c r="B109" s="32"/>
      <c r="C109" s="127" t="s">
        <v>159</v>
      </c>
      <c r="D109" s="127" t="s">
        <v>126</v>
      </c>
      <c r="E109" s="128" t="s">
        <v>895</v>
      </c>
      <c r="F109" s="129" t="s">
        <v>896</v>
      </c>
      <c r="G109" s="130" t="s">
        <v>177</v>
      </c>
      <c r="H109" s="131">
        <v>70.988</v>
      </c>
      <c r="I109" s="132"/>
      <c r="J109" s="133">
        <f>ROUND(I109*H109,1)</f>
        <v>0</v>
      </c>
      <c r="K109" s="129" t="s">
        <v>130</v>
      </c>
      <c r="L109" s="32"/>
      <c r="M109" s="134" t="s">
        <v>19</v>
      </c>
      <c r="N109" s="135" t="s">
        <v>44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131</v>
      </c>
      <c r="AT109" s="138" t="s">
        <v>126</v>
      </c>
      <c r="AU109" s="138" t="s">
        <v>83</v>
      </c>
      <c r="AY109" s="17" t="s">
        <v>124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81</v>
      </c>
      <c r="BK109" s="139">
        <f>ROUND(I109*H109,1)</f>
        <v>0</v>
      </c>
      <c r="BL109" s="17" t="s">
        <v>131</v>
      </c>
      <c r="BM109" s="138" t="s">
        <v>897</v>
      </c>
    </row>
    <row r="110" spans="2:65" s="1" customFormat="1" ht="11.25">
      <c r="B110" s="32"/>
      <c r="D110" s="140" t="s">
        <v>133</v>
      </c>
      <c r="F110" s="141" t="s">
        <v>898</v>
      </c>
      <c r="I110" s="142"/>
      <c r="L110" s="32"/>
      <c r="M110" s="143"/>
      <c r="T110" s="53"/>
      <c r="AT110" s="17" t="s">
        <v>133</v>
      </c>
      <c r="AU110" s="17" t="s">
        <v>83</v>
      </c>
    </row>
    <row r="111" spans="2:65" s="13" customFormat="1" ht="11.25">
      <c r="B111" s="151"/>
      <c r="D111" s="145" t="s">
        <v>135</v>
      </c>
      <c r="E111" s="152" t="s">
        <v>19</v>
      </c>
      <c r="F111" s="153" t="s">
        <v>899</v>
      </c>
      <c r="H111" s="154">
        <v>70.988</v>
      </c>
      <c r="I111" s="155"/>
      <c r="L111" s="151"/>
      <c r="M111" s="156"/>
      <c r="T111" s="157"/>
      <c r="AT111" s="152" t="s">
        <v>135</v>
      </c>
      <c r="AU111" s="152" t="s">
        <v>83</v>
      </c>
      <c r="AV111" s="13" t="s">
        <v>83</v>
      </c>
      <c r="AW111" s="13" t="s">
        <v>33</v>
      </c>
      <c r="AX111" s="13" t="s">
        <v>81</v>
      </c>
      <c r="AY111" s="152" t="s">
        <v>124</v>
      </c>
    </row>
    <row r="112" spans="2:65" s="1" customFormat="1" ht="37.9" customHeight="1">
      <c r="B112" s="32"/>
      <c r="C112" s="127" t="s">
        <v>169</v>
      </c>
      <c r="D112" s="127" t="s">
        <v>126</v>
      </c>
      <c r="E112" s="128" t="s">
        <v>209</v>
      </c>
      <c r="F112" s="129" t="s">
        <v>210</v>
      </c>
      <c r="G112" s="130" t="s">
        <v>177</v>
      </c>
      <c r="H112" s="131">
        <v>70.988</v>
      </c>
      <c r="I112" s="132"/>
      <c r="J112" s="133">
        <f>ROUND(I112*H112,1)</f>
        <v>0</v>
      </c>
      <c r="K112" s="129" t="s">
        <v>130</v>
      </c>
      <c r="L112" s="32"/>
      <c r="M112" s="134" t="s">
        <v>19</v>
      </c>
      <c r="N112" s="135" t="s">
        <v>44</v>
      </c>
      <c r="P112" s="136">
        <f>O112*H112</f>
        <v>0</v>
      </c>
      <c r="Q112" s="136">
        <v>0</v>
      </c>
      <c r="R112" s="136">
        <f>Q112*H112</f>
        <v>0</v>
      </c>
      <c r="S112" s="136">
        <v>0</v>
      </c>
      <c r="T112" s="137">
        <f>S112*H112</f>
        <v>0</v>
      </c>
      <c r="AR112" s="138" t="s">
        <v>131</v>
      </c>
      <c r="AT112" s="138" t="s">
        <v>126</v>
      </c>
      <c r="AU112" s="138" t="s">
        <v>83</v>
      </c>
      <c r="AY112" s="17" t="s">
        <v>124</v>
      </c>
      <c r="BE112" s="139">
        <f>IF(N112="základní",J112,0)</f>
        <v>0</v>
      </c>
      <c r="BF112" s="139">
        <f>IF(N112="snížená",J112,0)</f>
        <v>0</v>
      </c>
      <c r="BG112" s="139">
        <f>IF(N112="zákl. přenesená",J112,0)</f>
        <v>0</v>
      </c>
      <c r="BH112" s="139">
        <f>IF(N112="sníž. přenesená",J112,0)</f>
        <v>0</v>
      </c>
      <c r="BI112" s="139">
        <f>IF(N112="nulová",J112,0)</f>
        <v>0</v>
      </c>
      <c r="BJ112" s="17" t="s">
        <v>81</v>
      </c>
      <c r="BK112" s="139">
        <f>ROUND(I112*H112,1)</f>
        <v>0</v>
      </c>
      <c r="BL112" s="17" t="s">
        <v>131</v>
      </c>
      <c r="BM112" s="138" t="s">
        <v>900</v>
      </c>
    </row>
    <row r="113" spans="2:65" s="1" customFormat="1" ht="11.25">
      <c r="B113" s="32"/>
      <c r="D113" s="140" t="s">
        <v>133</v>
      </c>
      <c r="F113" s="141" t="s">
        <v>212</v>
      </c>
      <c r="I113" s="142"/>
      <c r="L113" s="32"/>
      <c r="M113" s="143"/>
      <c r="T113" s="53"/>
      <c r="AT113" s="17" t="s">
        <v>133</v>
      </c>
      <c r="AU113" s="17" t="s">
        <v>83</v>
      </c>
    </row>
    <row r="114" spans="2:65" s="13" customFormat="1" ht="11.25">
      <c r="B114" s="151"/>
      <c r="D114" s="145" t="s">
        <v>135</v>
      </c>
      <c r="E114" s="152" t="s">
        <v>19</v>
      </c>
      <c r="F114" s="153" t="s">
        <v>901</v>
      </c>
      <c r="H114" s="154">
        <v>70.988</v>
      </c>
      <c r="I114" s="155"/>
      <c r="L114" s="151"/>
      <c r="M114" s="156"/>
      <c r="T114" s="157"/>
      <c r="AT114" s="152" t="s">
        <v>135</v>
      </c>
      <c r="AU114" s="152" t="s">
        <v>83</v>
      </c>
      <c r="AV114" s="13" t="s">
        <v>83</v>
      </c>
      <c r="AW114" s="13" t="s">
        <v>33</v>
      </c>
      <c r="AX114" s="13" t="s">
        <v>81</v>
      </c>
      <c r="AY114" s="152" t="s">
        <v>124</v>
      </c>
    </row>
    <row r="115" spans="2:65" s="1" customFormat="1" ht="37.9" customHeight="1">
      <c r="B115" s="32"/>
      <c r="C115" s="127" t="s">
        <v>174</v>
      </c>
      <c r="D115" s="127" t="s">
        <v>126</v>
      </c>
      <c r="E115" s="128" t="s">
        <v>219</v>
      </c>
      <c r="F115" s="129" t="s">
        <v>220</v>
      </c>
      <c r="G115" s="130" t="s">
        <v>177</v>
      </c>
      <c r="H115" s="131">
        <v>354.94</v>
      </c>
      <c r="I115" s="132"/>
      <c r="J115" s="133">
        <f>ROUND(I115*H115,1)</f>
        <v>0</v>
      </c>
      <c r="K115" s="129" t="s">
        <v>130</v>
      </c>
      <c r="L115" s="32"/>
      <c r="M115" s="134" t="s">
        <v>19</v>
      </c>
      <c r="N115" s="135" t="s">
        <v>44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131</v>
      </c>
      <c r="AT115" s="138" t="s">
        <v>126</v>
      </c>
      <c r="AU115" s="138" t="s">
        <v>83</v>
      </c>
      <c r="AY115" s="17" t="s">
        <v>124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81</v>
      </c>
      <c r="BK115" s="139">
        <f>ROUND(I115*H115,1)</f>
        <v>0</v>
      </c>
      <c r="BL115" s="17" t="s">
        <v>131</v>
      </c>
      <c r="BM115" s="138" t="s">
        <v>902</v>
      </c>
    </row>
    <row r="116" spans="2:65" s="1" customFormat="1" ht="11.25">
      <c r="B116" s="32"/>
      <c r="D116" s="140" t="s">
        <v>133</v>
      </c>
      <c r="F116" s="141" t="s">
        <v>222</v>
      </c>
      <c r="I116" s="142"/>
      <c r="L116" s="32"/>
      <c r="M116" s="143"/>
      <c r="T116" s="53"/>
      <c r="AT116" s="17" t="s">
        <v>133</v>
      </c>
      <c r="AU116" s="17" t="s">
        <v>83</v>
      </c>
    </row>
    <row r="117" spans="2:65" s="13" customFormat="1" ht="11.25">
      <c r="B117" s="151"/>
      <c r="D117" s="145" t="s">
        <v>135</v>
      </c>
      <c r="E117" s="152" t="s">
        <v>19</v>
      </c>
      <c r="F117" s="153" t="s">
        <v>903</v>
      </c>
      <c r="H117" s="154">
        <v>354.94</v>
      </c>
      <c r="I117" s="155"/>
      <c r="L117" s="151"/>
      <c r="M117" s="156"/>
      <c r="T117" s="157"/>
      <c r="AT117" s="152" t="s">
        <v>135</v>
      </c>
      <c r="AU117" s="152" t="s">
        <v>83</v>
      </c>
      <c r="AV117" s="13" t="s">
        <v>83</v>
      </c>
      <c r="AW117" s="13" t="s">
        <v>33</v>
      </c>
      <c r="AX117" s="13" t="s">
        <v>81</v>
      </c>
      <c r="AY117" s="152" t="s">
        <v>124</v>
      </c>
    </row>
    <row r="118" spans="2:65" s="1" customFormat="1" ht="24.2" customHeight="1">
      <c r="B118" s="32"/>
      <c r="C118" s="127" t="s">
        <v>181</v>
      </c>
      <c r="D118" s="127" t="s">
        <v>126</v>
      </c>
      <c r="E118" s="128" t="s">
        <v>904</v>
      </c>
      <c r="F118" s="129" t="s">
        <v>664</v>
      </c>
      <c r="G118" s="130" t="s">
        <v>238</v>
      </c>
      <c r="H118" s="131">
        <v>127.77800000000001</v>
      </c>
      <c r="I118" s="132"/>
      <c r="J118" s="133">
        <f>ROUND(I118*H118,1)</f>
        <v>0</v>
      </c>
      <c r="K118" s="129" t="s">
        <v>130</v>
      </c>
      <c r="L118" s="32"/>
      <c r="M118" s="134" t="s">
        <v>19</v>
      </c>
      <c r="N118" s="135" t="s">
        <v>44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131</v>
      </c>
      <c r="AT118" s="138" t="s">
        <v>126</v>
      </c>
      <c r="AU118" s="138" t="s">
        <v>83</v>
      </c>
      <c r="AY118" s="17" t="s">
        <v>124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81</v>
      </c>
      <c r="BK118" s="139">
        <f>ROUND(I118*H118,1)</f>
        <v>0</v>
      </c>
      <c r="BL118" s="17" t="s">
        <v>131</v>
      </c>
      <c r="BM118" s="138" t="s">
        <v>905</v>
      </c>
    </row>
    <row r="119" spans="2:65" s="1" customFormat="1" ht="11.25">
      <c r="B119" s="32"/>
      <c r="D119" s="140" t="s">
        <v>133</v>
      </c>
      <c r="F119" s="141" t="s">
        <v>906</v>
      </c>
      <c r="I119" s="142"/>
      <c r="L119" s="32"/>
      <c r="M119" s="143"/>
      <c r="T119" s="53"/>
      <c r="AT119" s="17" t="s">
        <v>133</v>
      </c>
      <c r="AU119" s="17" t="s">
        <v>83</v>
      </c>
    </row>
    <row r="120" spans="2:65" s="13" customFormat="1" ht="11.25">
      <c r="B120" s="151"/>
      <c r="D120" s="145" t="s">
        <v>135</v>
      </c>
      <c r="E120" s="152" t="s">
        <v>19</v>
      </c>
      <c r="F120" s="153" t="s">
        <v>907</v>
      </c>
      <c r="H120" s="154">
        <v>127.77800000000001</v>
      </c>
      <c r="I120" s="155"/>
      <c r="L120" s="151"/>
      <c r="M120" s="156"/>
      <c r="T120" s="157"/>
      <c r="AT120" s="152" t="s">
        <v>135</v>
      </c>
      <c r="AU120" s="152" t="s">
        <v>83</v>
      </c>
      <c r="AV120" s="13" t="s">
        <v>83</v>
      </c>
      <c r="AW120" s="13" t="s">
        <v>33</v>
      </c>
      <c r="AX120" s="13" t="s">
        <v>81</v>
      </c>
      <c r="AY120" s="152" t="s">
        <v>124</v>
      </c>
    </row>
    <row r="121" spans="2:65" s="1" customFormat="1" ht="24.2" customHeight="1">
      <c r="B121" s="32"/>
      <c r="C121" s="127" t="s">
        <v>187</v>
      </c>
      <c r="D121" s="127" t="s">
        <v>126</v>
      </c>
      <c r="E121" s="128" t="s">
        <v>230</v>
      </c>
      <c r="F121" s="129" t="s">
        <v>231</v>
      </c>
      <c r="G121" s="130" t="s">
        <v>177</v>
      </c>
      <c r="H121" s="131">
        <v>70.988</v>
      </c>
      <c r="I121" s="132"/>
      <c r="J121" s="133">
        <f>ROUND(I121*H121,1)</f>
        <v>0</v>
      </c>
      <c r="K121" s="129" t="s">
        <v>130</v>
      </c>
      <c r="L121" s="32"/>
      <c r="M121" s="134" t="s">
        <v>19</v>
      </c>
      <c r="N121" s="135" t="s">
        <v>44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131</v>
      </c>
      <c r="AT121" s="138" t="s">
        <v>126</v>
      </c>
      <c r="AU121" s="138" t="s">
        <v>83</v>
      </c>
      <c r="AY121" s="17" t="s">
        <v>124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81</v>
      </c>
      <c r="BK121" s="139">
        <f>ROUND(I121*H121,1)</f>
        <v>0</v>
      </c>
      <c r="BL121" s="17" t="s">
        <v>131</v>
      </c>
      <c r="BM121" s="138" t="s">
        <v>908</v>
      </c>
    </row>
    <row r="122" spans="2:65" s="1" customFormat="1" ht="11.25">
      <c r="B122" s="32"/>
      <c r="D122" s="140" t="s">
        <v>133</v>
      </c>
      <c r="F122" s="141" t="s">
        <v>233</v>
      </c>
      <c r="I122" s="142"/>
      <c r="L122" s="32"/>
      <c r="M122" s="143"/>
      <c r="T122" s="53"/>
      <c r="AT122" s="17" t="s">
        <v>133</v>
      </c>
      <c r="AU122" s="17" t="s">
        <v>83</v>
      </c>
    </row>
    <row r="123" spans="2:65" s="13" customFormat="1" ht="11.25">
      <c r="B123" s="151"/>
      <c r="D123" s="145" t="s">
        <v>135</v>
      </c>
      <c r="E123" s="152" t="s">
        <v>19</v>
      </c>
      <c r="F123" s="153" t="s">
        <v>901</v>
      </c>
      <c r="H123" s="154">
        <v>70.988</v>
      </c>
      <c r="I123" s="155"/>
      <c r="L123" s="151"/>
      <c r="M123" s="156"/>
      <c r="T123" s="157"/>
      <c r="AT123" s="152" t="s">
        <v>135</v>
      </c>
      <c r="AU123" s="152" t="s">
        <v>83</v>
      </c>
      <c r="AV123" s="13" t="s">
        <v>83</v>
      </c>
      <c r="AW123" s="13" t="s">
        <v>33</v>
      </c>
      <c r="AX123" s="13" t="s">
        <v>81</v>
      </c>
      <c r="AY123" s="152" t="s">
        <v>124</v>
      </c>
    </row>
    <row r="124" spans="2:65" s="1" customFormat="1" ht="24.2" customHeight="1">
      <c r="B124" s="32"/>
      <c r="C124" s="127" t="s">
        <v>192</v>
      </c>
      <c r="D124" s="127" t="s">
        <v>126</v>
      </c>
      <c r="E124" s="128" t="s">
        <v>909</v>
      </c>
      <c r="F124" s="129" t="s">
        <v>910</v>
      </c>
      <c r="G124" s="130" t="s">
        <v>177</v>
      </c>
      <c r="H124" s="131">
        <v>99.762</v>
      </c>
      <c r="I124" s="132"/>
      <c r="J124" s="133">
        <f>ROUND(I124*H124,1)</f>
        <v>0</v>
      </c>
      <c r="K124" s="129" t="s">
        <v>130</v>
      </c>
      <c r="L124" s="32"/>
      <c r="M124" s="134" t="s">
        <v>19</v>
      </c>
      <c r="N124" s="135" t="s">
        <v>44</v>
      </c>
      <c r="P124" s="136">
        <f>O124*H124</f>
        <v>0</v>
      </c>
      <c r="Q124" s="136">
        <v>0</v>
      </c>
      <c r="R124" s="136">
        <f>Q124*H124</f>
        <v>0</v>
      </c>
      <c r="S124" s="136">
        <v>0</v>
      </c>
      <c r="T124" s="137">
        <f>S124*H124</f>
        <v>0</v>
      </c>
      <c r="AR124" s="138" t="s">
        <v>131</v>
      </c>
      <c r="AT124" s="138" t="s">
        <v>126</v>
      </c>
      <c r="AU124" s="138" t="s">
        <v>83</v>
      </c>
      <c r="AY124" s="17" t="s">
        <v>124</v>
      </c>
      <c r="BE124" s="139">
        <f>IF(N124="základní",J124,0)</f>
        <v>0</v>
      </c>
      <c r="BF124" s="139">
        <f>IF(N124="snížená",J124,0)</f>
        <v>0</v>
      </c>
      <c r="BG124" s="139">
        <f>IF(N124="zákl. přenesená",J124,0)</f>
        <v>0</v>
      </c>
      <c r="BH124" s="139">
        <f>IF(N124="sníž. přenesená",J124,0)</f>
        <v>0</v>
      </c>
      <c r="BI124" s="139">
        <f>IF(N124="nulová",J124,0)</f>
        <v>0</v>
      </c>
      <c r="BJ124" s="17" t="s">
        <v>81</v>
      </c>
      <c r="BK124" s="139">
        <f>ROUND(I124*H124,1)</f>
        <v>0</v>
      </c>
      <c r="BL124" s="17" t="s">
        <v>131</v>
      </c>
      <c r="BM124" s="138" t="s">
        <v>911</v>
      </c>
    </row>
    <row r="125" spans="2:65" s="1" customFormat="1" ht="11.25">
      <c r="B125" s="32"/>
      <c r="D125" s="140" t="s">
        <v>133</v>
      </c>
      <c r="F125" s="141" t="s">
        <v>912</v>
      </c>
      <c r="I125" s="142"/>
      <c r="L125" s="32"/>
      <c r="M125" s="143"/>
      <c r="T125" s="53"/>
      <c r="AT125" s="17" t="s">
        <v>133</v>
      </c>
      <c r="AU125" s="17" t="s">
        <v>83</v>
      </c>
    </row>
    <row r="126" spans="2:65" s="13" customFormat="1" ht="11.25">
      <c r="B126" s="151"/>
      <c r="D126" s="145" t="s">
        <v>135</v>
      </c>
      <c r="E126" s="152" t="s">
        <v>19</v>
      </c>
      <c r="F126" s="153" t="s">
        <v>913</v>
      </c>
      <c r="H126" s="154">
        <v>99.762</v>
      </c>
      <c r="I126" s="155"/>
      <c r="L126" s="151"/>
      <c r="M126" s="156"/>
      <c r="T126" s="157"/>
      <c r="AT126" s="152" t="s">
        <v>135</v>
      </c>
      <c r="AU126" s="152" t="s">
        <v>83</v>
      </c>
      <c r="AV126" s="13" t="s">
        <v>83</v>
      </c>
      <c r="AW126" s="13" t="s">
        <v>33</v>
      </c>
      <c r="AX126" s="13" t="s">
        <v>81</v>
      </c>
      <c r="AY126" s="152" t="s">
        <v>124</v>
      </c>
    </row>
    <row r="127" spans="2:65" s="1" customFormat="1" ht="37.9" customHeight="1">
      <c r="B127" s="32"/>
      <c r="C127" s="127" t="s">
        <v>198</v>
      </c>
      <c r="D127" s="127" t="s">
        <v>126</v>
      </c>
      <c r="E127" s="128" t="s">
        <v>914</v>
      </c>
      <c r="F127" s="129" t="s">
        <v>915</v>
      </c>
      <c r="G127" s="130" t="s">
        <v>177</v>
      </c>
      <c r="H127" s="131">
        <v>29.588000000000001</v>
      </c>
      <c r="I127" s="132"/>
      <c r="J127" s="133">
        <f>ROUND(I127*H127,1)</f>
        <v>0</v>
      </c>
      <c r="K127" s="129" t="s">
        <v>130</v>
      </c>
      <c r="L127" s="32"/>
      <c r="M127" s="134" t="s">
        <v>19</v>
      </c>
      <c r="N127" s="135" t="s">
        <v>44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131</v>
      </c>
      <c r="AT127" s="138" t="s">
        <v>126</v>
      </c>
      <c r="AU127" s="138" t="s">
        <v>83</v>
      </c>
      <c r="AY127" s="17" t="s">
        <v>124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81</v>
      </c>
      <c r="BK127" s="139">
        <f>ROUND(I127*H127,1)</f>
        <v>0</v>
      </c>
      <c r="BL127" s="17" t="s">
        <v>131</v>
      </c>
      <c r="BM127" s="138" t="s">
        <v>916</v>
      </c>
    </row>
    <row r="128" spans="2:65" s="1" customFormat="1" ht="11.25">
      <c r="B128" s="32"/>
      <c r="D128" s="140" t="s">
        <v>133</v>
      </c>
      <c r="F128" s="141" t="s">
        <v>917</v>
      </c>
      <c r="I128" s="142"/>
      <c r="L128" s="32"/>
      <c r="M128" s="143"/>
      <c r="T128" s="53"/>
      <c r="AT128" s="17" t="s">
        <v>133</v>
      </c>
      <c r="AU128" s="17" t="s">
        <v>83</v>
      </c>
    </row>
    <row r="129" spans="2:65" s="13" customFormat="1" ht="11.25">
      <c r="B129" s="151"/>
      <c r="D129" s="145" t="s">
        <v>135</v>
      </c>
      <c r="E129" s="152" t="s">
        <v>19</v>
      </c>
      <c r="F129" s="153" t="s">
        <v>918</v>
      </c>
      <c r="H129" s="154">
        <v>25.463000000000001</v>
      </c>
      <c r="I129" s="155"/>
      <c r="L129" s="151"/>
      <c r="M129" s="156"/>
      <c r="T129" s="157"/>
      <c r="AT129" s="152" t="s">
        <v>135</v>
      </c>
      <c r="AU129" s="152" t="s">
        <v>83</v>
      </c>
      <c r="AV129" s="13" t="s">
        <v>83</v>
      </c>
      <c r="AW129" s="13" t="s">
        <v>33</v>
      </c>
      <c r="AX129" s="13" t="s">
        <v>73</v>
      </c>
      <c r="AY129" s="152" t="s">
        <v>124</v>
      </c>
    </row>
    <row r="130" spans="2:65" s="13" customFormat="1" ht="11.25">
      <c r="B130" s="151"/>
      <c r="D130" s="145" t="s">
        <v>135</v>
      </c>
      <c r="E130" s="152" t="s">
        <v>19</v>
      </c>
      <c r="F130" s="153" t="s">
        <v>919</v>
      </c>
      <c r="H130" s="154">
        <v>4.125</v>
      </c>
      <c r="I130" s="155"/>
      <c r="L130" s="151"/>
      <c r="M130" s="156"/>
      <c r="T130" s="157"/>
      <c r="AT130" s="152" t="s">
        <v>135</v>
      </c>
      <c r="AU130" s="152" t="s">
        <v>83</v>
      </c>
      <c r="AV130" s="13" t="s">
        <v>83</v>
      </c>
      <c r="AW130" s="13" t="s">
        <v>33</v>
      </c>
      <c r="AX130" s="13" t="s">
        <v>73</v>
      </c>
      <c r="AY130" s="152" t="s">
        <v>124</v>
      </c>
    </row>
    <row r="131" spans="2:65" s="14" customFormat="1" ht="11.25">
      <c r="B131" s="158"/>
      <c r="D131" s="145" t="s">
        <v>135</v>
      </c>
      <c r="E131" s="159" t="s">
        <v>19</v>
      </c>
      <c r="F131" s="160" t="s">
        <v>154</v>
      </c>
      <c r="H131" s="161">
        <v>29.588000000000001</v>
      </c>
      <c r="I131" s="162"/>
      <c r="L131" s="158"/>
      <c r="M131" s="163"/>
      <c r="T131" s="164"/>
      <c r="AT131" s="159" t="s">
        <v>135</v>
      </c>
      <c r="AU131" s="159" t="s">
        <v>83</v>
      </c>
      <c r="AV131" s="14" t="s">
        <v>131</v>
      </c>
      <c r="AW131" s="14" t="s">
        <v>33</v>
      </c>
      <c r="AX131" s="14" t="s">
        <v>81</v>
      </c>
      <c r="AY131" s="159" t="s">
        <v>124</v>
      </c>
    </row>
    <row r="132" spans="2:65" s="1" customFormat="1" ht="16.5" customHeight="1">
      <c r="B132" s="32"/>
      <c r="C132" s="165" t="s">
        <v>8</v>
      </c>
      <c r="D132" s="165" t="s">
        <v>255</v>
      </c>
      <c r="E132" s="166" t="s">
        <v>266</v>
      </c>
      <c r="F132" s="167" t="s">
        <v>267</v>
      </c>
      <c r="G132" s="168" t="s">
        <v>238</v>
      </c>
      <c r="H132" s="169">
        <v>59.176000000000002</v>
      </c>
      <c r="I132" s="170"/>
      <c r="J132" s="171">
        <f>ROUND(I132*H132,1)</f>
        <v>0</v>
      </c>
      <c r="K132" s="167" t="s">
        <v>130</v>
      </c>
      <c r="L132" s="172"/>
      <c r="M132" s="173" t="s">
        <v>19</v>
      </c>
      <c r="N132" s="174" t="s">
        <v>44</v>
      </c>
      <c r="P132" s="136">
        <f>O132*H132</f>
        <v>0</v>
      </c>
      <c r="Q132" s="136">
        <v>1</v>
      </c>
      <c r="R132" s="136">
        <f>Q132*H132</f>
        <v>59.176000000000002</v>
      </c>
      <c r="S132" s="136">
        <v>0</v>
      </c>
      <c r="T132" s="137">
        <f>S132*H132</f>
        <v>0</v>
      </c>
      <c r="AR132" s="138" t="s">
        <v>181</v>
      </c>
      <c r="AT132" s="138" t="s">
        <v>255</v>
      </c>
      <c r="AU132" s="138" t="s">
        <v>83</v>
      </c>
      <c r="AY132" s="17" t="s">
        <v>124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81</v>
      </c>
      <c r="BK132" s="139">
        <f>ROUND(I132*H132,1)</f>
        <v>0</v>
      </c>
      <c r="BL132" s="17" t="s">
        <v>131</v>
      </c>
      <c r="BM132" s="138" t="s">
        <v>920</v>
      </c>
    </row>
    <row r="133" spans="2:65" s="13" customFormat="1" ht="11.25">
      <c r="B133" s="151"/>
      <c r="D133" s="145" t="s">
        <v>135</v>
      </c>
      <c r="E133" s="152" t="s">
        <v>19</v>
      </c>
      <c r="F133" s="153" t="s">
        <v>921</v>
      </c>
      <c r="H133" s="154">
        <v>29.588000000000001</v>
      </c>
      <c r="I133" s="155"/>
      <c r="L133" s="151"/>
      <c r="M133" s="156"/>
      <c r="T133" s="157"/>
      <c r="AT133" s="152" t="s">
        <v>135</v>
      </c>
      <c r="AU133" s="152" t="s">
        <v>83</v>
      </c>
      <c r="AV133" s="13" t="s">
        <v>83</v>
      </c>
      <c r="AW133" s="13" t="s">
        <v>33</v>
      </c>
      <c r="AX133" s="13" t="s">
        <v>73</v>
      </c>
      <c r="AY133" s="152" t="s">
        <v>124</v>
      </c>
    </row>
    <row r="134" spans="2:65" s="13" customFormat="1" ht="11.25">
      <c r="B134" s="151"/>
      <c r="D134" s="145" t="s">
        <v>135</v>
      </c>
      <c r="E134" s="152" t="s">
        <v>19</v>
      </c>
      <c r="F134" s="153" t="s">
        <v>922</v>
      </c>
      <c r="H134" s="154">
        <v>59.176000000000002</v>
      </c>
      <c r="I134" s="155"/>
      <c r="L134" s="151"/>
      <c r="M134" s="156"/>
      <c r="T134" s="157"/>
      <c r="AT134" s="152" t="s">
        <v>135</v>
      </c>
      <c r="AU134" s="152" t="s">
        <v>83</v>
      </c>
      <c r="AV134" s="13" t="s">
        <v>83</v>
      </c>
      <c r="AW134" s="13" t="s">
        <v>33</v>
      </c>
      <c r="AX134" s="13" t="s">
        <v>81</v>
      </c>
      <c r="AY134" s="152" t="s">
        <v>124</v>
      </c>
    </row>
    <row r="135" spans="2:65" s="11" customFormat="1" ht="22.9" customHeight="1">
      <c r="B135" s="115"/>
      <c r="D135" s="116" t="s">
        <v>72</v>
      </c>
      <c r="E135" s="125" t="s">
        <v>159</v>
      </c>
      <c r="F135" s="125" t="s">
        <v>301</v>
      </c>
      <c r="I135" s="118"/>
      <c r="J135" s="126">
        <f>BK135</f>
        <v>0</v>
      </c>
      <c r="L135" s="115"/>
      <c r="M135" s="120"/>
      <c r="P135" s="121">
        <f>SUM(P136:P144)</f>
        <v>0</v>
      </c>
      <c r="R135" s="121">
        <f>SUM(R136:R144)</f>
        <v>13.929400000000001</v>
      </c>
      <c r="T135" s="122">
        <f>SUM(T136:T144)</f>
        <v>0</v>
      </c>
      <c r="AR135" s="116" t="s">
        <v>81</v>
      </c>
      <c r="AT135" s="123" t="s">
        <v>72</v>
      </c>
      <c r="AU135" s="123" t="s">
        <v>81</v>
      </c>
      <c r="AY135" s="116" t="s">
        <v>124</v>
      </c>
      <c r="BK135" s="124">
        <f>SUM(BK136:BK144)</f>
        <v>0</v>
      </c>
    </row>
    <row r="136" spans="2:65" s="1" customFormat="1" ht="24.2" customHeight="1">
      <c r="B136" s="32"/>
      <c r="C136" s="127" t="s">
        <v>208</v>
      </c>
      <c r="D136" s="127" t="s">
        <v>126</v>
      </c>
      <c r="E136" s="128" t="s">
        <v>923</v>
      </c>
      <c r="F136" s="129" t="s">
        <v>924</v>
      </c>
      <c r="G136" s="130" t="s">
        <v>129</v>
      </c>
      <c r="H136" s="131">
        <v>20</v>
      </c>
      <c r="I136" s="132"/>
      <c r="J136" s="133">
        <f>ROUND(I136*H136,1)</f>
        <v>0</v>
      </c>
      <c r="K136" s="129" t="s">
        <v>130</v>
      </c>
      <c r="L136" s="32"/>
      <c r="M136" s="134" t="s">
        <v>19</v>
      </c>
      <c r="N136" s="135" t="s">
        <v>44</v>
      </c>
      <c r="P136" s="136">
        <f>O136*H136</f>
        <v>0</v>
      </c>
      <c r="Q136" s="136">
        <v>0.26375999999999999</v>
      </c>
      <c r="R136" s="136">
        <f>Q136*H136</f>
        <v>5.2751999999999999</v>
      </c>
      <c r="S136" s="136">
        <v>0</v>
      </c>
      <c r="T136" s="137">
        <f>S136*H136</f>
        <v>0</v>
      </c>
      <c r="AR136" s="138" t="s">
        <v>131</v>
      </c>
      <c r="AT136" s="138" t="s">
        <v>126</v>
      </c>
      <c r="AU136" s="138" t="s">
        <v>83</v>
      </c>
      <c r="AY136" s="17" t="s">
        <v>124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81</v>
      </c>
      <c r="BK136" s="139">
        <f>ROUND(I136*H136,1)</f>
        <v>0</v>
      </c>
      <c r="BL136" s="17" t="s">
        <v>131</v>
      </c>
      <c r="BM136" s="138" t="s">
        <v>925</v>
      </c>
    </row>
    <row r="137" spans="2:65" s="1" customFormat="1" ht="11.25">
      <c r="B137" s="32"/>
      <c r="D137" s="140" t="s">
        <v>133</v>
      </c>
      <c r="F137" s="141" t="s">
        <v>926</v>
      </c>
      <c r="I137" s="142"/>
      <c r="L137" s="32"/>
      <c r="M137" s="143"/>
      <c r="T137" s="53"/>
      <c r="AT137" s="17" t="s">
        <v>133</v>
      </c>
      <c r="AU137" s="17" t="s">
        <v>83</v>
      </c>
    </row>
    <row r="138" spans="2:65" s="1" customFormat="1" ht="24.2" customHeight="1">
      <c r="B138" s="32"/>
      <c r="C138" s="127" t="s">
        <v>218</v>
      </c>
      <c r="D138" s="127" t="s">
        <v>126</v>
      </c>
      <c r="E138" s="128" t="s">
        <v>927</v>
      </c>
      <c r="F138" s="129" t="s">
        <v>928</v>
      </c>
      <c r="G138" s="130" t="s">
        <v>129</v>
      </c>
      <c r="H138" s="131">
        <v>20</v>
      </c>
      <c r="I138" s="132"/>
      <c r="J138" s="133">
        <f>ROUND(I138*H138,1)</f>
        <v>0</v>
      </c>
      <c r="K138" s="129" t="s">
        <v>130</v>
      </c>
      <c r="L138" s="32"/>
      <c r="M138" s="134" t="s">
        <v>19</v>
      </c>
      <c r="N138" s="135" t="s">
        <v>44</v>
      </c>
      <c r="P138" s="136">
        <f>O138*H138</f>
        <v>0</v>
      </c>
      <c r="Q138" s="136">
        <v>0.13980999999999999</v>
      </c>
      <c r="R138" s="136">
        <f>Q138*H138</f>
        <v>2.7961999999999998</v>
      </c>
      <c r="S138" s="136">
        <v>0</v>
      </c>
      <c r="T138" s="137">
        <f>S138*H138</f>
        <v>0</v>
      </c>
      <c r="AR138" s="138" t="s">
        <v>131</v>
      </c>
      <c r="AT138" s="138" t="s">
        <v>126</v>
      </c>
      <c r="AU138" s="138" t="s">
        <v>83</v>
      </c>
      <c r="AY138" s="17" t="s">
        <v>124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81</v>
      </c>
      <c r="BK138" s="139">
        <f>ROUND(I138*H138,1)</f>
        <v>0</v>
      </c>
      <c r="BL138" s="17" t="s">
        <v>131</v>
      </c>
      <c r="BM138" s="138" t="s">
        <v>929</v>
      </c>
    </row>
    <row r="139" spans="2:65" s="1" customFormat="1" ht="11.25">
      <c r="B139" s="32"/>
      <c r="D139" s="140" t="s">
        <v>133</v>
      </c>
      <c r="F139" s="141" t="s">
        <v>930</v>
      </c>
      <c r="I139" s="142"/>
      <c r="L139" s="32"/>
      <c r="M139" s="143"/>
      <c r="T139" s="53"/>
      <c r="AT139" s="17" t="s">
        <v>133</v>
      </c>
      <c r="AU139" s="17" t="s">
        <v>83</v>
      </c>
    </row>
    <row r="140" spans="2:65" s="1" customFormat="1" ht="37.9" customHeight="1">
      <c r="B140" s="32"/>
      <c r="C140" s="127" t="s">
        <v>224</v>
      </c>
      <c r="D140" s="127" t="s">
        <v>126</v>
      </c>
      <c r="E140" s="128" t="s">
        <v>931</v>
      </c>
      <c r="F140" s="129" t="s">
        <v>932</v>
      </c>
      <c r="G140" s="130" t="s">
        <v>129</v>
      </c>
      <c r="H140" s="131">
        <v>20</v>
      </c>
      <c r="I140" s="132"/>
      <c r="J140" s="133">
        <f>ROUND(I140*H140,1)</f>
        <v>0</v>
      </c>
      <c r="K140" s="129" t="s">
        <v>130</v>
      </c>
      <c r="L140" s="32"/>
      <c r="M140" s="134" t="s">
        <v>19</v>
      </c>
      <c r="N140" s="135" t="s">
        <v>44</v>
      </c>
      <c r="P140" s="136">
        <f>O140*H140</f>
        <v>0</v>
      </c>
      <c r="Q140" s="136">
        <v>0.11162</v>
      </c>
      <c r="R140" s="136">
        <f>Q140*H140</f>
        <v>2.2324000000000002</v>
      </c>
      <c r="S140" s="136">
        <v>0</v>
      </c>
      <c r="T140" s="137">
        <f>S140*H140</f>
        <v>0</v>
      </c>
      <c r="AR140" s="138" t="s">
        <v>131</v>
      </c>
      <c r="AT140" s="138" t="s">
        <v>126</v>
      </c>
      <c r="AU140" s="138" t="s">
        <v>83</v>
      </c>
      <c r="AY140" s="17" t="s">
        <v>124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81</v>
      </c>
      <c r="BK140" s="139">
        <f>ROUND(I140*H140,1)</f>
        <v>0</v>
      </c>
      <c r="BL140" s="17" t="s">
        <v>131</v>
      </c>
      <c r="BM140" s="138" t="s">
        <v>933</v>
      </c>
    </row>
    <row r="141" spans="2:65" s="1" customFormat="1" ht="11.25">
      <c r="B141" s="32"/>
      <c r="D141" s="140" t="s">
        <v>133</v>
      </c>
      <c r="F141" s="141" t="s">
        <v>934</v>
      </c>
      <c r="I141" s="142"/>
      <c r="L141" s="32"/>
      <c r="M141" s="143"/>
      <c r="T141" s="53"/>
      <c r="AT141" s="17" t="s">
        <v>133</v>
      </c>
      <c r="AU141" s="17" t="s">
        <v>83</v>
      </c>
    </row>
    <row r="142" spans="2:65" s="1" customFormat="1" ht="16.5" customHeight="1">
      <c r="B142" s="32"/>
      <c r="C142" s="165" t="s">
        <v>229</v>
      </c>
      <c r="D142" s="165" t="s">
        <v>255</v>
      </c>
      <c r="E142" s="166" t="s">
        <v>935</v>
      </c>
      <c r="F142" s="167" t="s">
        <v>936</v>
      </c>
      <c r="G142" s="168" t="s">
        <v>129</v>
      </c>
      <c r="H142" s="169">
        <v>20.6</v>
      </c>
      <c r="I142" s="170"/>
      <c r="J142" s="171">
        <f>ROUND(I142*H142,1)</f>
        <v>0</v>
      </c>
      <c r="K142" s="167" t="s">
        <v>19</v>
      </c>
      <c r="L142" s="172"/>
      <c r="M142" s="173" t="s">
        <v>19</v>
      </c>
      <c r="N142" s="174" t="s">
        <v>44</v>
      </c>
      <c r="P142" s="136">
        <f>O142*H142</f>
        <v>0</v>
      </c>
      <c r="Q142" s="136">
        <v>0.17599999999999999</v>
      </c>
      <c r="R142" s="136">
        <f>Q142*H142</f>
        <v>3.6255999999999999</v>
      </c>
      <c r="S142" s="136">
        <v>0</v>
      </c>
      <c r="T142" s="137">
        <f>S142*H142</f>
        <v>0</v>
      </c>
      <c r="AR142" s="138" t="s">
        <v>181</v>
      </c>
      <c r="AT142" s="138" t="s">
        <v>255</v>
      </c>
      <c r="AU142" s="138" t="s">
        <v>83</v>
      </c>
      <c r="AY142" s="17" t="s">
        <v>124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81</v>
      </c>
      <c r="BK142" s="139">
        <f>ROUND(I142*H142,1)</f>
        <v>0</v>
      </c>
      <c r="BL142" s="17" t="s">
        <v>131</v>
      </c>
      <c r="BM142" s="138" t="s">
        <v>937</v>
      </c>
    </row>
    <row r="143" spans="2:65" s="13" customFormat="1" ht="11.25">
      <c r="B143" s="151"/>
      <c r="D143" s="145" t="s">
        <v>135</v>
      </c>
      <c r="E143" s="152" t="s">
        <v>19</v>
      </c>
      <c r="F143" s="153" t="s">
        <v>254</v>
      </c>
      <c r="H143" s="154">
        <v>20</v>
      </c>
      <c r="I143" s="155"/>
      <c r="L143" s="151"/>
      <c r="M143" s="156"/>
      <c r="T143" s="157"/>
      <c r="AT143" s="152" t="s">
        <v>135</v>
      </c>
      <c r="AU143" s="152" t="s">
        <v>83</v>
      </c>
      <c r="AV143" s="13" t="s">
        <v>83</v>
      </c>
      <c r="AW143" s="13" t="s">
        <v>33</v>
      </c>
      <c r="AX143" s="13" t="s">
        <v>73</v>
      </c>
      <c r="AY143" s="152" t="s">
        <v>124</v>
      </c>
    </row>
    <row r="144" spans="2:65" s="13" customFormat="1" ht="11.25">
      <c r="B144" s="151"/>
      <c r="D144" s="145" t="s">
        <v>135</v>
      </c>
      <c r="E144" s="152" t="s">
        <v>19</v>
      </c>
      <c r="F144" s="153" t="s">
        <v>938</v>
      </c>
      <c r="H144" s="154">
        <v>20.6</v>
      </c>
      <c r="I144" s="155"/>
      <c r="L144" s="151"/>
      <c r="M144" s="156"/>
      <c r="T144" s="157"/>
      <c r="AT144" s="152" t="s">
        <v>135</v>
      </c>
      <c r="AU144" s="152" t="s">
        <v>83</v>
      </c>
      <c r="AV144" s="13" t="s">
        <v>83</v>
      </c>
      <c r="AW144" s="13" t="s">
        <v>33</v>
      </c>
      <c r="AX144" s="13" t="s">
        <v>81</v>
      </c>
      <c r="AY144" s="152" t="s">
        <v>124</v>
      </c>
    </row>
    <row r="145" spans="2:65" s="11" customFormat="1" ht="22.9" customHeight="1">
      <c r="B145" s="115"/>
      <c r="D145" s="116" t="s">
        <v>72</v>
      </c>
      <c r="E145" s="125" t="s">
        <v>181</v>
      </c>
      <c r="F145" s="125" t="s">
        <v>406</v>
      </c>
      <c r="I145" s="118"/>
      <c r="J145" s="126">
        <f>BK145</f>
        <v>0</v>
      </c>
      <c r="L145" s="115"/>
      <c r="M145" s="120"/>
      <c r="P145" s="121">
        <f>P146</f>
        <v>0</v>
      </c>
      <c r="R145" s="121">
        <f>R146</f>
        <v>0</v>
      </c>
      <c r="T145" s="122">
        <f>T146</f>
        <v>0</v>
      </c>
      <c r="AR145" s="116" t="s">
        <v>81</v>
      </c>
      <c r="AT145" s="123" t="s">
        <v>72</v>
      </c>
      <c r="AU145" s="123" t="s">
        <v>81</v>
      </c>
      <c r="AY145" s="116" t="s">
        <v>124</v>
      </c>
      <c r="BK145" s="124">
        <f>BK146</f>
        <v>0</v>
      </c>
    </row>
    <row r="146" spans="2:65" s="1" customFormat="1" ht="16.5" customHeight="1">
      <c r="B146" s="32"/>
      <c r="C146" s="127" t="s">
        <v>235</v>
      </c>
      <c r="D146" s="127" t="s">
        <v>126</v>
      </c>
      <c r="E146" s="128" t="s">
        <v>939</v>
      </c>
      <c r="F146" s="129" t="s">
        <v>940</v>
      </c>
      <c r="G146" s="130" t="s">
        <v>420</v>
      </c>
      <c r="H146" s="131">
        <v>640</v>
      </c>
      <c r="I146" s="132"/>
      <c r="J146" s="133">
        <f>ROUND(I146*H146,1)</f>
        <v>0</v>
      </c>
      <c r="K146" s="129" t="s">
        <v>19</v>
      </c>
      <c r="L146" s="32"/>
      <c r="M146" s="134" t="s">
        <v>19</v>
      </c>
      <c r="N146" s="135" t="s">
        <v>44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131</v>
      </c>
      <c r="AT146" s="138" t="s">
        <v>126</v>
      </c>
      <c r="AU146" s="138" t="s">
        <v>83</v>
      </c>
      <c r="AY146" s="17" t="s">
        <v>124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81</v>
      </c>
      <c r="BK146" s="139">
        <f>ROUND(I146*H146,1)</f>
        <v>0</v>
      </c>
      <c r="BL146" s="17" t="s">
        <v>131</v>
      </c>
      <c r="BM146" s="138" t="s">
        <v>941</v>
      </c>
    </row>
    <row r="147" spans="2:65" s="11" customFormat="1" ht="22.9" customHeight="1">
      <c r="B147" s="115"/>
      <c r="D147" s="116" t="s">
        <v>72</v>
      </c>
      <c r="E147" s="125" t="s">
        <v>187</v>
      </c>
      <c r="F147" s="125" t="s">
        <v>496</v>
      </c>
      <c r="I147" s="118"/>
      <c r="J147" s="126">
        <f>BK147</f>
        <v>0</v>
      </c>
      <c r="L147" s="115"/>
      <c r="M147" s="120"/>
      <c r="P147" s="121">
        <f>SUM(P148:P149)</f>
        <v>0</v>
      </c>
      <c r="R147" s="121">
        <f>SUM(R148:R149)</f>
        <v>6.58E-5</v>
      </c>
      <c r="T147" s="122">
        <f>SUM(T148:T149)</f>
        <v>0</v>
      </c>
      <c r="AR147" s="116" t="s">
        <v>81</v>
      </c>
      <c r="AT147" s="123" t="s">
        <v>72</v>
      </c>
      <c r="AU147" s="123" t="s">
        <v>81</v>
      </c>
      <c r="AY147" s="116" t="s">
        <v>124</v>
      </c>
      <c r="BK147" s="124">
        <f>SUM(BK148:BK149)</f>
        <v>0</v>
      </c>
    </row>
    <row r="148" spans="2:65" s="1" customFormat="1" ht="16.5" customHeight="1">
      <c r="B148" s="32"/>
      <c r="C148" s="127" t="s">
        <v>242</v>
      </c>
      <c r="D148" s="127" t="s">
        <v>126</v>
      </c>
      <c r="E148" s="128" t="s">
        <v>942</v>
      </c>
      <c r="F148" s="129" t="s">
        <v>943</v>
      </c>
      <c r="G148" s="130" t="s">
        <v>162</v>
      </c>
      <c r="H148" s="131">
        <v>40</v>
      </c>
      <c r="I148" s="132"/>
      <c r="J148" s="133">
        <f>ROUND(I148*H148,1)</f>
        <v>0</v>
      </c>
      <c r="K148" s="129" t="s">
        <v>130</v>
      </c>
      <c r="L148" s="32"/>
      <c r="M148" s="134" t="s">
        <v>19</v>
      </c>
      <c r="N148" s="135" t="s">
        <v>44</v>
      </c>
      <c r="P148" s="136">
        <f>O148*H148</f>
        <v>0</v>
      </c>
      <c r="Q148" s="136">
        <v>1.6449999999999999E-6</v>
      </c>
      <c r="R148" s="136">
        <f>Q148*H148</f>
        <v>6.58E-5</v>
      </c>
      <c r="S148" s="136">
        <v>0</v>
      </c>
      <c r="T148" s="137">
        <f>S148*H148</f>
        <v>0</v>
      </c>
      <c r="AR148" s="138" t="s">
        <v>131</v>
      </c>
      <c r="AT148" s="138" t="s">
        <v>126</v>
      </c>
      <c r="AU148" s="138" t="s">
        <v>83</v>
      </c>
      <c r="AY148" s="17" t="s">
        <v>124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81</v>
      </c>
      <c r="BK148" s="139">
        <f>ROUND(I148*H148,1)</f>
        <v>0</v>
      </c>
      <c r="BL148" s="17" t="s">
        <v>131</v>
      </c>
      <c r="BM148" s="138" t="s">
        <v>944</v>
      </c>
    </row>
    <row r="149" spans="2:65" s="1" customFormat="1" ht="11.25">
      <c r="B149" s="32"/>
      <c r="D149" s="140" t="s">
        <v>133</v>
      </c>
      <c r="F149" s="141" t="s">
        <v>945</v>
      </c>
      <c r="I149" s="142"/>
      <c r="L149" s="32"/>
      <c r="M149" s="143"/>
      <c r="T149" s="53"/>
      <c r="AT149" s="17" t="s">
        <v>133</v>
      </c>
      <c r="AU149" s="17" t="s">
        <v>83</v>
      </c>
    </row>
    <row r="150" spans="2:65" s="11" customFormat="1" ht="22.9" customHeight="1">
      <c r="B150" s="115"/>
      <c r="D150" s="116" t="s">
        <v>72</v>
      </c>
      <c r="E150" s="125" t="s">
        <v>632</v>
      </c>
      <c r="F150" s="125" t="s">
        <v>633</v>
      </c>
      <c r="I150" s="118"/>
      <c r="J150" s="126">
        <f>BK150</f>
        <v>0</v>
      </c>
      <c r="L150" s="115"/>
      <c r="M150" s="120"/>
      <c r="P150" s="121">
        <f>SUM(P151:P161)</f>
        <v>0</v>
      </c>
      <c r="R150" s="121">
        <f>SUM(R151:R161)</f>
        <v>0</v>
      </c>
      <c r="T150" s="122">
        <f>SUM(T151:T161)</f>
        <v>0</v>
      </c>
      <c r="AR150" s="116" t="s">
        <v>81</v>
      </c>
      <c r="AT150" s="123" t="s">
        <v>72</v>
      </c>
      <c r="AU150" s="123" t="s">
        <v>81</v>
      </c>
      <c r="AY150" s="116" t="s">
        <v>124</v>
      </c>
      <c r="BK150" s="124">
        <f>SUM(BK151:BK161)</f>
        <v>0</v>
      </c>
    </row>
    <row r="151" spans="2:65" s="1" customFormat="1" ht="24.2" customHeight="1">
      <c r="B151" s="32"/>
      <c r="C151" s="127" t="s">
        <v>248</v>
      </c>
      <c r="D151" s="127" t="s">
        <v>126</v>
      </c>
      <c r="E151" s="128" t="s">
        <v>635</v>
      </c>
      <c r="F151" s="129" t="s">
        <v>636</v>
      </c>
      <c r="G151" s="130" t="s">
        <v>238</v>
      </c>
      <c r="H151" s="131">
        <v>11</v>
      </c>
      <c r="I151" s="132"/>
      <c r="J151" s="133">
        <f>ROUND(I151*H151,1)</f>
        <v>0</v>
      </c>
      <c r="K151" s="129" t="s">
        <v>130</v>
      </c>
      <c r="L151" s="32"/>
      <c r="M151" s="134" t="s">
        <v>19</v>
      </c>
      <c r="N151" s="135" t="s">
        <v>44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131</v>
      </c>
      <c r="AT151" s="138" t="s">
        <v>126</v>
      </c>
      <c r="AU151" s="138" t="s">
        <v>83</v>
      </c>
      <c r="AY151" s="17" t="s">
        <v>124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81</v>
      </c>
      <c r="BK151" s="139">
        <f>ROUND(I151*H151,1)</f>
        <v>0</v>
      </c>
      <c r="BL151" s="17" t="s">
        <v>131</v>
      </c>
      <c r="BM151" s="138" t="s">
        <v>946</v>
      </c>
    </row>
    <row r="152" spans="2:65" s="1" customFormat="1" ht="11.25">
      <c r="B152" s="32"/>
      <c r="D152" s="140" t="s">
        <v>133</v>
      </c>
      <c r="F152" s="141" t="s">
        <v>638</v>
      </c>
      <c r="I152" s="142"/>
      <c r="L152" s="32"/>
      <c r="M152" s="143"/>
      <c r="T152" s="53"/>
      <c r="AT152" s="17" t="s">
        <v>133</v>
      </c>
      <c r="AU152" s="17" t="s">
        <v>83</v>
      </c>
    </row>
    <row r="153" spans="2:65" s="1" customFormat="1" ht="24.2" customHeight="1">
      <c r="B153" s="32"/>
      <c r="C153" s="127" t="s">
        <v>254</v>
      </c>
      <c r="D153" s="127" t="s">
        <v>126</v>
      </c>
      <c r="E153" s="128" t="s">
        <v>640</v>
      </c>
      <c r="F153" s="129" t="s">
        <v>641</v>
      </c>
      <c r="G153" s="130" t="s">
        <v>238</v>
      </c>
      <c r="H153" s="131">
        <v>165</v>
      </c>
      <c r="I153" s="132"/>
      <c r="J153" s="133">
        <f>ROUND(I153*H153,1)</f>
        <v>0</v>
      </c>
      <c r="K153" s="129" t="s">
        <v>130</v>
      </c>
      <c r="L153" s="32"/>
      <c r="M153" s="134" t="s">
        <v>19</v>
      </c>
      <c r="N153" s="135" t="s">
        <v>44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131</v>
      </c>
      <c r="AT153" s="138" t="s">
        <v>126</v>
      </c>
      <c r="AU153" s="138" t="s">
        <v>83</v>
      </c>
      <c r="AY153" s="17" t="s">
        <v>124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81</v>
      </c>
      <c r="BK153" s="139">
        <f>ROUND(I153*H153,1)</f>
        <v>0</v>
      </c>
      <c r="BL153" s="17" t="s">
        <v>131</v>
      </c>
      <c r="BM153" s="138" t="s">
        <v>947</v>
      </c>
    </row>
    <row r="154" spans="2:65" s="1" customFormat="1" ht="11.25">
      <c r="B154" s="32"/>
      <c r="D154" s="140" t="s">
        <v>133</v>
      </c>
      <c r="F154" s="141" t="s">
        <v>643</v>
      </c>
      <c r="I154" s="142"/>
      <c r="L154" s="32"/>
      <c r="M154" s="143"/>
      <c r="T154" s="53"/>
      <c r="AT154" s="17" t="s">
        <v>133</v>
      </c>
      <c r="AU154" s="17" t="s">
        <v>83</v>
      </c>
    </row>
    <row r="155" spans="2:65" s="13" customFormat="1" ht="11.25">
      <c r="B155" s="151"/>
      <c r="D155" s="145" t="s">
        <v>135</v>
      </c>
      <c r="E155" s="152" t="s">
        <v>19</v>
      </c>
      <c r="F155" s="153" t="s">
        <v>948</v>
      </c>
      <c r="H155" s="154">
        <v>165</v>
      </c>
      <c r="I155" s="155"/>
      <c r="L155" s="151"/>
      <c r="M155" s="156"/>
      <c r="T155" s="157"/>
      <c r="AT155" s="152" t="s">
        <v>135</v>
      </c>
      <c r="AU155" s="152" t="s">
        <v>83</v>
      </c>
      <c r="AV155" s="13" t="s">
        <v>83</v>
      </c>
      <c r="AW155" s="13" t="s">
        <v>33</v>
      </c>
      <c r="AX155" s="13" t="s">
        <v>81</v>
      </c>
      <c r="AY155" s="152" t="s">
        <v>124</v>
      </c>
    </row>
    <row r="156" spans="2:65" s="1" customFormat="1" ht="24.2" customHeight="1">
      <c r="B156" s="32"/>
      <c r="C156" s="127" t="s">
        <v>7</v>
      </c>
      <c r="D156" s="127" t="s">
        <v>126</v>
      </c>
      <c r="E156" s="128" t="s">
        <v>651</v>
      </c>
      <c r="F156" s="129" t="s">
        <v>652</v>
      </c>
      <c r="G156" s="130" t="s">
        <v>238</v>
      </c>
      <c r="H156" s="131">
        <v>5.2</v>
      </c>
      <c r="I156" s="132"/>
      <c r="J156" s="133">
        <f>ROUND(I156*H156,1)</f>
        <v>0</v>
      </c>
      <c r="K156" s="129" t="s">
        <v>130</v>
      </c>
      <c r="L156" s="32"/>
      <c r="M156" s="134" t="s">
        <v>19</v>
      </c>
      <c r="N156" s="135" t="s">
        <v>44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131</v>
      </c>
      <c r="AT156" s="138" t="s">
        <v>126</v>
      </c>
      <c r="AU156" s="138" t="s">
        <v>83</v>
      </c>
      <c r="AY156" s="17" t="s">
        <v>124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81</v>
      </c>
      <c r="BK156" s="139">
        <f>ROUND(I156*H156,1)</f>
        <v>0</v>
      </c>
      <c r="BL156" s="17" t="s">
        <v>131</v>
      </c>
      <c r="BM156" s="138" t="s">
        <v>949</v>
      </c>
    </row>
    <row r="157" spans="2:65" s="1" customFormat="1" ht="11.25">
      <c r="B157" s="32"/>
      <c r="D157" s="140" t="s">
        <v>133</v>
      </c>
      <c r="F157" s="141" t="s">
        <v>654</v>
      </c>
      <c r="I157" s="142"/>
      <c r="L157" s="32"/>
      <c r="M157" s="143"/>
      <c r="T157" s="53"/>
      <c r="AT157" s="17" t="s">
        <v>133</v>
      </c>
      <c r="AU157" s="17" t="s">
        <v>83</v>
      </c>
    </row>
    <row r="158" spans="2:65" s="13" customFormat="1" ht="11.25">
      <c r="B158" s="151"/>
      <c r="D158" s="145" t="s">
        <v>135</v>
      </c>
      <c r="E158" s="152" t="s">
        <v>19</v>
      </c>
      <c r="F158" s="153" t="s">
        <v>950</v>
      </c>
      <c r="H158" s="154">
        <v>5.2</v>
      </c>
      <c r="I158" s="155"/>
      <c r="L158" s="151"/>
      <c r="M158" s="156"/>
      <c r="T158" s="157"/>
      <c r="AT158" s="152" t="s">
        <v>135</v>
      </c>
      <c r="AU158" s="152" t="s">
        <v>83</v>
      </c>
      <c r="AV158" s="13" t="s">
        <v>83</v>
      </c>
      <c r="AW158" s="13" t="s">
        <v>33</v>
      </c>
      <c r="AX158" s="13" t="s">
        <v>81</v>
      </c>
      <c r="AY158" s="152" t="s">
        <v>124</v>
      </c>
    </row>
    <row r="159" spans="2:65" s="1" customFormat="1" ht="24.2" customHeight="1">
      <c r="B159" s="32"/>
      <c r="C159" s="127" t="s">
        <v>265</v>
      </c>
      <c r="D159" s="127" t="s">
        <v>126</v>
      </c>
      <c r="E159" s="128" t="s">
        <v>663</v>
      </c>
      <c r="F159" s="129" t="s">
        <v>664</v>
      </c>
      <c r="G159" s="130" t="s">
        <v>238</v>
      </c>
      <c r="H159" s="131">
        <v>5.8</v>
      </c>
      <c r="I159" s="132"/>
      <c r="J159" s="133">
        <f>ROUND(I159*H159,1)</f>
        <v>0</v>
      </c>
      <c r="K159" s="129" t="s">
        <v>130</v>
      </c>
      <c r="L159" s="32"/>
      <c r="M159" s="134" t="s">
        <v>19</v>
      </c>
      <c r="N159" s="135" t="s">
        <v>44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131</v>
      </c>
      <c r="AT159" s="138" t="s">
        <v>126</v>
      </c>
      <c r="AU159" s="138" t="s">
        <v>83</v>
      </c>
      <c r="AY159" s="17" t="s">
        <v>124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81</v>
      </c>
      <c r="BK159" s="139">
        <f>ROUND(I159*H159,1)</f>
        <v>0</v>
      </c>
      <c r="BL159" s="17" t="s">
        <v>131</v>
      </c>
      <c r="BM159" s="138" t="s">
        <v>951</v>
      </c>
    </row>
    <row r="160" spans="2:65" s="1" customFormat="1" ht="11.25">
      <c r="B160" s="32"/>
      <c r="D160" s="140" t="s">
        <v>133</v>
      </c>
      <c r="F160" s="141" t="s">
        <v>666</v>
      </c>
      <c r="I160" s="142"/>
      <c r="L160" s="32"/>
      <c r="M160" s="143"/>
      <c r="T160" s="53"/>
      <c r="AT160" s="17" t="s">
        <v>133</v>
      </c>
      <c r="AU160" s="17" t="s">
        <v>83</v>
      </c>
    </row>
    <row r="161" spans="2:65" s="13" customFormat="1" ht="11.25">
      <c r="B161" s="151"/>
      <c r="D161" s="145" t="s">
        <v>135</v>
      </c>
      <c r="E161" s="152" t="s">
        <v>19</v>
      </c>
      <c r="F161" s="153" t="s">
        <v>952</v>
      </c>
      <c r="H161" s="154">
        <v>5.8</v>
      </c>
      <c r="I161" s="155"/>
      <c r="L161" s="151"/>
      <c r="M161" s="156"/>
      <c r="T161" s="157"/>
      <c r="AT161" s="152" t="s">
        <v>135</v>
      </c>
      <c r="AU161" s="152" t="s">
        <v>83</v>
      </c>
      <c r="AV161" s="13" t="s">
        <v>83</v>
      </c>
      <c r="AW161" s="13" t="s">
        <v>33</v>
      </c>
      <c r="AX161" s="13" t="s">
        <v>81</v>
      </c>
      <c r="AY161" s="152" t="s">
        <v>124</v>
      </c>
    </row>
    <row r="162" spans="2:65" s="11" customFormat="1" ht="22.9" customHeight="1">
      <c r="B162" s="115"/>
      <c r="D162" s="116" t="s">
        <v>72</v>
      </c>
      <c r="E162" s="125" t="s">
        <v>668</v>
      </c>
      <c r="F162" s="125" t="s">
        <v>669</v>
      </c>
      <c r="I162" s="118"/>
      <c r="J162" s="126">
        <f>BK162</f>
        <v>0</v>
      </c>
      <c r="L162" s="115"/>
      <c r="M162" s="120"/>
      <c r="P162" s="121">
        <f>SUM(P163:P164)</f>
        <v>0</v>
      </c>
      <c r="R162" s="121">
        <f>SUM(R163:R164)</f>
        <v>0</v>
      </c>
      <c r="T162" s="122">
        <f>SUM(T163:T164)</f>
        <v>0</v>
      </c>
      <c r="AR162" s="116" t="s">
        <v>81</v>
      </c>
      <c r="AT162" s="123" t="s">
        <v>72</v>
      </c>
      <c r="AU162" s="123" t="s">
        <v>81</v>
      </c>
      <c r="AY162" s="116" t="s">
        <v>124</v>
      </c>
      <c r="BK162" s="124">
        <f>SUM(BK163:BK164)</f>
        <v>0</v>
      </c>
    </row>
    <row r="163" spans="2:65" s="1" customFormat="1" ht="24.2" customHeight="1">
      <c r="B163" s="32"/>
      <c r="C163" s="127" t="s">
        <v>270</v>
      </c>
      <c r="D163" s="127" t="s">
        <v>126</v>
      </c>
      <c r="E163" s="128" t="s">
        <v>682</v>
      </c>
      <c r="F163" s="129" t="s">
        <v>683</v>
      </c>
      <c r="G163" s="130" t="s">
        <v>238</v>
      </c>
      <c r="H163" s="131">
        <v>73.105000000000004</v>
      </c>
      <c r="I163" s="132"/>
      <c r="J163" s="133">
        <f>ROUND(I163*H163,1)</f>
        <v>0</v>
      </c>
      <c r="K163" s="129" t="s">
        <v>130</v>
      </c>
      <c r="L163" s="32"/>
      <c r="M163" s="134" t="s">
        <v>19</v>
      </c>
      <c r="N163" s="135" t="s">
        <v>44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131</v>
      </c>
      <c r="AT163" s="138" t="s">
        <v>126</v>
      </c>
      <c r="AU163" s="138" t="s">
        <v>83</v>
      </c>
      <c r="AY163" s="17" t="s">
        <v>124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81</v>
      </c>
      <c r="BK163" s="139">
        <f>ROUND(I163*H163,1)</f>
        <v>0</v>
      </c>
      <c r="BL163" s="17" t="s">
        <v>131</v>
      </c>
      <c r="BM163" s="138" t="s">
        <v>953</v>
      </c>
    </row>
    <row r="164" spans="2:65" s="1" customFormat="1" ht="11.25">
      <c r="B164" s="32"/>
      <c r="D164" s="140" t="s">
        <v>133</v>
      </c>
      <c r="F164" s="141" t="s">
        <v>685</v>
      </c>
      <c r="I164" s="142"/>
      <c r="L164" s="32"/>
      <c r="M164" s="143"/>
      <c r="T164" s="53"/>
      <c r="AT164" s="17" t="s">
        <v>133</v>
      </c>
      <c r="AU164" s="17" t="s">
        <v>83</v>
      </c>
    </row>
    <row r="165" spans="2:65" s="11" customFormat="1" ht="25.9" customHeight="1">
      <c r="B165" s="115"/>
      <c r="D165" s="116" t="s">
        <v>72</v>
      </c>
      <c r="E165" s="117" t="s">
        <v>954</v>
      </c>
      <c r="F165" s="117" t="s">
        <v>955</v>
      </c>
      <c r="I165" s="118"/>
      <c r="J165" s="119">
        <f>BK165</f>
        <v>0</v>
      </c>
      <c r="L165" s="115"/>
      <c r="M165" s="120"/>
      <c r="P165" s="121">
        <f>P166</f>
        <v>0</v>
      </c>
      <c r="R165" s="121">
        <f>R166</f>
        <v>0</v>
      </c>
      <c r="T165" s="122">
        <f>T166</f>
        <v>0</v>
      </c>
      <c r="AR165" s="116" t="s">
        <v>83</v>
      </c>
      <c r="AT165" s="123" t="s">
        <v>72</v>
      </c>
      <c r="AU165" s="123" t="s">
        <v>73</v>
      </c>
      <c r="AY165" s="116" t="s">
        <v>124</v>
      </c>
      <c r="BK165" s="124">
        <f>BK166</f>
        <v>0</v>
      </c>
    </row>
    <row r="166" spans="2:65" s="11" customFormat="1" ht="22.9" customHeight="1">
      <c r="B166" s="115"/>
      <c r="D166" s="116" t="s">
        <v>72</v>
      </c>
      <c r="E166" s="125" t="s">
        <v>956</v>
      </c>
      <c r="F166" s="125" t="s">
        <v>957</v>
      </c>
      <c r="I166" s="118"/>
      <c r="J166" s="126">
        <f>BK166</f>
        <v>0</v>
      </c>
      <c r="L166" s="115"/>
      <c r="M166" s="120"/>
      <c r="P166" s="121">
        <f>SUM(P167:P172)</f>
        <v>0</v>
      </c>
      <c r="R166" s="121">
        <f>SUM(R167:R172)</f>
        <v>0</v>
      </c>
      <c r="T166" s="122">
        <f>SUM(T167:T172)</f>
        <v>0</v>
      </c>
      <c r="AR166" s="116" t="s">
        <v>83</v>
      </c>
      <c r="AT166" s="123" t="s">
        <v>72</v>
      </c>
      <c r="AU166" s="123" t="s">
        <v>81</v>
      </c>
      <c r="AY166" s="116" t="s">
        <v>124</v>
      </c>
      <c r="BK166" s="124">
        <f>SUM(BK167:BK172)</f>
        <v>0</v>
      </c>
    </row>
    <row r="167" spans="2:65" s="1" customFormat="1" ht="24.2" customHeight="1">
      <c r="B167" s="32"/>
      <c r="C167" s="127" t="s">
        <v>276</v>
      </c>
      <c r="D167" s="127" t="s">
        <v>126</v>
      </c>
      <c r="E167" s="128" t="s">
        <v>958</v>
      </c>
      <c r="F167" s="129" t="s">
        <v>959</v>
      </c>
      <c r="G167" s="130" t="s">
        <v>420</v>
      </c>
      <c r="H167" s="131">
        <v>120</v>
      </c>
      <c r="I167" s="132"/>
      <c r="J167" s="133">
        <f>ROUND(I167*H167,1)</f>
        <v>0</v>
      </c>
      <c r="K167" s="129" t="s">
        <v>130</v>
      </c>
      <c r="L167" s="32"/>
      <c r="M167" s="134" t="s">
        <v>19</v>
      </c>
      <c r="N167" s="135" t="s">
        <v>44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229</v>
      </c>
      <c r="AT167" s="138" t="s">
        <v>126</v>
      </c>
      <c r="AU167" s="138" t="s">
        <v>83</v>
      </c>
      <c r="AY167" s="17" t="s">
        <v>124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81</v>
      </c>
      <c r="BK167" s="139">
        <f>ROUND(I167*H167,1)</f>
        <v>0</v>
      </c>
      <c r="BL167" s="17" t="s">
        <v>229</v>
      </c>
      <c r="BM167" s="138" t="s">
        <v>960</v>
      </c>
    </row>
    <row r="168" spans="2:65" s="1" customFormat="1" ht="11.25">
      <c r="B168" s="32"/>
      <c r="D168" s="140" t="s">
        <v>133</v>
      </c>
      <c r="F168" s="141" t="s">
        <v>961</v>
      </c>
      <c r="I168" s="142"/>
      <c r="L168" s="32"/>
      <c r="M168" s="143"/>
      <c r="T168" s="53"/>
      <c r="AT168" s="17" t="s">
        <v>133</v>
      </c>
      <c r="AU168" s="17" t="s">
        <v>83</v>
      </c>
    </row>
    <row r="169" spans="2:65" s="1" customFormat="1" ht="24.2" customHeight="1">
      <c r="B169" s="32"/>
      <c r="C169" s="127" t="s">
        <v>282</v>
      </c>
      <c r="D169" s="127" t="s">
        <v>126</v>
      </c>
      <c r="E169" s="128" t="s">
        <v>962</v>
      </c>
      <c r="F169" s="129" t="s">
        <v>963</v>
      </c>
      <c r="G169" s="130" t="s">
        <v>420</v>
      </c>
      <c r="H169" s="131">
        <v>220</v>
      </c>
      <c r="I169" s="132"/>
      <c r="J169" s="133">
        <f>ROUND(I169*H169,1)</f>
        <v>0</v>
      </c>
      <c r="K169" s="129" t="s">
        <v>130</v>
      </c>
      <c r="L169" s="32"/>
      <c r="M169" s="134" t="s">
        <v>19</v>
      </c>
      <c r="N169" s="135" t="s">
        <v>44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229</v>
      </c>
      <c r="AT169" s="138" t="s">
        <v>126</v>
      </c>
      <c r="AU169" s="138" t="s">
        <v>83</v>
      </c>
      <c r="AY169" s="17" t="s">
        <v>124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81</v>
      </c>
      <c r="BK169" s="139">
        <f>ROUND(I169*H169,1)</f>
        <v>0</v>
      </c>
      <c r="BL169" s="17" t="s">
        <v>229</v>
      </c>
      <c r="BM169" s="138" t="s">
        <v>964</v>
      </c>
    </row>
    <row r="170" spans="2:65" s="1" customFormat="1" ht="11.25">
      <c r="B170" s="32"/>
      <c r="D170" s="140" t="s">
        <v>133</v>
      </c>
      <c r="F170" s="141" t="s">
        <v>965</v>
      </c>
      <c r="I170" s="142"/>
      <c r="L170" s="32"/>
      <c r="M170" s="143"/>
      <c r="T170" s="53"/>
      <c r="AT170" s="17" t="s">
        <v>133</v>
      </c>
      <c r="AU170" s="17" t="s">
        <v>83</v>
      </c>
    </row>
    <row r="171" spans="2:65" s="1" customFormat="1" ht="24.2" customHeight="1">
      <c r="B171" s="32"/>
      <c r="C171" s="127" t="s">
        <v>289</v>
      </c>
      <c r="D171" s="127" t="s">
        <v>126</v>
      </c>
      <c r="E171" s="128" t="s">
        <v>966</v>
      </c>
      <c r="F171" s="129" t="s">
        <v>967</v>
      </c>
      <c r="G171" s="130" t="s">
        <v>238</v>
      </c>
      <c r="H171" s="131">
        <v>1.5</v>
      </c>
      <c r="I171" s="132"/>
      <c r="J171" s="133">
        <f>ROUND(I171*H171,1)</f>
        <v>0</v>
      </c>
      <c r="K171" s="129" t="s">
        <v>130</v>
      </c>
      <c r="L171" s="32"/>
      <c r="M171" s="134" t="s">
        <v>19</v>
      </c>
      <c r="N171" s="135" t="s">
        <v>44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229</v>
      </c>
      <c r="AT171" s="138" t="s">
        <v>126</v>
      </c>
      <c r="AU171" s="138" t="s">
        <v>83</v>
      </c>
      <c r="AY171" s="17" t="s">
        <v>124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81</v>
      </c>
      <c r="BK171" s="139">
        <f>ROUND(I171*H171,1)</f>
        <v>0</v>
      </c>
      <c r="BL171" s="17" t="s">
        <v>229</v>
      </c>
      <c r="BM171" s="138" t="s">
        <v>968</v>
      </c>
    </row>
    <row r="172" spans="2:65" s="1" customFormat="1" ht="11.25">
      <c r="B172" s="32"/>
      <c r="D172" s="140" t="s">
        <v>133</v>
      </c>
      <c r="F172" s="141" t="s">
        <v>969</v>
      </c>
      <c r="I172" s="142"/>
      <c r="L172" s="32"/>
      <c r="M172" s="143"/>
      <c r="T172" s="53"/>
      <c r="AT172" s="17" t="s">
        <v>133</v>
      </c>
      <c r="AU172" s="17" t="s">
        <v>83</v>
      </c>
    </row>
    <row r="173" spans="2:65" s="11" customFormat="1" ht="25.9" customHeight="1">
      <c r="B173" s="115"/>
      <c r="D173" s="116" t="s">
        <v>72</v>
      </c>
      <c r="E173" s="117" t="s">
        <v>255</v>
      </c>
      <c r="F173" s="117" t="s">
        <v>970</v>
      </c>
      <c r="I173" s="118"/>
      <c r="J173" s="119">
        <f>BK173</f>
        <v>0</v>
      </c>
      <c r="L173" s="115"/>
      <c r="M173" s="120"/>
      <c r="P173" s="121">
        <f>P174+P202</f>
        <v>0</v>
      </c>
      <c r="R173" s="121">
        <f>R174+R202</f>
        <v>62.42991798632</v>
      </c>
      <c r="T173" s="122">
        <f>T174+T202</f>
        <v>0</v>
      </c>
      <c r="AR173" s="116" t="s">
        <v>143</v>
      </c>
      <c r="AT173" s="123" t="s">
        <v>72</v>
      </c>
      <c r="AU173" s="123" t="s">
        <v>73</v>
      </c>
      <c r="AY173" s="116" t="s">
        <v>124</v>
      </c>
      <c r="BK173" s="124">
        <f>BK174+BK202</f>
        <v>0</v>
      </c>
    </row>
    <row r="174" spans="2:65" s="11" customFormat="1" ht="22.9" customHeight="1">
      <c r="B174" s="115"/>
      <c r="D174" s="116" t="s">
        <v>72</v>
      </c>
      <c r="E174" s="125" t="s">
        <v>971</v>
      </c>
      <c r="F174" s="125" t="s">
        <v>972</v>
      </c>
      <c r="I174" s="118"/>
      <c r="J174" s="126">
        <f>BK174</f>
        <v>0</v>
      </c>
      <c r="L174" s="115"/>
      <c r="M174" s="120"/>
      <c r="P174" s="121">
        <f>SUM(P175:P201)</f>
        <v>0</v>
      </c>
      <c r="R174" s="121">
        <f>SUM(R175:R201)</f>
        <v>0.2</v>
      </c>
      <c r="T174" s="122">
        <f>SUM(T175:T201)</f>
        <v>0</v>
      </c>
      <c r="AR174" s="116" t="s">
        <v>143</v>
      </c>
      <c r="AT174" s="123" t="s">
        <v>72</v>
      </c>
      <c r="AU174" s="123" t="s">
        <v>81</v>
      </c>
      <c r="AY174" s="116" t="s">
        <v>124</v>
      </c>
      <c r="BK174" s="124">
        <f>SUM(BK175:BK201)</f>
        <v>0</v>
      </c>
    </row>
    <row r="175" spans="2:65" s="1" customFormat="1" ht="16.5" customHeight="1">
      <c r="B175" s="32"/>
      <c r="C175" s="127" t="s">
        <v>295</v>
      </c>
      <c r="D175" s="127" t="s">
        <v>126</v>
      </c>
      <c r="E175" s="128" t="s">
        <v>973</v>
      </c>
      <c r="F175" s="129" t="s">
        <v>974</v>
      </c>
      <c r="G175" s="130" t="s">
        <v>420</v>
      </c>
      <c r="H175" s="131">
        <v>23</v>
      </c>
      <c r="I175" s="132"/>
      <c r="J175" s="133">
        <f>ROUND(I175*H175,1)</f>
        <v>0</v>
      </c>
      <c r="K175" s="129" t="s">
        <v>130</v>
      </c>
      <c r="L175" s="32"/>
      <c r="M175" s="134" t="s">
        <v>19</v>
      </c>
      <c r="N175" s="135" t="s">
        <v>44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483</v>
      </c>
      <c r="AT175" s="138" t="s">
        <v>126</v>
      </c>
      <c r="AU175" s="138" t="s">
        <v>83</v>
      </c>
      <c r="AY175" s="17" t="s">
        <v>124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81</v>
      </c>
      <c r="BK175" s="139">
        <f>ROUND(I175*H175,1)</f>
        <v>0</v>
      </c>
      <c r="BL175" s="17" t="s">
        <v>483</v>
      </c>
      <c r="BM175" s="138" t="s">
        <v>975</v>
      </c>
    </row>
    <row r="176" spans="2:65" s="1" customFormat="1" ht="11.25">
      <c r="B176" s="32"/>
      <c r="D176" s="140" t="s">
        <v>133</v>
      </c>
      <c r="F176" s="141" t="s">
        <v>976</v>
      </c>
      <c r="I176" s="142"/>
      <c r="L176" s="32"/>
      <c r="M176" s="143"/>
      <c r="T176" s="53"/>
      <c r="AT176" s="17" t="s">
        <v>133</v>
      </c>
      <c r="AU176" s="17" t="s">
        <v>83</v>
      </c>
    </row>
    <row r="177" spans="2:65" s="1" customFormat="1" ht="16.5" customHeight="1">
      <c r="B177" s="32"/>
      <c r="C177" s="165" t="s">
        <v>216</v>
      </c>
      <c r="D177" s="165" t="s">
        <v>255</v>
      </c>
      <c r="E177" s="166" t="s">
        <v>977</v>
      </c>
      <c r="F177" s="167" t="s">
        <v>978</v>
      </c>
      <c r="G177" s="168" t="s">
        <v>420</v>
      </c>
      <c r="H177" s="169">
        <v>22</v>
      </c>
      <c r="I177" s="170"/>
      <c r="J177" s="171">
        <f>ROUND(I177*H177,1)</f>
        <v>0</v>
      </c>
      <c r="K177" s="167" t="s">
        <v>19</v>
      </c>
      <c r="L177" s="172"/>
      <c r="M177" s="173" t="s">
        <v>19</v>
      </c>
      <c r="N177" s="174" t="s">
        <v>44</v>
      </c>
      <c r="P177" s="136">
        <f>O177*H177</f>
        <v>0</v>
      </c>
      <c r="Q177" s="136">
        <v>0</v>
      </c>
      <c r="R177" s="136">
        <f>Q177*H177</f>
        <v>0</v>
      </c>
      <c r="S177" s="136">
        <v>0</v>
      </c>
      <c r="T177" s="137">
        <f>S177*H177</f>
        <v>0</v>
      </c>
      <c r="AR177" s="138" t="s">
        <v>979</v>
      </c>
      <c r="AT177" s="138" t="s">
        <v>255</v>
      </c>
      <c r="AU177" s="138" t="s">
        <v>83</v>
      </c>
      <c r="AY177" s="17" t="s">
        <v>124</v>
      </c>
      <c r="BE177" s="139">
        <f>IF(N177="základní",J177,0)</f>
        <v>0</v>
      </c>
      <c r="BF177" s="139">
        <f>IF(N177="snížená",J177,0)</f>
        <v>0</v>
      </c>
      <c r="BG177" s="139">
        <f>IF(N177="zákl. přenesená",J177,0)</f>
        <v>0</v>
      </c>
      <c r="BH177" s="139">
        <f>IF(N177="sníž. přenesená",J177,0)</f>
        <v>0</v>
      </c>
      <c r="BI177" s="139">
        <f>IF(N177="nulová",J177,0)</f>
        <v>0</v>
      </c>
      <c r="BJ177" s="17" t="s">
        <v>81</v>
      </c>
      <c r="BK177" s="139">
        <f>ROUND(I177*H177,1)</f>
        <v>0</v>
      </c>
      <c r="BL177" s="17" t="s">
        <v>483</v>
      </c>
      <c r="BM177" s="138" t="s">
        <v>980</v>
      </c>
    </row>
    <row r="178" spans="2:65" s="1" customFormat="1" ht="16.5" customHeight="1">
      <c r="B178" s="32"/>
      <c r="C178" s="165" t="s">
        <v>307</v>
      </c>
      <c r="D178" s="165" t="s">
        <v>255</v>
      </c>
      <c r="E178" s="166" t="s">
        <v>981</v>
      </c>
      <c r="F178" s="167" t="s">
        <v>982</v>
      </c>
      <c r="G178" s="168" t="s">
        <v>420</v>
      </c>
      <c r="H178" s="169">
        <v>1</v>
      </c>
      <c r="I178" s="170"/>
      <c r="J178" s="171">
        <f>ROUND(I178*H178,1)</f>
        <v>0</v>
      </c>
      <c r="K178" s="167" t="s">
        <v>19</v>
      </c>
      <c r="L178" s="172"/>
      <c r="M178" s="173" t="s">
        <v>19</v>
      </c>
      <c r="N178" s="174" t="s">
        <v>44</v>
      </c>
      <c r="P178" s="136">
        <f>O178*H178</f>
        <v>0</v>
      </c>
      <c r="Q178" s="136">
        <v>0</v>
      </c>
      <c r="R178" s="136">
        <f>Q178*H178</f>
        <v>0</v>
      </c>
      <c r="S178" s="136">
        <v>0</v>
      </c>
      <c r="T178" s="137">
        <f>S178*H178</f>
        <v>0</v>
      </c>
      <c r="AR178" s="138" t="s">
        <v>979</v>
      </c>
      <c r="AT178" s="138" t="s">
        <v>255</v>
      </c>
      <c r="AU178" s="138" t="s">
        <v>83</v>
      </c>
      <c r="AY178" s="17" t="s">
        <v>124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81</v>
      </c>
      <c r="BK178" s="139">
        <f>ROUND(I178*H178,1)</f>
        <v>0</v>
      </c>
      <c r="BL178" s="17" t="s">
        <v>483</v>
      </c>
      <c r="BM178" s="138" t="s">
        <v>983</v>
      </c>
    </row>
    <row r="179" spans="2:65" s="1" customFormat="1" ht="16.5" customHeight="1">
      <c r="B179" s="32"/>
      <c r="C179" s="165" t="s">
        <v>316</v>
      </c>
      <c r="D179" s="165" t="s">
        <v>255</v>
      </c>
      <c r="E179" s="166" t="s">
        <v>984</v>
      </c>
      <c r="F179" s="167" t="s">
        <v>985</v>
      </c>
      <c r="G179" s="168" t="s">
        <v>420</v>
      </c>
      <c r="H179" s="169">
        <v>23</v>
      </c>
      <c r="I179" s="170"/>
      <c r="J179" s="171">
        <f>ROUND(I179*H179,1)</f>
        <v>0</v>
      </c>
      <c r="K179" s="167" t="s">
        <v>19</v>
      </c>
      <c r="L179" s="172"/>
      <c r="M179" s="173" t="s">
        <v>19</v>
      </c>
      <c r="N179" s="174" t="s">
        <v>44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979</v>
      </c>
      <c r="AT179" s="138" t="s">
        <v>255</v>
      </c>
      <c r="AU179" s="138" t="s">
        <v>83</v>
      </c>
      <c r="AY179" s="17" t="s">
        <v>124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81</v>
      </c>
      <c r="BK179" s="139">
        <f>ROUND(I179*H179,1)</f>
        <v>0</v>
      </c>
      <c r="BL179" s="17" t="s">
        <v>483</v>
      </c>
      <c r="BM179" s="138" t="s">
        <v>986</v>
      </c>
    </row>
    <row r="180" spans="2:65" s="1" customFormat="1" ht="16.5" customHeight="1">
      <c r="B180" s="32"/>
      <c r="C180" s="165" t="s">
        <v>325</v>
      </c>
      <c r="D180" s="165" t="s">
        <v>255</v>
      </c>
      <c r="E180" s="166" t="s">
        <v>987</v>
      </c>
      <c r="F180" s="167" t="s">
        <v>988</v>
      </c>
      <c r="G180" s="168" t="s">
        <v>420</v>
      </c>
      <c r="H180" s="169">
        <v>23</v>
      </c>
      <c r="I180" s="170"/>
      <c r="J180" s="171">
        <f>ROUND(I180*H180,1)</f>
        <v>0</v>
      </c>
      <c r="K180" s="167" t="s">
        <v>19</v>
      </c>
      <c r="L180" s="172"/>
      <c r="M180" s="173" t="s">
        <v>19</v>
      </c>
      <c r="N180" s="174" t="s">
        <v>44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979</v>
      </c>
      <c r="AT180" s="138" t="s">
        <v>255</v>
      </c>
      <c r="AU180" s="138" t="s">
        <v>83</v>
      </c>
      <c r="AY180" s="17" t="s">
        <v>124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81</v>
      </c>
      <c r="BK180" s="139">
        <f>ROUND(I180*H180,1)</f>
        <v>0</v>
      </c>
      <c r="BL180" s="17" t="s">
        <v>483</v>
      </c>
      <c r="BM180" s="138" t="s">
        <v>989</v>
      </c>
    </row>
    <row r="181" spans="2:65" s="1" customFormat="1" ht="16.5" customHeight="1">
      <c r="B181" s="32"/>
      <c r="C181" s="127" t="s">
        <v>331</v>
      </c>
      <c r="D181" s="127" t="s">
        <v>126</v>
      </c>
      <c r="E181" s="128" t="s">
        <v>990</v>
      </c>
      <c r="F181" s="129" t="s">
        <v>991</v>
      </c>
      <c r="G181" s="130" t="s">
        <v>420</v>
      </c>
      <c r="H181" s="131">
        <v>23</v>
      </c>
      <c r="I181" s="132"/>
      <c r="J181" s="133">
        <f>ROUND(I181*H181,1)</f>
        <v>0</v>
      </c>
      <c r="K181" s="129" t="s">
        <v>130</v>
      </c>
      <c r="L181" s="32"/>
      <c r="M181" s="134" t="s">
        <v>19</v>
      </c>
      <c r="N181" s="135" t="s">
        <v>44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483</v>
      </c>
      <c r="AT181" s="138" t="s">
        <v>126</v>
      </c>
      <c r="AU181" s="138" t="s">
        <v>83</v>
      </c>
      <c r="AY181" s="17" t="s">
        <v>124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81</v>
      </c>
      <c r="BK181" s="139">
        <f>ROUND(I181*H181,1)</f>
        <v>0</v>
      </c>
      <c r="BL181" s="17" t="s">
        <v>483</v>
      </c>
      <c r="BM181" s="138" t="s">
        <v>992</v>
      </c>
    </row>
    <row r="182" spans="2:65" s="1" customFormat="1" ht="11.25">
      <c r="B182" s="32"/>
      <c r="D182" s="140" t="s">
        <v>133</v>
      </c>
      <c r="F182" s="141" t="s">
        <v>993</v>
      </c>
      <c r="I182" s="142"/>
      <c r="L182" s="32"/>
      <c r="M182" s="143"/>
      <c r="T182" s="53"/>
      <c r="AT182" s="17" t="s">
        <v>133</v>
      </c>
      <c r="AU182" s="17" t="s">
        <v>83</v>
      </c>
    </row>
    <row r="183" spans="2:65" s="1" customFormat="1" ht="16.5" customHeight="1">
      <c r="B183" s="32"/>
      <c r="C183" s="165" t="s">
        <v>337</v>
      </c>
      <c r="D183" s="165" t="s">
        <v>255</v>
      </c>
      <c r="E183" s="166" t="s">
        <v>994</v>
      </c>
      <c r="F183" s="167" t="s">
        <v>995</v>
      </c>
      <c r="G183" s="168" t="s">
        <v>420</v>
      </c>
      <c r="H183" s="169">
        <v>23</v>
      </c>
      <c r="I183" s="170"/>
      <c r="J183" s="171">
        <f>ROUND(I183*H183,1)</f>
        <v>0</v>
      </c>
      <c r="K183" s="167" t="s">
        <v>19</v>
      </c>
      <c r="L183" s="172"/>
      <c r="M183" s="173" t="s">
        <v>19</v>
      </c>
      <c r="N183" s="174" t="s">
        <v>44</v>
      </c>
      <c r="P183" s="136">
        <f>O183*H183</f>
        <v>0</v>
      </c>
      <c r="Q183" s="136">
        <v>0</v>
      </c>
      <c r="R183" s="136">
        <f>Q183*H183</f>
        <v>0</v>
      </c>
      <c r="S183" s="136">
        <v>0</v>
      </c>
      <c r="T183" s="137">
        <f>S183*H183</f>
        <v>0</v>
      </c>
      <c r="AR183" s="138" t="s">
        <v>979</v>
      </c>
      <c r="AT183" s="138" t="s">
        <v>255</v>
      </c>
      <c r="AU183" s="138" t="s">
        <v>83</v>
      </c>
      <c r="AY183" s="17" t="s">
        <v>124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7" t="s">
        <v>81</v>
      </c>
      <c r="BK183" s="139">
        <f>ROUND(I183*H183,1)</f>
        <v>0</v>
      </c>
      <c r="BL183" s="17" t="s">
        <v>483</v>
      </c>
      <c r="BM183" s="138" t="s">
        <v>996</v>
      </c>
    </row>
    <row r="184" spans="2:65" s="1" customFormat="1" ht="16.5" customHeight="1">
      <c r="B184" s="32"/>
      <c r="C184" s="127" t="s">
        <v>342</v>
      </c>
      <c r="D184" s="127" t="s">
        <v>126</v>
      </c>
      <c r="E184" s="128" t="s">
        <v>997</v>
      </c>
      <c r="F184" s="129" t="s">
        <v>998</v>
      </c>
      <c r="G184" s="130" t="s">
        <v>420</v>
      </c>
      <c r="H184" s="131">
        <v>23</v>
      </c>
      <c r="I184" s="132"/>
      <c r="J184" s="133">
        <f>ROUND(I184*H184,1)</f>
        <v>0</v>
      </c>
      <c r="K184" s="129" t="s">
        <v>130</v>
      </c>
      <c r="L184" s="32"/>
      <c r="M184" s="134" t="s">
        <v>19</v>
      </c>
      <c r="N184" s="135" t="s">
        <v>44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483</v>
      </c>
      <c r="AT184" s="138" t="s">
        <v>126</v>
      </c>
      <c r="AU184" s="138" t="s">
        <v>83</v>
      </c>
      <c r="AY184" s="17" t="s">
        <v>124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81</v>
      </c>
      <c r="BK184" s="139">
        <f>ROUND(I184*H184,1)</f>
        <v>0</v>
      </c>
      <c r="BL184" s="17" t="s">
        <v>483</v>
      </c>
      <c r="BM184" s="138" t="s">
        <v>999</v>
      </c>
    </row>
    <row r="185" spans="2:65" s="1" customFormat="1" ht="11.25">
      <c r="B185" s="32"/>
      <c r="D185" s="140" t="s">
        <v>133</v>
      </c>
      <c r="F185" s="141" t="s">
        <v>1000</v>
      </c>
      <c r="I185" s="142"/>
      <c r="L185" s="32"/>
      <c r="M185" s="143"/>
      <c r="T185" s="53"/>
      <c r="AT185" s="17" t="s">
        <v>133</v>
      </c>
      <c r="AU185" s="17" t="s">
        <v>83</v>
      </c>
    </row>
    <row r="186" spans="2:65" s="1" customFormat="1" ht="16.5" customHeight="1">
      <c r="B186" s="32"/>
      <c r="C186" s="165" t="s">
        <v>348</v>
      </c>
      <c r="D186" s="165" t="s">
        <v>255</v>
      </c>
      <c r="E186" s="166" t="s">
        <v>1001</v>
      </c>
      <c r="F186" s="167" t="s">
        <v>1002</v>
      </c>
      <c r="G186" s="168" t="s">
        <v>420</v>
      </c>
      <c r="H186" s="169">
        <v>23</v>
      </c>
      <c r="I186" s="170"/>
      <c r="J186" s="171">
        <f>ROUND(I186*H186,1)</f>
        <v>0</v>
      </c>
      <c r="K186" s="167" t="s">
        <v>19</v>
      </c>
      <c r="L186" s="172"/>
      <c r="M186" s="173" t="s">
        <v>19</v>
      </c>
      <c r="N186" s="174" t="s">
        <v>44</v>
      </c>
      <c r="P186" s="136">
        <f>O186*H186</f>
        <v>0</v>
      </c>
      <c r="Q186" s="136">
        <v>0</v>
      </c>
      <c r="R186" s="136">
        <f>Q186*H186</f>
        <v>0</v>
      </c>
      <c r="S186" s="136">
        <v>0</v>
      </c>
      <c r="T186" s="137">
        <f>S186*H186</f>
        <v>0</v>
      </c>
      <c r="AR186" s="138" t="s">
        <v>979</v>
      </c>
      <c r="AT186" s="138" t="s">
        <v>255</v>
      </c>
      <c r="AU186" s="138" t="s">
        <v>83</v>
      </c>
      <c r="AY186" s="17" t="s">
        <v>124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7" t="s">
        <v>81</v>
      </c>
      <c r="BK186" s="139">
        <f>ROUND(I186*H186,1)</f>
        <v>0</v>
      </c>
      <c r="BL186" s="17" t="s">
        <v>483</v>
      </c>
      <c r="BM186" s="138" t="s">
        <v>1003</v>
      </c>
    </row>
    <row r="187" spans="2:65" s="1" customFormat="1" ht="24.2" customHeight="1">
      <c r="B187" s="32"/>
      <c r="C187" s="127" t="s">
        <v>353</v>
      </c>
      <c r="D187" s="127" t="s">
        <v>126</v>
      </c>
      <c r="E187" s="128" t="s">
        <v>1004</v>
      </c>
      <c r="F187" s="129" t="s">
        <v>1005</v>
      </c>
      <c r="G187" s="130" t="s">
        <v>162</v>
      </c>
      <c r="H187" s="131">
        <v>200</v>
      </c>
      <c r="I187" s="132"/>
      <c r="J187" s="133">
        <f>ROUND(I187*H187,1)</f>
        <v>0</v>
      </c>
      <c r="K187" s="129" t="s">
        <v>130</v>
      </c>
      <c r="L187" s="32"/>
      <c r="M187" s="134" t="s">
        <v>19</v>
      </c>
      <c r="N187" s="135" t="s">
        <v>44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483</v>
      </c>
      <c r="AT187" s="138" t="s">
        <v>126</v>
      </c>
      <c r="AU187" s="138" t="s">
        <v>83</v>
      </c>
      <c r="AY187" s="17" t="s">
        <v>124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7" t="s">
        <v>81</v>
      </c>
      <c r="BK187" s="139">
        <f>ROUND(I187*H187,1)</f>
        <v>0</v>
      </c>
      <c r="BL187" s="17" t="s">
        <v>483</v>
      </c>
      <c r="BM187" s="138" t="s">
        <v>1006</v>
      </c>
    </row>
    <row r="188" spans="2:65" s="1" customFormat="1" ht="11.25">
      <c r="B188" s="32"/>
      <c r="D188" s="140" t="s">
        <v>133</v>
      </c>
      <c r="F188" s="141" t="s">
        <v>1007</v>
      </c>
      <c r="I188" s="142"/>
      <c r="L188" s="32"/>
      <c r="M188" s="143"/>
      <c r="T188" s="53"/>
      <c r="AT188" s="17" t="s">
        <v>133</v>
      </c>
      <c r="AU188" s="17" t="s">
        <v>83</v>
      </c>
    </row>
    <row r="189" spans="2:65" s="1" customFormat="1" ht="16.5" customHeight="1">
      <c r="B189" s="32"/>
      <c r="C189" s="165" t="s">
        <v>358</v>
      </c>
      <c r="D189" s="165" t="s">
        <v>255</v>
      </c>
      <c r="E189" s="166" t="s">
        <v>1008</v>
      </c>
      <c r="F189" s="167" t="s">
        <v>1009</v>
      </c>
      <c r="G189" s="168" t="s">
        <v>279</v>
      </c>
      <c r="H189" s="169">
        <v>200</v>
      </c>
      <c r="I189" s="170"/>
      <c r="J189" s="171">
        <f>ROUND(I189*H189,1)</f>
        <v>0</v>
      </c>
      <c r="K189" s="167" t="s">
        <v>130</v>
      </c>
      <c r="L189" s="172"/>
      <c r="M189" s="173" t="s">
        <v>19</v>
      </c>
      <c r="N189" s="174" t="s">
        <v>44</v>
      </c>
      <c r="P189" s="136">
        <f>O189*H189</f>
        <v>0</v>
      </c>
      <c r="Q189" s="136">
        <v>1E-3</v>
      </c>
      <c r="R189" s="136">
        <f>Q189*H189</f>
        <v>0.2</v>
      </c>
      <c r="S189" s="136">
        <v>0</v>
      </c>
      <c r="T189" s="137">
        <f>S189*H189</f>
        <v>0</v>
      </c>
      <c r="AR189" s="138" t="s">
        <v>1010</v>
      </c>
      <c r="AT189" s="138" t="s">
        <v>255</v>
      </c>
      <c r="AU189" s="138" t="s">
        <v>83</v>
      </c>
      <c r="AY189" s="17" t="s">
        <v>124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81</v>
      </c>
      <c r="BK189" s="139">
        <f>ROUND(I189*H189,1)</f>
        <v>0</v>
      </c>
      <c r="BL189" s="17" t="s">
        <v>1010</v>
      </c>
      <c r="BM189" s="138" t="s">
        <v>1011</v>
      </c>
    </row>
    <row r="190" spans="2:65" s="1" customFormat="1" ht="37.9" customHeight="1">
      <c r="B190" s="32"/>
      <c r="C190" s="127" t="s">
        <v>363</v>
      </c>
      <c r="D190" s="127" t="s">
        <v>126</v>
      </c>
      <c r="E190" s="128" t="s">
        <v>1012</v>
      </c>
      <c r="F190" s="129" t="s">
        <v>1013</v>
      </c>
      <c r="G190" s="130" t="s">
        <v>162</v>
      </c>
      <c r="H190" s="131">
        <v>1000</v>
      </c>
      <c r="I190" s="132"/>
      <c r="J190" s="133">
        <f>ROUND(I190*H190,1)</f>
        <v>0</v>
      </c>
      <c r="K190" s="129" t="s">
        <v>130</v>
      </c>
      <c r="L190" s="32"/>
      <c r="M190" s="134" t="s">
        <v>19</v>
      </c>
      <c r="N190" s="135" t="s">
        <v>44</v>
      </c>
      <c r="P190" s="136">
        <f>O190*H190</f>
        <v>0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483</v>
      </c>
      <c r="AT190" s="138" t="s">
        <v>126</v>
      </c>
      <c r="AU190" s="138" t="s">
        <v>83</v>
      </c>
      <c r="AY190" s="17" t="s">
        <v>124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81</v>
      </c>
      <c r="BK190" s="139">
        <f>ROUND(I190*H190,1)</f>
        <v>0</v>
      </c>
      <c r="BL190" s="17" t="s">
        <v>483</v>
      </c>
      <c r="BM190" s="138" t="s">
        <v>1014</v>
      </c>
    </row>
    <row r="191" spans="2:65" s="1" customFormat="1" ht="11.25">
      <c r="B191" s="32"/>
      <c r="D191" s="140" t="s">
        <v>133</v>
      </c>
      <c r="F191" s="141" t="s">
        <v>1015</v>
      </c>
      <c r="I191" s="142"/>
      <c r="L191" s="32"/>
      <c r="M191" s="143"/>
      <c r="T191" s="53"/>
      <c r="AT191" s="17" t="s">
        <v>133</v>
      </c>
      <c r="AU191" s="17" t="s">
        <v>83</v>
      </c>
    </row>
    <row r="192" spans="2:65" s="13" customFormat="1" ht="11.25">
      <c r="B192" s="151"/>
      <c r="D192" s="145" t="s">
        <v>135</v>
      </c>
      <c r="E192" s="152" t="s">
        <v>19</v>
      </c>
      <c r="F192" s="153" t="s">
        <v>1016</v>
      </c>
      <c r="H192" s="154">
        <v>800</v>
      </c>
      <c r="I192" s="155"/>
      <c r="L192" s="151"/>
      <c r="M192" s="156"/>
      <c r="T192" s="157"/>
      <c r="AT192" s="152" t="s">
        <v>135</v>
      </c>
      <c r="AU192" s="152" t="s">
        <v>83</v>
      </c>
      <c r="AV192" s="13" t="s">
        <v>83</v>
      </c>
      <c r="AW192" s="13" t="s">
        <v>33</v>
      </c>
      <c r="AX192" s="13" t="s">
        <v>73</v>
      </c>
      <c r="AY192" s="152" t="s">
        <v>124</v>
      </c>
    </row>
    <row r="193" spans="2:65" s="13" customFormat="1" ht="11.25">
      <c r="B193" s="151"/>
      <c r="D193" s="145" t="s">
        <v>135</v>
      </c>
      <c r="E193" s="152" t="s">
        <v>19</v>
      </c>
      <c r="F193" s="153" t="s">
        <v>1017</v>
      </c>
      <c r="H193" s="154">
        <v>200</v>
      </c>
      <c r="I193" s="155"/>
      <c r="L193" s="151"/>
      <c r="M193" s="156"/>
      <c r="T193" s="157"/>
      <c r="AT193" s="152" t="s">
        <v>135</v>
      </c>
      <c r="AU193" s="152" t="s">
        <v>83</v>
      </c>
      <c r="AV193" s="13" t="s">
        <v>83</v>
      </c>
      <c r="AW193" s="13" t="s">
        <v>33</v>
      </c>
      <c r="AX193" s="13" t="s">
        <v>73</v>
      </c>
      <c r="AY193" s="152" t="s">
        <v>124</v>
      </c>
    </row>
    <row r="194" spans="2:65" s="14" customFormat="1" ht="11.25">
      <c r="B194" s="158"/>
      <c r="D194" s="145" t="s">
        <v>135</v>
      </c>
      <c r="E194" s="159" t="s">
        <v>19</v>
      </c>
      <c r="F194" s="160" t="s">
        <v>154</v>
      </c>
      <c r="H194" s="161">
        <v>1000</v>
      </c>
      <c r="I194" s="162"/>
      <c r="L194" s="158"/>
      <c r="M194" s="163"/>
      <c r="T194" s="164"/>
      <c r="AT194" s="159" t="s">
        <v>135</v>
      </c>
      <c r="AU194" s="159" t="s">
        <v>83</v>
      </c>
      <c r="AV194" s="14" t="s">
        <v>131</v>
      </c>
      <c r="AW194" s="14" t="s">
        <v>33</v>
      </c>
      <c r="AX194" s="14" t="s">
        <v>81</v>
      </c>
      <c r="AY194" s="159" t="s">
        <v>124</v>
      </c>
    </row>
    <row r="195" spans="2:65" s="1" customFormat="1" ht="16.5" customHeight="1">
      <c r="B195" s="32"/>
      <c r="C195" s="165" t="s">
        <v>369</v>
      </c>
      <c r="D195" s="165" t="s">
        <v>255</v>
      </c>
      <c r="E195" s="166" t="s">
        <v>1018</v>
      </c>
      <c r="F195" s="167" t="s">
        <v>1019</v>
      </c>
      <c r="G195" s="168" t="s">
        <v>162</v>
      </c>
      <c r="H195" s="169">
        <v>920</v>
      </c>
      <c r="I195" s="170"/>
      <c r="J195" s="171">
        <f>ROUND(I195*H195,1)</f>
        <v>0</v>
      </c>
      <c r="K195" s="167" t="s">
        <v>19</v>
      </c>
      <c r="L195" s="172"/>
      <c r="M195" s="173" t="s">
        <v>19</v>
      </c>
      <c r="N195" s="174" t="s">
        <v>44</v>
      </c>
      <c r="P195" s="136">
        <f>O195*H195</f>
        <v>0</v>
      </c>
      <c r="Q195" s="136">
        <v>0</v>
      </c>
      <c r="R195" s="136">
        <f>Q195*H195</f>
        <v>0</v>
      </c>
      <c r="S195" s="136">
        <v>0</v>
      </c>
      <c r="T195" s="137">
        <f>S195*H195</f>
        <v>0</v>
      </c>
      <c r="AR195" s="138" t="s">
        <v>979</v>
      </c>
      <c r="AT195" s="138" t="s">
        <v>255</v>
      </c>
      <c r="AU195" s="138" t="s">
        <v>83</v>
      </c>
      <c r="AY195" s="17" t="s">
        <v>124</v>
      </c>
      <c r="BE195" s="139">
        <f>IF(N195="základní",J195,0)</f>
        <v>0</v>
      </c>
      <c r="BF195" s="139">
        <f>IF(N195="snížená",J195,0)</f>
        <v>0</v>
      </c>
      <c r="BG195" s="139">
        <f>IF(N195="zákl. přenesená",J195,0)</f>
        <v>0</v>
      </c>
      <c r="BH195" s="139">
        <f>IF(N195="sníž. přenesená",J195,0)</f>
        <v>0</v>
      </c>
      <c r="BI195" s="139">
        <f>IF(N195="nulová",J195,0)</f>
        <v>0</v>
      </c>
      <c r="BJ195" s="17" t="s">
        <v>81</v>
      </c>
      <c r="BK195" s="139">
        <f>ROUND(I195*H195,1)</f>
        <v>0</v>
      </c>
      <c r="BL195" s="17" t="s">
        <v>483</v>
      </c>
      <c r="BM195" s="138" t="s">
        <v>1020</v>
      </c>
    </row>
    <row r="196" spans="2:65" s="13" customFormat="1" ht="11.25">
      <c r="B196" s="151"/>
      <c r="D196" s="145" t="s">
        <v>135</v>
      </c>
      <c r="E196" s="152" t="s">
        <v>19</v>
      </c>
      <c r="F196" s="153" t="s">
        <v>1021</v>
      </c>
      <c r="H196" s="154">
        <v>920</v>
      </c>
      <c r="I196" s="155"/>
      <c r="L196" s="151"/>
      <c r="M196" s="156"/>
      <c r="T196" s="157"/>
      <c r="AT196" s="152" t="s">
        <v>135</v>
      </c>
      <c r="AU196" s="152" t="s">
        <v>83</v>
      </c>
      <c r="AV196" s="13" t="s">
        <v>83</v>
      </c>
      <c r="AW196" s="13" t="s">
        <v>33</v>
      </c>
      <c r="AX196" s="13" t="s">
        <v>81</v>
      </c>
      <c r="AY196" s="152" t="s">
        <v>124</v>
      </c>
    </row>
    <row r="197" spans="2:65" s="1" customFormat="1" ht="16.5" customHeight="1">
      <c r="B197" s="32"/>
      <c r="C197" s="165" t="s">
        <v>374</v>
      </c>
      <c r="D197" s="165" t="s">
        <v>255</v>
      </c>
      <c r="E197" s="166" t="s">
        <v>1022</v>
      </c>
      <c r="F197" s="167" t="s">
        <v>1023</v>
      </c>
      <c r="G197" s="168" t="s">
        <v>162</v>
      </c>
      <c r="H197" s="169">
        <v>230</v>
      </c>
      <c r="I197" s="170"/>
      <c r="J197" s="171">
        <f>ROUND(I197*H197,1)</f>
        <v>0</v>
      </c>
      <c r="K197" s="167" t="s">
        <v>19</v>
      </c>
      <c r="L197" s="172"/>
      <c r="M197" s="173" t="s">
        <v>19</v>
      </c>
      <c r="N197" s="174" t="s">
        <v>44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979</v>
      </c>
      <c r="AT197" s="138" t="s">
        <v>255</v>
      </c>
      <c r="AU197" s="138" t="s">
        <v>83</v>
      </c>
      <c r="AY197" s="17" t="s">
        <v>124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81</v>
      </c>
      <c r="BK197" s="139">
        <f>ROUND(I197*H197,1)</f>
        <v>0</v>
      </c>
      <c r="BL197" s="17" t="s">
        <v>483</v>
      </c>
      <c r="BM197" s="138" t="s">
        <v>1024</v>
      </c>
    </row>
    <row r="198" spans="2:65" s="13" customFormat="1" ht="11.25">
      <c r="B198" s="151"/>
      <c r="D198" s="145" t="s">
        <v>135</v>
      </c>
      <c r="E198" s="152" t="s">
        <v>19</v>
      </c>
      <c r="F198" s="153" t="s">
        <v>1025</v>
      </c>
      <c r="H198" s="154">
        <v>230</v>
      </c>
      <c r="I198" s="155"/>
      <c r="L198" s="151"/>
      <c r="M198" s="156"/>
      <c r="T198" s="157"/>
      <c r="AT198" s="152" t="s">
        <v>135</v>
      </c>
      <c r="AU198" s="152" t="s">
        <v>83</v>
      </c>
      <c r="AV198" s="13" t="s">
        <v>83</v>
      </c>
      <c r="AW198" s="13" t="s">
        <v>33</v>
      </c>
      <c r="AX198" s="13" t="s">
        <v>81</v>
      </c>
      <c r="AY198" s="152" t="s">
        <v>124</v>
      </c>
    </row>
    <row r="199" spans="2:65" s="1" customFormat="1" ht="16.5" customHeight="1">
      <c r="B199" s="32"/>
      <c r="C199" s="127" t="s">
        <v>379</v>
      </c>
      <c r="D199" s="127" t="s">
        <v>126</v>
      </c>
      <c r="E199" s="128" t="s">
        <v>1026</v>
      </c>
      <c r="F199" s="129" t="s">
        <v>1027</v>
      </c>
      <c r="G199" s="130" t="s">
        <v>420</v>
      </c>
      <c r="H199" s="131">
        <v>55</v>
      </c>
      <c r="I199" s="132"/>
      <c r="J199" s="133">
        <f>ROUND(I199*H199,1)</f>
        <v>0</v>
      </c>
      <c r="K199" s="129" t="s">
        <v>19</v>
      </c>
      <c r="L199" s="32"/>
      <c r="M199" s="134" t="s">
        <v>19</v>
      </c>
      <c r="N199" s="135" t="s">
        <v>44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483</v>
      </c>
      <c r="AT199" s="138" t="s">
        <v>126</v>
      </c>
      <c r="AU199" s="138" t="s">
        <v>83</v>
      </c>
      <c r="AY199" s="17" t="s">
        <v>124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81</v>
      </c>
      <c r="BK199" s="139">
        <f>ROUND(I199*H199,1)</f>
        <v>0</v>
      </c>
      <c r="BL199" s="17" t="s">
        <v>483</v>
      </c>
      <c r="BM199" s="138" t="s">
        <v>1028</v>
      </c>
    </row>
    <row r="200" spans="2:65" s="1" customFormat="1" ht="16.5" customHeight="1">
      <c r="B200" s="32"/>
      <c r="C200" s="127" t="s">
        <v>384</v>
      </c>
      <c r="D200" s="127" t="s">
        <v>126</v>
      </c>
      <c r="E200" s="128" t="s">
        <v>1029</v>
      </c>
      <c r="F200" s="129" t="s">
        <v>1030</v>
      </c>
      <c r="G200" s="130" t="s">
        <v>420</v>
      </c>
      <c r="H200" s="131">
        <v>23</v>
      </c>
      <c r="I200" s="132"/>
      <c r="J200" s="133">
        <f>ROUND(I200*H200,1)</f>
        <v>0</v>
      </c>
      <c r="K200" s="129" t="s">
        <v>19</v>
      </c>
      <c r="L200" s="32"/>
      <c r="M200" s="134" t="s">
        <v>19</v>
      </c>
      <c r="N200" s="135" t="s">
        <v>44</v>
      </c>
      <c r="P200" s="136">
        <f>O200*H200</f>
        <v>0</v>
      </c>
      <c r="Q200" s="136">
        <v>0</v>
      </c>
      <c r="R200" s="136">
        <f>Q200*H200</f>
        <v>0</v>
      </c>
      <c r="S200" s="136">
        <v>0</v>
      </c>
      <c r="T200" s="137">
        <f>S200*H200</f>
        <v>0</v>
      </c>
      <c r="AR200" s="138" t="s">
        <v>483</v>
      </c>
      <c r="AT200" s="138" t="s">
        <v>126</v>
      </c>
      <c r="AU200" s="138" t="s">
        <v>83</v>
      </c>
      <c r="AY200" s="17" t="s">
        <v>124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7" t="s">
        <v>81</v>
      </c>
      <c r="BK200" s="139">
        <f>ROUND(I200*H200,1)</f>
        <v>0</v>
      </c>
      <c r="BL200" s="17" t="s">
        <v>483</v>
      </c>
      <c r="BM200" s="138" t="s">
        <v>1031</v>
      </c>
    </row>
    <row r="201" spans="2:65" s="1" customFormat="1" ht="16.5" customHeight="1">
      <c r="B201" s="32"/>
      <c r="C201" s="127" t="s">
        <v>390</v>
      </c>
      <c r="D201" s="127" t="s">
        <v>126</v>
      </c>
      <c r="E201" s="128" t="s">
        <v>1032</v>
      </c>
      <c r="F201" s="129" t="s">
        <v>1033</v>
      </c>
      <c r="G201" s="130" t="s">
        <v>420</v>
      </c>
      <c r="H201" s="131">
        <v>7</v>
      </c>
      <c r="I201" s="132"/>
      <c r="J201" s="133">
        <f>ROUND(I201*H201,1)</f>
        <v>0</v>
      </c>
      <c r="K201" s="129" t="s">
        <v>19</v>
      </c>
      <c r="L201" s="32"/>
      <c r="M201" s="134" t="s">
        <v>19</v>
      </c>
      <c r="N201" s="135" t="s">
        <v>44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483</v>
      </c>
      <c r="AT201" s="138" t="s">
        <v>126</v>
      </c>
      <c r="AU201" s="138" t="s">
        <v>83</v>
      </c>
      <c r="AY201" s="17" t="s">
        <v>124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81</v>
      </c>
      <c r="BK201" s="139">
        <f>ROUND(I201*H201,1)</f>
        <v>0</v>
      </c>
      <c r="BL201" s="17" t="s">
        <v>483</v>
      </c>
      <c r="BM201" s="138" t="s">
        <v>1034</v>
      </c>
    </row>
    <row r="202" spans="2:65" s="11" customFormat="1" ht="22.9" customHeight="1">
      <c r="B202" s="115"/>
      <c r="D202" s="116" t="s">
        <v>72</v>
      </c>
      <c r="E202" s="125" t="s">
        <v>1035</v>
      </c>
      <c r="F202" s="125" t="s">
        <v>1036</v>
      </c>
      <c r="I202" s="118"/>
      <c r="J202" s="126">
        <f>BK202</f>
        <v>0</v>
      </c>
      <c r="L202" s="115"/>
      <c r="M202" s="120"/>
      <c r="P202" s="121">
        <f>SUM(P203:P212)</f>
        <v>0</v>
      </c>
      <c r="R202" s="121">
        <f>SUM(R203:R212)</f>
        <v>62.229917986319997</v>
      </c>
      <c r="T202" s="122">
        <f>SUM(T203:T212)</f>
        <v>0</v>
      </c>
      <c r="AR202" s="116" t="s">
        <v>143</v>
      </c>
      <c r="AT202" s="123" t="s">
        <v>72</v>
      </c>
      <c r="AU202" s="123" t="s">
        <v>81</v>
      </c>
      <c r="AY202" s="116" t="s">
        <v>124</v>
      </c>
      <c r="BK202" s="124">
        <f>SUM(BK203:BK212)</f>
        <v>0</v>
      </c>
    </row>
    <row r="203" spans="2:65" s="1" customFormat="1" ht="16.5" customHeight="1">
      <c r="B203" s="32"/>
      <c r="C203" s="127" t="s">
        <v>395</v>
      </c>
      <c r="D203" s="127" t="s">
        <v>126</v>
      </c>
      <c r="E203" s="128" t="s">
        <v>1037</v>
      </c>
      <c r="F203" s="129" t="s">
        <v>1038</v>
      </c>
      <c r="G203" s="130" t="s">
        <v>177</v>
      </c>
      <c r="H203" s="131">
        <v>27.58</v>
      </c>
      <c r="I203" s="132"/>
      <c r="J203" s="133">
        <f>ROUND(I203*H203,1)</f>
        <v>0</v>
      </c>
      <c r="K203" s="129" t="s">
        <v>130</v>
      </c>
      <c r="L203" s="32"/>
      <c r="M203" s="134" t="s">
        <v>19</v>
      </c>
      <c r="N203" s="135" t="s">
        <v>44</v>
      </c>
      <c r="P203" s="136">
        <f>O203*H203</f>
        <v>0</v>
      </c>
      <c r="Q203" s="136">
        <v>2.2563422040000001</v>
      </c>
      <c r="R203" s="136">
        <f>Q203*H203</f>
        <v>62.229917986319997</v>
      </c>
      <c r="S203" s="136">
        <v>0</v>
      </c>
      <c r="T203" s="137">
        <f>S203*H203</f>
        <v>0</v>
      </c>
      <c r="AR203" s="138" t="s">
        <v>483</v>
      </c>
      <c r="AT203" s="138" t="s">
        <v>126</v>
      </c>
      <c r="AU203" s="138" t="s">
        <v>83</v>
      </c>
      <c r="AY203" s="17" t="s">
        <v>124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7" t="s">
        <v>81</v>
      </c>
      <c r="BK203" s="139">
        <f>ROUND(I203*H203,1)</f>
        <v>0</v>
      </c>
      <c r="BL203" s="17" t="s">
        <v>483</v>
      </c>
      <c r="BM203" s="138" t="s">
        <v>1039</v>
      </c>
    </row>
    <row r="204" spans="2:65" s="1" customFormat="1" ht="11.25">
      <c r="B204" s="32"/>
      <c r="D204" s="140" t="s">
        <v>133</v>
      </c>
      <c r="F204" s="141" t="s">
        <v>1040</v>
      </c>
      <c r="I204" s="142"/>
      <c r="L204" s="32"/>
      <c r="M204" s="143"/>
      <c r="T204" s="53"/>
      <c r="AT204" s="17" t="s">
        <v>133</v>
      </c>
      <c r="AU204" s="17" t="s">
        <v>83</v>
      </c>
    </row>
    <row r="205" spans="2:65" s="13" customFormat="1" ht="11.25">
      <c r="B205" s="151"/>
      <c r="D205" s="145" t="s">
        <v>135</v>
      </c>
      <c r="E205" s="152" t="s">
        <v>19</v>
      </c>
      <c r="F205" s="153" t="s">
        <v>1041</v>
      </c>
      <c r="H205" s="154">
        <v>22.08</v>
      </c>
      <c r="I205" s="155"/>
      <c r="L205" s="151"/>
      <c r="M205" s="156"/>
      <c r="T205" s="157"/>
      <c r="AT205" s="152" t="s">
        <v>135</v>
      </c>
      <c r="AU205" s="152" t="s">
        <v>83</v>
      </c>
      <c r="AV205" s="13" t="s">
        <v>83</v>
      </c>
      <c r="AW205" s="13" t="s">
        <v>33</v>
      </c>
      <c r="AX205" s="13" t="s">
        <v>73</v>
      </c>
      <c r="AY205" s="152" t="s">
        <v>124</v>
      </c>
    </row>
    <row r="206" spans="2:65" s="13" customFormat="1" ht="11.25">
      <c r="B206" s="151"/>
      <c r="D206" s="145" t="s">
        <v>135</v>
      </c>
      <c r="E206" s="152" t="s">
        <v>19</v>
      </c>
      <c r="F206" s="153" t="s">
        <v>1042</v>
      </c>
      <c r="H206" s="154">
        <v>5.5</v>
      </c>
      <c r="I206" s="155"/>
      <c r="L206" s="151"/>
      <c r="M206" s="156"/>
      <c r="T206" s="157"/>
      <c r="AT206" s="152" t="s">
        <v>135</v>
      </c>
      <c r="AU206" s="152" t="s">
        <v>83</v>
      </c>
      <c r="AV206" s="13" t="s">
        <v>83</v>
      </c>
      <c r="AW206" s="13" t="s">
        <v>33</v>
      </c>
      <c r="AX206" s="13" t="s">
        <v>73</v>
      </c>
      <c r="AY206" s="152" t="s">
        <v>124</v>
      </c>
    </row>
    <row r="207" spans="2:65" s="14" customFormat="1" ht="11.25">
      <c r="B207" s="158"/>
      <c r="D207" s="145" t="s">
        <v>135</v>
      </c>
      <c r="E207" s="159" t="s">
        <v>19</v>
      </c>
      <c r="F207" s="160" t="s">
        <v>154</v>
      </c>
      <c r="H207" s="161">
        <v>27.58</v>
      </c>
      <c r="I207" s="162"/>
      <c r="L207" s="158"/>
      <c r="M207" s="163"/>
      <c r="T207" s="164"/>
      <c r="AT207" s="159" t="s">
        <v>135</v>
      </c>
      <c r="AU207" s="159" t="s">
        <v>83</v>
      </c>
      <c r="AV207" s="14" t="s">
        <v>131</v>
      </c>
      <c r="AW207" s="14" t="s">
        <v>33</v>
      </c>
      <c r="AX207" s="14" t="s">
        <v>81</v>
      </c>
      <c r="AY207" s="159" t="s">
        <v>124</v>
      </c>
    </row>
    <row r="208" spans="2:65" s="1" customFormat="1" ht="24.2" customHeight="1">
      <c r="B208" s="32"/>
      <c r="C208" s="127" t="s">
        <v>401</v>
      </c>
      <c r="D208" s="127" t="s">
        <v>126</v>
      </c>
      <c r="E208" s="128" t="s">
        <v>1043</v>
      </c>
      <c r="F208" s="129" t="s">
        <v>1044</v>
      </c>
      <c r="G208" s="130" t="s">
        <v>162</v>
      </c>
      <c r="H208" s="131">
        <v>260</v>
      </c>
      <c r="I208" s="132"/>
      <c r="J208" s="133">
        <f>ROUND(I208*H208,1)</f>
        <v>0</v>
      </c>
      <c r="K208" s="129" t="s">
        <v>130</v>
      </c>
      <c r="L208" s="32"/>
      <c r="M208" s="134" t="s">
        <v>19</v>
      </c>
      <c r="N208" s="135" t="s">
        <v>44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483</v>
      </c>
      <c r="AT208" s="138" t="s">
        <v>126</v>
      </c>
      <c r="AU208" s="138" t="s">
        <v>83</v>
      </c>
      <c r="AY208" s="17" t="s">
        <v>124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81</v>
      </c>
      <c r="BK208" s="139">
        <f>ROUND(I208*H208,1)</f>
        <v>0</v>
      </c>
      <c r="BL208" s="17" t="s">
        <v>483</v>
      </c>
      <c r="BM208" s="138" t="s">
        <v>1045</v>
      </c>
    </row>
    <row r="209" spans="2:65" s="1" customFormat="1" ht="11.25">
      <c r="B209" s="32"/>
      <c r="D209" s="140" t="s">
        <v>133</v>
      </c>
      <c r="F209" s="141" t="s">
        <v>1046</v>
      </c>
      <c r="I209" s="142"/>
      <c r="L209" s="32"/>
      <c r="M209" s="143"/>
      <c r="T209" s="53"/>
      <c r="AT209" s="17" t="s">
        <v>133</v>
      </c>
      <c r="AU209" s="17" t="s">
        <v>83</v>
      </c>
    </row>
    <row r="210" spans="2:65" s="13" customFormat="1" ht="11.25">
      <c r="B210" s="151"/>
      <c r="D210" s="145" t="s">
        <v>135</v>
      </c>
      <c r="E210" s="152" t="s">
        <v>19</v>
      </c>
      <c r="F210" s="153" t="s">
        <v>1047</v>
      </c>
      <c r="H210" s="154">
        <v>260</v>
      </c>
      <c r="I210" s="155"/>
      <c r="L210" s="151"/>
      <c r="M210" s="156"/>
      <c r="T210" s="157"/>
      <c r="AT210" s="152" t="s">
        <v>135</v>
      </c>
      <c r="AU210" s="152" t="s">
        <v>83</v>
      </c>
      <c r="AV210" s="13" t="s">
        <v>83</v>
      </c>
      <c r="AW210" s="13" t="s">
        <v>33</v>
      </c>
      <c r="AX210" s="13" t="s">
        <v>81</v>
      </c>
      <c r="AY210" s="152" t="s">
        <v>124</v>
      </c>
    </row>
    <row r="211" spans="2:65" s="1" customFormat="1" ht="16.5" customHeight="1">
      <c r="B211" s="32"/>
      <c r="C211" s="165" t="s">
        <v>407</v>
      </c>
      <c r="D211" s="165" t="s">
        <v>255</v>
      </c>
      <c r="E211" s="166" t="s">
        <v>1048</v>
      </c>
      <c r="F211" s="167" t="s">
        <v>1049</v>
      </c>
      <c r="G211" s="168" t="s">
        <v>162</v>
      </c>
      <c r="H211" s="169">
        <v>200</v>
      </c>
      <c r="I211" s="170"/>
      <c r="J211" s="171">
        <f>ROUND(I211*H211,1)</f>
        <v>0</v>
      </c>
      <c r="K211" s="167" t="s">
        <v>19</v>
      </c>
      <c r="L211" s="172"/>
      <c r="M211" s="173" t="s">
        <v>19</v>
      </c>
      <c r="N211" s="174" t="s">
        <v>44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979</v>
      </c>
      <c r="AT211" s="138" t="s">
        <v>255</v>
      </c>
      <c r="AU211" s="138" t="s">
        <v>83</v>
      </c>
      <c r="AY211" s="17" t="s">
        <v>124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81</v>
      </c>
      <c r="BK211" s="139">
        <f>ROUND(I211*H211,1)</f>
        <v>0</v>
      </c>
      <c r="BL211" s="17" t="s">
        <v>483</v>
      </c>
      <c r="BM211" s="138" t="s">
        <v>1050</v>
      </c>
    </row>
    <row r="212" spans="2:65" s="1" customFormat="1" ht="16.5" customHeight="1">
      <c r="B212" s="32"/>
      <c r="C212" s="165" t="s">
        <v>412</v>
      </c>
      <c r="D212" s="165" t="s">
        <v>255</v>
      </c>
      <c r="E212" s="166" t="s">
        <v>1051</v>
      </c>
      <c r="F212" s="167" t="s">
        <v>1052</v>
      </c>
      <c r="G212" s="168" t="s">
        <v>162</v>
      </c>
      <c r="H212" s="169">
        <v>60</v>
      </c>
      <c r="I212" s="170"/>
      <c r="J212" s="171">
        <f>ROUND(I212*H212,1)</f>
        <v>0</v>
      </c>
      <c r="K212" s="167" t="s">
        <v>19</v>
      </c>
      <c r="L212" s="172"/>
      <c r="M212" s="173" t="s">
        <v>19</v>
      </c>
      <c r="N212" s="174" t="s">
        <v>44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979</v>
      </c>
      <c r="AT212" s="138" t="s">
        <v>255</v>
      </c>
      <c r="AU212" s="138" t="s">
        <v>83</v>
      </c>
      <c r="AY212" s="17" t="s">
        <v>124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81</v>
      </c>
      <c r="BK212" s="139">
        <f>ROUND(I212*H212,1)</f>
        <v>0</v>
      </c>
      <c r="BL212" s="17" t="s">
        <v>483</v>
      </c>
      <c r="BM212" s="138" t="s">
        <v>1053</v>
      </c>
    </row>
    <row r="213" spans="2:65" s="11" customFormat="1" ht="25.9" customHeight="1">
      <c r="B213" s="115"/>
      <c r="D213" s="116" t="s">
        <v>72</v>
      </c>
      <c r="E213" s="117" t="s">
        <v>692</v>
      </c>
      <c r="F213" s="117" t="s">
        <v>693</v>
      </c>
      <c r="I213" s="118"/>
      <c r="J213" s="119">
        <f>BK213</f>
        <v>0</v>
      </c>
      <c r="L213" s="115"/>
      <c r="M213" s="120"/>
      <c r="P213" s="121">
        <f>SUM(P214:P215)</f>
        <v>0</v>
      </c>
      <c r="R213" s="121">
        <f>SUM(R214:R215)</f>
        <v>0</v>
      </c>
      <c r="T213" s="122">
        <f>SUM(T214:T215)</f>
        <v>0</v>
      </c>
      <c r="AR213" s="116" t="s">
        <v>131</v>
      </c>
      <c r="AT213" s="123" t="s">
        <v>72</v>
      </c>
      <c r="AU213" s="123" t="s">
        <v>73</v>
      </c>
      <c r="AY213" s="116" t="s">
        <v>124</v>
      </c>
      <c r="BK213" s="124">
        <f>SUM(BK214:BK215)</f>
        <v>0</v>
      </c>
    </row>
    <row r="214" spans="2:65" s="1" customFormat="1" ht="16.5" customHeight="1">
      <c r="B214" s="32"/>
      <c r="C214" s="127" t="s">
        <v>417</v>
      </c>
      <c r="D214" s="127" t="s">
        <v>126</v>
      </c>
      <c r="E214" s="128" t="s">
        <v>695</v>
      </c>
      <c r="F214" s="129" t="s">
        <v>696</v>
      </c>
      <c r="G214" s="130" t="s">
        <v>697</v>
      </c>
      <c r="H214" s="131">
        <v>20</v>
      </c>
      <c r="I214" s="132"/>
      <c r="J214" s="133">
        <f>ROUND(I214*H214,1)</f>
        <v>0</v>
      </c>
      <c r="K214" s="129" t="s">
        <v>130</v>
      </c>
      <c r="L214" s="32"/>
      <c r="M214" s="134" t="s">
        <v>19</v>
      </c>
      <c r="N214" s="135" t="s">
        <v>44</v>
      </c>
      <c r="P214" s="136">
        <f>O214*H214</f>
        <v>0</v>
      </c>
      <c r="Q214" s="136">
        <v>0</v>
      </c>
      <c r="R214" s="136">
        <f>Q214*H214</f>
        <v>0</v>
      </c>
      <c r="S214" s="136">
        <v>0</v>
      </c>
      <c r="T214" s="137">
        <f>S214*H214</f>
        <v>0</v>
      </c>
      <c r="AR214" s="138" t="s">
        <v>698</v>
      </c>
      <c r="AT214" s="138" t="s">
        <v>126</v>
      </c>
      <c r="AU214" s="138" t="s">
        <v>81</v>
      </c>
      <c r="AY214" s="17" t="s">
        <v>124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7" t="s">
        <v>81</v>
      </c>
      <c r="BK214" s="139">
        <f>ROUND(I214*H214,1)</f>
        <v>0</v>
      </c>
      <c r="BL214" s="17" t="s">
        <v>698</v>
      </c>
      <c r="BM214" s="138" t="s">
        <v>1054</v>
      </c>
    </row>
    <row r="215" spans="2:65" s="1" customFormat="1" ht="11.25">
      <c r="B215" s="32"/>
      <c r="D215" s="140" t="s">
        <v>133</v>
      </c>
      <c r="F215" s="141" t="s">
        <v>700</v>
      </c>
      <c r="I215" s="142"/>
      <c r="L215" s="32"/>
      <c r="M215" s="143"/>
      <c r="T215" s="53"/>
      <c r="AT215" s="17" t="s">
        <v>133</v>
      </c>
      <c r="AU215" s="17" t="s">
        <v>81</v>
      </c>
    </row>
    <row r="216" spans="2:65" s="11" customFormat="1" ht="25.9" customHeight="1">
      <c r="B216" s="115"/>
      <c r="D216" s="116" t="s">
        <v>72</v>
      </c>
      <c r="E216" s="117" t="s">
        <v>701</v>
      </c>
      <c r="F216" s="117" t="s">
        <v>702</v>
      </c>
      <c r="I216" s="118"/>
      <c r="J216" s="119">
        <f>BK216</f>
        <v>0</v>
      </c>
      <c r="L216" s="115"/>
      <c r="M216" s="120"/>
      <c r="P216" s="121">
        <f>P217+P230+P232</f>
        <v>0</v>
      </c>
      <c r="R216" s="121">
        <f>R217+R230+R232</f>
        <v>0</v>
      </c>
      <c r="T216" s="122">
        <f>T217+T230+T232</f>
        <v>0</v>
      </c>
      <c r="AR216" s="116" t="s">
        <v>159</v>
      </c>
      <c r="AT216" s="123" t="s">
        <v>72</v>
      </c>
      <c r="AU216" s="123" t="s">
        <v>73</v>
      </c>
      <c r="AY216" s="116" t="s">
        <v>124</v>
      </c>
      <c r="BK216" s="124">
        <f>BK217+BK230+BK232</f>
        <v>0</v>
      </c>
    </row>
    <row r="217" spans="2:65" s="11" customFormat="1" ht="22.9" customHeight="1">
      <c r="B217" s="115"/>
      <c r="D217" s="116" t="s">
        <v>72</v>
      </c>
      <c r="E217" s="125" t="s">
        <v>703</v>
      </c>
      <c r="F217" s="125" t="s">
        <v>704</v>
      </c>
      <c r="I217" s="118"/>
      <c r="J217" s="126">
        <f>BK217</f>
        <v>0</v>
      </c>
      <c r="L217" s="115"/>
      <c r="M217" s="120"/>
      <c r="P217" s="121">
        <f>SUM(P218:P229)</f>
        <v>0</v>
      </c>
      <c r="R217" s="121">
        <f>SUM(R218:R229)</f>
        <v>0</v>
      </c>
      <c r="T217" s="122">
        <f>SUM(T218:T229)</f>
        <v>0</v>
      </c>
      <c r="AR217" s="116" t="s">
        <v>159</v>
      </c>
      <c r="AT217" s="123" t="s">
        <v>72</v>
      </c>
      <c r="AU217" s="123" t="s">
        <v>81</v>
      </c>
      <c r="AY217" s="116" t="s">
        <v>124</v>
      </c>
      <c r="BK217" s="124">
        <f>SUM(BK218:BK229)</f>
        <v>0</v>
      </c>
    </row>
    <row r="218" spans="2:65" s="1" customFormat="1" ht="16.5" customHeight="1">
      <c r="B218" s="32"/>
      <c r="C218" s="127" t="s">
        <v>423</v>
      </c>
      <c r="D218" s="127" t="s">
        <v>126</v>
      </c>
      <c r="E218" s="128" t="s">
        <v>706</v>
      </c>
      <c r="F218" s="129" t="s">
        <v>707</v>
      </c>
      <c r="G218" s="130" t="s">
        <v>708</v>
      </c>
      <c r="H218" s="131">
        <v>10</v>
      </c>
      <c r="I218" s="132"/>
      <c r="J218" s="133">
        <f>ROUND(I218*H218,1)</f>
        <v>0</v>
      </c>
      <c r="K218" s="129" t="s">
        <v>19</v>
      </c>
      <c r="L218" s="32"/>
      <c r="M218" s="134" t="s">
        <v>19</v>
      </c>
      <c r="N218" s="135" t="s">
        <v>44</v>
      </c>
      <c r="P218" s="136">
        <f>O218*H218</f>
        <v>0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709</v>
      </c>
      <c r="AT218" s="138" t="s">
        <v>126</v>
      </c>
      <c r="AU218" s="138" t="s">
        <v>83</v>
      </c>
      <c r="AY218" s="17" t="s">
        <v>124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7" t="s">
        <v>81</v>
      </c>
      <c r="BK218" s="139">
        <f>ROUND(I218*H218,1)</f>
        <v>0</v>
      </c>
      <c r="BL218" s="17" t="s">
        <v>709</v>
      </c>
      <c r="BM218" s="138" t="s">
        <v>1055</v>
      </c>
    </row>
    <row r="219" spans="2:65" s="12" customFormat="1" ht="11.25">
      <c r="B219" s="144"/>
      <c r="D219" s="145" t="s">
        <v>135</v>
      </c>
      <c r="E219" s="146" t="s">
        <v>19</v>
      </c>
      <c r="F219" s="147" t="s">
        <v>711</v>
      </c>
      <c r="H219" s="146" t="s">
        <v>19</v>
      </c>
      <c r="I219" s="148"/>
      <c r="L219" s="144"/>
      <c r="M219" s="149"/>
      <c r="T219" s="150"/>
      <c r="AT219" s="146" t="s">
        <v>135</v>
      </c>
      <c r="AU219" s="146" t="s">
        <v>83</v>
      </c>
      <c r="AV219" s="12" t="s">
        <v>81</v>
      </c>
      <c r="AW219" s="12" t="s">
        <v>33</v>
      </c>
      <c r="AX219" s="12" t="s">
        <v>73</v>
      </c>
      <c r="AY219" s="146" t="s">
        <v>124</v>
      </c>
    </row>
    <row r="220" spans="2:65" s="13" customFormat="1" ht="11.25">
      <c r="B220" s="151"/>
      <c r="D220" s="145" t="s">
        <v>135</v>
      </c>
      <c r="E220" s="152" t="s">
        <v>19</v>
      </c>
      <c r="F220" s="153" t="s">
        <v>192</v>
      </c>
      <c r="H220" s="154">
        <v>10</v>
      </c>
      <c r="I220" s="155"/>
      <c r="L220" s="151"/>
      <c r="M220" s="156"/>
      <c r="T220" s="157"/>
      <c r="AT220" s="152" t="s">
        <v>135</v>
      </c>
      <c r="AU220" s="152" t="s">
        <v>83</v>
      </c>
      <c r="AV220" s="13" t="s">
        <v>83</v>
      </c>
      <c r="AW220" s="13" t="s">
        <v>33</v>
      </c>
      <c r="AX220" s="13" t="s">
        <v>81</v>
      </c>
      <c r="AY220" s="152" t="s">
        <v>124</v>
      </c>
    </row>
    <row r="221" spans="2:65" s="1" customFormat="1" ht="16.5" customHeight="1">
      <c r="B221" s="32"/>
      <c r="C221" s="127" t="s">
        <v>427</v>
      </c>
      <c r="D221" s="127" t="s">
        <v>126</v>
      </c>
      <c r="E221" s="128" t="s">
        <v>713</v>
      </c>
      <c r="F221" s="129" t="s">
        <v>714</v>
      </c>
      <c r="G221" s="130" t="s">
        <v>708</v>
      </c>
      <c r="H221" s="131">
        <v>10</v>
      </c>
      <c r="I221" s="132"/>
      <c r="J221" s="133">
        <f>ROUND(I221*H221,1)</f>
        <v>0</v>
      </c>
      <c r="K221" s="129" t="s">
        <v>19</v>
      </c>
      <c r="L221" s="32"/>
      <c r="M221" s="134" t="s">
        <v>19</v>
      </c>
      <c r="N221" s="135" t="s">
        <v>44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709</v>
      </c>
      <c r="AT221" s="138" t="s">
        <v>126</v>
      </c>
      <c r="AU221" s="138" t="s">
        <v>83</v>
      </c>
      <c r="AY221" s="17" t="s">
        <v>124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81</v>
      </c>
      <c r="BK221" s="139">
        <f>ROUND(I221*H221,1)</f>
        <v>0</v>
      </c>
      <c r="BL221" s="17" t="s">
        <v>709</v>
      </c>
      <c r="BM221" s="138" t="s">
        <v>1056</v>
      </c>
    </row>
    <row r="222" spans="2:65" s="12" customFormat="1" ht="11.25">
      <c r="B222" s="144"/>
      <c r="D222" s="145" t="s">
        <v>135</v>
      </c>
      <c r="E222" s="146" t="s">
        <v>19</v>
      </c>
      <c r="F222" s="147" t="s">
        <v>711</v>
      </c>
      <c r="H222" s="146" t="s">
        <v>19</v>
      </c>
      <c r="I222" s="148"/>
      <c r="L222" s="144"/>
      <c r="M222" s="149"/>
      <c r="T222" s="150"/>
      <c r="AT222" s="146" t="s">
        <v>135</v>
      </c>
      <c r="AU222" s="146" t="s">
        <v>83</v>
      </c>
      <c r="AV222" s="12" t="s">
        <v>81</v>
      </c>
      <c r="AW222" s="12" t="s">
        <v>33</v>
      </c>
      <c r="AX222" s="12" t="s">
        <v>73</v>
      </c>
      <c r="AY222" s="146" t="s">
        <v>124</v>
      </c>
    </row>
    <row r="223" spans="2:65" s="13" customFormat="1" ht="11.25">
      <c r="B223" s="151"/>
      <c r="D223" s="145" t="s">
        <v>135</v>
      </c>
      <c r="E223" s="152" t="s">
        <v>19</v>
      </c>
      <c r="F223" s="153" t="s">
        <v>192</v>
      </c>
      <c r="H223" s="154">
        <v>10</v>
      </c>
      <c r="I223" s="155"/>
      <c r="L223" s="151"/>
      <c r="M223" s="156"/>
      <c r="T223" s="157"/>
      <c r="AT223" s="152" t="s">
        <v>135</v>
      </c>
      <c r="AU223" s="152" t="s">
        <v>83</v>
      </c>
      <c r="AV223" s="13" t="s">
        <v>83</v>
      </c>
      <c r="AW223" s="13" t="s">
        <v>33</v>
      </c>
      <c r="AX223" s="13" t="s">
        <v>81</v>
      </c>
      <c r="AY223" s="152" t="s">
        <v>124</v>
      </c>
    </row>
    <row r="224" spans="2:65" s="1" customFormat="1" ht="16.5" customHeight="1">
      <c r="B224" s="32"/>
      <c r="C224" s="127" t="s">
        <v>431</v>
      </c>
      <c r="D224" s="127" t="s">
        <v>126</v>
      </c>
      <c r="E224" s="128" t="s">
        <v>717</v>
      </c>
      <c r="F224" s="129" t="s">
        <v>718</v>
      </c>
      <c r="G224" s="130" t="s">
        <v>708</v>
      </c>
      <c r="H224" s="131">
        <v>10</v>
      </c>
      <c r="I224" s="132"/>
      <c r="J224" s="133">
        <f>ROUND(I224*H224,1)</f>
        <v>0</v>
      </c>
      <c r="K224" s="129" t="s">
        <v>19</v>
      </c>
      <c r="L224" s="32"/>
      <c r="M224" s="134" t="s">
        <v>19</v>
      </c>
      <c r="N224" s="135" t="s">
        <v>44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709</v>
      </c>
      <c r="AT224" s="138" t="s">
        <v>126</v>
      </c>
      <c r="AU224" s="138" t="s">
        <v>83</v>
      </c>
      <c r="AY224" s="17" t="s">
        <v>124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81</v>
      </c>
      <c r="BK224" s="139">
        <f>ROUND(I224*H224,1)</f>
        <v>0</v>
      </c>
      <c r="BL224" s="17" t="s">
        <v>709</v>
      </c>
      <c r="BM224" s="138" t="s">
        <v>1057</v>
      </c>
    </row>
    <row r="225" spans="2:65" s="12" customFormat="1" ht="11.25">
      <c r="B225" s="144"/>
      <c r="D225" s="145" t="s">
        <v>135</v>
      </c>
      <c r="E225" s="146" t="s">
        <v>19</v>
      </c>
      <c r="F225" s="147" t="s">
        <v>711</v>
      </c>
      <c r="H225" s="146" t="s">
        <v>19</v>
      </c>
      <c r="I225" s="148"/>
      <c r="L225" s="144"/>
      <c r="M225" s="149"/>
      <c r="T225" s="150"/>
      <c r="AT225" s="146" t="s">
        <v>135</v>
      </c>
      <c r="AU225" s="146" t="s">
        <v>83</v>
      </c>
      <c r="AV225" s="12" t="s">
        <v>81</v>
      </c>
      <c r="AW225" s="12" t="s">
        <v>33</v>
      </c>
      <c r="AX225" s="12" t="s">
        <v>73</v>
      </c>
      <c r="AY225" s="146" t="s">
        <v>124</v>
      </c>
    </row>
    <row r="226" spans="2:65" s="13" customFormat="1" ht="11.25">
      <c r="B226" s="151"/>
      <c r="D226" s="145" t="s">
        <v>135</v>
      </c>
      <c r="E226" s="152" t="s">
        <v>19</v>
      </c>
      <c r="F226" s="153" t="s">
        <v>192</v>
      </c>
      <c r="H226" s="154">
        <v>10</v>
      </c>
      <c r="I226" s="155"/>
      <c r="L226" s="151"/>
      <c r="M226" s="156"/>
      <c r="T226" s="157"/>
      <c r="AT226" s="152" t="s">
        <v>135</v>
      </c>
      <c r="AU226" s="152" t="s">
        <v>83</v>
      </c>
      <c r="AV226" s="13" t="s">
        <v>83</v>
      </c>
      <c r="AW226" s="13" t="s">
        <v>33</v>
      </c>
      <c r="AX226" s="13" t="s">
        <v>81</v>
      </c>
      <c r="AY226" s="152" t="s">
        <v>124</v>
      </c>
    </row>
    <row r="227" spans="2:65" s="1" customFormat="1" ht="24.2" customHeight="1">
      <c r="B227" s="32"/>
      <c r="C227" s="127" t="s">
        <v>435</v>
      </c>
      <c r="D227" s="127" t="s">
        <v>126</v>
      </c>
      <c r="E227" s="128" t="s">
        <v>725</v>
      </c>
      <c r="F227" s="129" t="s">
        <v>1058</v>
      </c>
      <c r="G227" s="130" t="s">
        <v>630</v>
      </c>
      <c r="H227" s="131">
        <v>15</v>
      </c>
      <c r="I227" s="132"/>
      <c r="J227" s="133">
        <f>ROUND(I227*H227,1)</f>
        <v>0</v>
      </c>
      <c r="K227" s="129" t="s">
        <v>19</v>
      </c>
      <c r="L227" s="32"/>
      <c r="M227" s="134" t="s">
        <v>19</v>
      </c>
      <c r="N227" s="135" t="s">
        <v>44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709</v>
      </c>
      <c r="AT227" s="138" t="s">
        <v>126</v>
      </c>
      <c r="AU227" s="138" t="s">
        <v>83</v>
      </c>
      <c r="AY227" s="17" t="s">
        <v>124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81</v>
      </c>
      <c r="BK227" s="139">
        <f>ROUND(I227*H227,1)</f>
        <v>0</v>
      </c>
      <c r="BL227" s="17" t="s">
        <v>709</v>
      </c>
      <c r="BM227" s="138" t="s">
        <v>1059</v>
      </c>
    </row>
    <row r="228" spans="2:65" s="12" customFormat="1" ht="11.25">
      <c r="B228" s="144"/>
      <c r="D228" s="145" t="s">
        <v>135</v>
      </c>
      <c r="E228" s="146" t="s">
        <v>19</v>
      </c>
      <c r="F228" s="147" t="s">
        <v>728</v>
      </c>
      <c r="H228" s="146" t="s">
        <v>19</v>
      </c>
      <c r="I228" s="148"/>
      <c r="L228" s="144"/>
      <c r="M228" s="149"/>
      <c r="T228" s="150"/>
      <c r="AT228" s="146" t="s">
        <v>135</v>
      </c>
      <c r="AU228" s="146" t="s">
        <v>83</v>
      </c>
      <c r="AV228" s="12" t="s">
        <v>81</v>
      </c>
      <c r="AW228" s="12" t="s">
        <v>33</v>
      </c>
      <c r="AX228" s="12" t="s">
        <v>73</v>
      </c>
      <c r="AY228" s="146" t="s">
        <v>124</v>
      </c>
    </row>
    <row r="229" spans="2:65" s="13" customFormat="1" ht="11.25">
      <c r="B229" s="151"/>
      <c r="D229" s="145" t="s">
        <v>135</v>
      </c>
      <c r="E229" s="152" t="s">
        <v>19</v>
      </c>
      <c r="F229" s="153" t="s">
        <v>224</v>
      </c>
      <c r="H229" s="154">
        <v>15</v>
      </c>
      <c r="I229" s="155"/>
      <c r="L229" s="151"/>
      <c r="M229" s="156"/>
      <c r="T229" s="157"/>
      <c r="AT229" s="152" t="s">
        <v>135</v>
      </c>
      <c r="AU229" s="152" t="s">
        <v>83</v>
      </c>
      <c r="AV229" s="13" t="s">
        <v>83</v>
      </c>
      <c r="AW229" s="13" t="s">
        <v>33</v>
      </c>
      <c r="AX229" s="13" t="s">
        <v>81</v>
      </c>
      <c r="AY229" s="152" t="s">
        <v>124</v>
      </c>
    </row>
    <row r="230" spans="2:65" s="11" customFormat="1" ht="22.9" customHeight="1">
      <c r="B230" s="115"/>
      <c r="D230" s="116" t="s">
        <v>72</v>
      </c>
      <c r="E230" s="125" t="s">
        <v>729</v>
      </c>
      <c r="F230" s="125" t="s">
        <v>730</v>
      </c>
      <c r="I230" s="118"/>
      <c r="J230" s="126">
        <f>BK230</f>
        <v>0</v>
      </c>
      <c r="L230" s="115"/>
      <c r="M230" s="120"/>
      <c r="P230" s="121">
        <f>P231</f>
        <v>0</v>
      </c>
      <c r="R230" s="121">
        <f>R231</f>
        <v>0</v>
      </c>
      <c r="T230" s="122">
        <f>T231</f>
        <v>0</v>
      </c>
      <c r="AR230" s="116" t="s">
        <v>159</v>
      </c>
      <c r="AT230" s="123" t="s">
        <v>72</v>
      </c>
      <c r="AU230" s="123" t="s">
        <v>81</v>
      </c>
      <c r="AY230" s="116" t="s">
        <v>124</v>
      </c>
      <c r="BK230" s="124">
        <f>BK231</f>
        <v>0</v>
      </c>
    </row>
    <row r="231" spans="2:65" s="1" customFormat="1" ht="16.5" customHeight="1">
      <c r="B231" s="32"/>
      <c r="C231" s="127" t="s">
        <v>439</v>
      </c>
      <c r="D231" s="127" t="s">
        <v>126</v>
      </c>
      <c r="E231" s="128" t="s">
        <v>732</v>
      </c>
      <c r="F231" s="129" t="s">
        <v>733</v>
      </c>
      <c r="G231" s="130" t="s">
        <v>630</v>
      </c>
      <c r="H231" s="131">
        <v>1</v>
      </c>
      <c r="I231" s="132"/>
      <c r="J231" s="133">
        <f>ROUND(I231*H231,1)</f>
        <v>0</v>
      </c>
      <c r="K231" s="129" t="s">
        <v>19</v>
      </c>
      <c r="L231" s="32"/>
      <c r="M231" s="134" t="s">
        <v>19</v>
      </c>
      <c r="N231" s="135" t="s">
        <v>44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709</v>
      </c>
      <c r="AT231" s="138" t="s">
        <v>126</v>
      </c>
      <c r="AU231" s="138" t="s">
        <v>83</v>
      </c>
      <c r="AY231" s="17" t="s">
        <v>124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81</v>
      </c>
      <c r="BK231" s="139">
        <f>ROUND(I231*H231,1)</f>
        <v>0</v>
      </c>
      <c r="BL231" s="17" t="s">
        <v>709</v>
      </c>
      <c r="BM231" s="138" t="s">
        <v>1060</v>
      </c>
    </row>
    <row r="232" spans="2:65" s="11" customFormat="1" ht="22.9" customHeight="1">
      <c r="B232" s="115"/>
      <c r="D232" s="116" t="s">
        <v>72</v>
      </c>
      <c r="E232" s="125" t="s">
        <v>1061</v>
      </c>
      <c r="F232" s="125" t="s">
        <v>1062</v>
      </c>
      <c r="I232" s="118"/>
      <c r="J232" s="126">
        <f>BK232</f>
        <v>0</v>
      </c>
      <c r="L232" s="115"/>
      <c r="M232" s="120"/>
      <c r="P232" s="121">
        <f>P233</f>
        <v>0</v>
      </c>
      <c r="R232" s="121">
        <f>R233</f>
        <v>0</v>
      </c>
      <c r="T232" s="122">
        <f>T233</f>
        <v>0</v>
      </c>
      <c r="AR232" s="116" t="s">
        <v>159</v>
      </c>
      <c r="AT232" s="123" t="s">
        <v>72</v>
      </c>
      <c r="AU232" s="123" t="s">
        <v>81</v>
      </c>
      <c r="AY232" s="116" t="s">
        <v>124</v>
      </c>
      <c r="BK232" s="124">
        <f>BK233</f>
        <v>0</v>
      </c>
    </row>
    <row r="233" spans="2:65" s="1" customFormat="1" ht="24.2" customHeight="1">
      <c r="B233" s="32"/>
      <c r="C233" s="127" t="s">
        <v>443</v>
      </c>
      <c r="D233" s="127" t="s">
        <v>126</v>
      </c>
      <c r="E233" s="128" t="s">
        <v>1063</v>
      </c>
      <c r="F233" s="129" t="s">
        <v>1064</v>
      </c>
      <c r="G233" s="130" t="s">
        <v>630</v>
      </c>
      <c r="H233" s="131">
        <v>1</v>
      </c>
      <c r="I233" s="132"/>
      <c r="J233" s="133">
        <f>ROUND(I233*H233,1)</f>
        <v>0</v>
      </c>
      <c r="K233" s="129" t="s">
        <v>19</v>
      </c>
      <c r="L233" s="32"/>
      <c r="M233" s="175" t="s">
        <v>19</v>
      </c>
      <c r="N233" s="176" t="s">
        <v>44</v>
      </c>
      <c r="O233" s="177"/>
      <c r="P233" s="178">
        <f>O233*H233</f>
        <v>0</v>
      </c>
      <c r="Q233" s="178">
        <v>0</v>
      </c>
      <c r="R233" s="178">
        <f>Q233*H233</f>
        <v>0</v>
      </c>
      <c r="S233" s="178">
        <v>0</v>
      </c>
      <c r="T233" s="179">
        <f>S233*H233</f>
        <v>0</v>
      </c>
      <c r="AR233" s="138" t="s">
        <v>709</v>
      </c>
      <c r="AT233" s="138" t="s">
        <v>126</v>
      </c>
      <c r="AU233" s="138" t="s">
        <v>83</v>
      </c>
      <c r="AY233" s="17" t="s">
        <v>124</v>
      </c>
      <c r="BE233" s="139">
        <f>IF(N233="základní",J233,0)</f>
        <v>0</v>
      </c>
      <c r="BF233" s="139">
        <f>IF(N233="snížená",J233,0)</f>
        <v>0</v>
      </c>
      <c r="BG233" s="139">
        <f>IF(N233="zákl. přenesená",J233,0)</f>
        <v>0</v>
      </c>
      <c r="BH233" s="139">
        <f>IF(N233="sníž. přenesená",J233,0)</f>
        <v>0</v>
      </c>
      <c r="BI233" s="139">
        <f>IF(N233="nulová",J233,0)</f>
        <v>0</v>
      </c>
      <c r="BJ233" s="17" t="s">
        <v>81</v>
      </c>
      <c r="BK233" s="139">
        <f>ROUND(I233*H233,1)</f>
        <v>0</v>
      </c>
      <c r="BL233" s="17" t="s">
        <v>709</v>
      </c>
      <c r="BM233" s="138" t="s">
        <v>1065</v>
      </c>
    </row>
    <row r="234" spans="2:65" s="1" customFormat="1" ht="6.95" customHeight="1">
      <c r="B234" s="41"/>
      <c r="C234" s="42"/>
      <c r="D234" s="42"/>
      <c r="E234" s="42"/>
      <c r="F234" s="42"/>
      <c r="G234" s="42"/>
      <c r="H234" s="42"/>
      <c r="I234" s="42"/>
      <c r="J234" s="42"/>
      <c r="K234" s="42"/>
      <c r="L234" s="32"/>
    </row>
  </sheetData>
  <sheetProtection algorithmName="SHA-512" hashValue="3Jfp/r9XVAvjBAQarybJhDzaQuVvpXmjNMI4Z2uny6plAUEVO86szx/MZ29emZaRUmLffyb6W2HnLzZu/iy+uA==" saltValue="JW1HE+SLQzWho0csWhlrNJ2KfPFF7x+S27uK1OzftT06uOy+sTr1FqPzHIIdlE5k5TDh5sLC4OkN3JVGW0N5ng==" spinCount="100000" sheet="1" objects="1" scenarios="1" formatColumns="0" formatRows="0" autoFilter="0"/>
  <autoFilter ref="C95:K233" xr:uid="{00000000-0009-0000-0000-000003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300-000000000000}"/>
    <hyperlink ref="F102" r:id="rId2" xr:uid="{00000000-0004-0000-0300-000001000000}"/>
    <hyperlink ref="F110" r:id="rId3" xr:uid="{00000000-0004-0000-0300-000002000000}"/>
    <hyperlink ref="F113" r:id="rId4" xr:uid="{00000000-0004-0000-0300-000003000000}"/>
    <hyperlink ref="F116" r:id="rId5" xr:uid="{00000000-0004-0000-0300-000004000000}"/>
    <hyperlink ref="F119" r:id="rId6" xr:uid="{00000000-0004-0000-0300-000005000000}"/>
    <hyperlink ref="F122" r:id="rId7" xr:uid="{00000000-0004-0000-0300-000006000000}"/>
    <hyperlink ref="F125" r:id="rId8" xr:uid="{00000000-0004-0000-0300-000007000000}"/>
    <hyperlink ref="F128" r:id="rId9" xr:uid="{00000000-0004-0000-0300-000008000000}"/>
    <hyperlink ref="F137" r:id="rId10" xr:uid="{00000000-0004-0000-0300-000009000000}"/>
    <hyperlink ref="F139" r:id="rId11" xr:uid="{00000000-0004-0000-0300-00000A000000}"/>
    <hyperlink ref="F141" r:id="rId12" xr:uid="{00000000-0004-0000-0300-00000B000000}"/>
    <hyperlink ref="F149" r:id="rId13" xr:uid="{00000000-0004-0000-0300-00000C000000}"/>
    <hyperlink ref="F152" r:id="rId14" xr:uid="{00000000-0004-0000-0300-00000D000000}"/>
    <hyperlink ref="F154" r:id="rId15" xr:uid="{00000000-0004-0000-0300-00000E000000}"/>
    <hyperlink ref="F157" r:id="rId16" xr:uid="{00000000-0004-0000-0300-00000F000000}"/>
    <hyperlink ref="F160" r:id="rId17" xr:uid="{00000000-0004-0000-0300-000010000000}"/>
    <hyperlink ref="F164" r:id="rId18" xr:uid="{00000000-0004-0000-0300-000011000000}"/>
    <hyperlink ref="F168" r:id="rId19" xr:uid="{00000000-0004-0000-0300-000012000000}"/>
    <hyperlink ref="F170" r:id="rId20" xr:uid="{00000000-0004-0000-0300-000013000000}"/>
    <hyperlink ref="F172" r:id="rId21" xr:uid="{00000000-0004-0000-0300-000014000000}"/>
    <hyperlink ref="F176" r:id="rId22" xr:uid="{00000000-0004-0000-0300-000015000000}"/>
    <hyperlink ref="F182" r:id="rId23" xr:uid="{00000000-0004-0000-0300-000016000000}"/>
    <hyperlink ref="F185" r:id="rId24" xr:uid="{00000000-0004-0000-0300-000017000000}"/>
    <hyperlink ref="F188" r:id="rId25" xr:uid="{00000000-0004-0000-0300-000018000000}"/>
    <hyperlink ref="F191" r:id="rId26" xr:uid="{00000000-0004-0000-0300-000019000000}"/>
    <hyperlink ref="F204" r:id="rId27" xr:uid="{00000000-0004-0000-0300-00001A000000}"/>
    <hyperlink ref="F209" r:id="rId28" xr:uid="{00000000-0004-0000-0300-00001B000000}"/>
    <hyperlink ref="F215" r:id="rId29" xr:uid="{00000000-0004-0000-03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180" customWidth="1"/>
    <col min="2" max="2" width="1.6640625" style="180" customWidth="1"/>
    <col min="3" max="4" width="5" style="180" customWidth="1"/>
    <col min="5" max="5" width="11.6640625" style="180" customWidth="1"/>
    <col min="6" max="6" width="9.1640625" style="180" customWidth="1"/>
    <col min="7" max="7" width="5" style="180" customWidth="1"/>
    <col min="8" max="8" width="77.83203125" style="180" customWidth="1"/>
    <col min="9" max="10" width="20" style="180" customWidth="1"/>
    <col min="11" max="11" width="1.6640625" style="180" customWidth="1"/>
  </cols>
  <sheetData>
    <row r="1" spans="2:11" customFormat="1" ht="37.5" customHeight="1"/>
    <row r="2" spans="2:11" customFormat="1" ht="7.5" customHeight="1">
      <c r="B2" s="181"/>
      <c r="C2" s="182"/>
      <c r="D2" s="182"/>
      <c r="E2" s="182"/>
      <c r="F2" s="182"/>
      <c r="G2" s="182"/>
      <c r="H2" s="182"/>
      <c r="I2" s="182"/>
      <c r="J2" s="182"/>
      <c r="K2" s="183"/>
    </row>
    <row r="3" spans="2:11" s="15" customFormat="1" ht="45" customHeight="1">
      <c r="B3" s="184"/>
      <c r="C3" s="308" t="s">
        <v>1066</v>
      </c>
      <c r="D3" s="308"/>
      <c r="E3" s="308"/>
      <c r="F3" s="308"/>
      <c r="G3" s="308"/>
      <c r="H3" s="308"/>
      <c r="I3" s="308"/>
      <c r="J3" s="308"/>
      <c r="K3" s="185"/>
    </row>
    <row r="4" spans="2:11" customFormat="1" ht="25.5" customHeight="1">
      <c r="B4" s="186"/>
      <c r="C4" s="307" t="s">
        <v>1067</v>
      </c>
      <c r="D4" s="307"/>
      <c r="E4" s="307"/>
      <c r="F4" s="307"/>
      <c r="G4" s="307"/>
      <c r="H4" s="307"/>
      <c r="I4" s="307"/>
      <c r="J4" s="307"/>
      <c r="K4" s="187"/>
    </row>
    <row r="5" spans="2:11" customFormat="1" ht="5.25" customHeight="1">
      <c r="B5" s="186"/>
      <c r="C5" s="188"/>
      <c r="D5" s="188"/>
      <c r="E5" s="188"/>
      <c r="F5" s="188"/>
      <c r="G5" s="188"/>
      <c r="H5" s="188"/>
      <c r="I5" s="188"/>
      <c r="J5" s="188"/>
      <c r="K5" s="187"/>
    </row>
    <row r="6" spans="2:11" customFormat="1" ht="15" customHeight="1">
      <c r="B6" s="186"/>
      <c r="C6" s="306" t="s">
        <v>1068</v>
      </c>
      <c r="D6" s="306"/>
      <c r="E6" s="306"/>
      <c r="F6" s="306"/>
      <c r="G6" s="306"/>
      <c r="H6" s="306"/>
      <c r="I6" s="306"/>
      <c r="J6" s="306"/>
      <c r="K6" s="187"/>
    </row>
    <row r="7" spans="2:11" customFormat="1" ht="15" customHeight="1">
      <c r="B7" s="190"/>
      <c r="C7" s="306" t="s">
        <v>1069</v>
      </c>
      <c r="D7" s="306"/>
      <c r="E7" s="306"/>
      <c r="F7" s="306"/>
      <c r="G7" s="306"/>
      <c r="H7" s="306"/>
      <c r="I7" s="306"/>
      <c r="J7" s="306"/>
      <c r="K7" s="187"/>
    </row>
    <row r="8" spans="2:11" customFormat="1" ht="12.75" customHeight="1">
      <c r="B8" s="190"/>
      <c r="C8" s="189"/>
      <c r="D8" s="189"/>
      <c r="E8" s="189"/>
      <c r="F8" s="189"/>
      <c r="G8" s="189"/>
      <c r="H8" s="189"/>
      <c r="I8" s="189"/>
      <c r="J8" s="189"/>
      <c r="K8" s="187"/>
    </row>
    <row r="9" spans="2:11" customFormat="1" ht="15" customHeight="1">
      <c r="B9" s="190"/>
      <c r="C9" s="306" t="s">
        <v>1070</v>
      </c>
      <c r="D9" s="306"/>
      <c r="E9" s="306"/>
      <c r="F9" s="306"/>
      <c r="G9" s="306"/>
      <c r="H9" s="306"/>
      <c r="I9" s="306"/>
      <c r="J9" s="306"/>
      <c r="K9" s="187"/>
    </row>
    <row r="10" spans="2:11" customFormat="1" ht="15" customHeight="1">
      <c r="B10" s="190"/>
      <c r="C10" s="189"/>
      <c r="D10" s="306" t="s">
        <v>1071</v>
      </c>
      <c r="E10" s="306"/>
      <c r="F10" s="306"/>
      <c r="G10" s="306"/>
      <c r="H10" s="306"/>
      <c r="I10" s="306"/>
      <c r="J10" s="306"/>
      <c r="K10" s="187"/>
    </row>
    <row r="11" spans="2:11" customFormat="1" ht="15" customHeight="1">
      <c r="B11" s="190"/>
      <c r="C11" s="191"/>
      <c r="D11" s="306" t="s">
        <v>1072</v>
      </c>
      <c r="E11" s="306"/>
      <c r="F11" s="306"/>
      <c r="G11" s="306"/>
      <c r="H11" s="306"/>
      <c r="I11" s="306"/>
      <c r="J11" s="306"/>
      <c r="K11" s="187"/>
    </row>
    <row r="12" spans="2:11" customFormat="1" ht="15" customHeight="1">
      <c r="B12" s="190"/>
      <c r="C12" s="191"/>
      <c r="D12" s="189"/>
      <c r="E12" s="189"/>
      <c r="F12" s="189"/>
      <c r="G12" s="189"/>
      <c r="H12" s="189"/>
      <c r="I12" s="189"/>
      <c r="J12" s="189"/>
      <c r="K12" s="187"/>
    </row>
    <row r="13" spans="2:11" customFormat="1" ht="15" customHeight="1">
      <c r="B13" s="190"/>
      <c r="C13" s="191"/>
      <c r="D13" s="192" t="s">
        <v>1073</v>
      </c>
      <c r="E13" s="189"/>
      <c r="F13" s="189"/>
      <c r="G13" s="189"/>
      <c r="H13" s="189"/>
      <c r="I13" s="189"/>
      <c r="J13" s="189"/>
      <c r="K13" s="187"/>
    </row>
    <row r="14" spans="2:11" customFormat="1" ht="12.75" customHeight="1">
      <c r="B14" s="190"/>
      <c r="C14" s="191"/>
      <c r="D14" s="191"/>
      <c r="E14" s="191"/>
      <c r="F14" s="191"/>
      <c r="G14" s="191"/>
      <c r="H14" s="191"/>
      <c r="I14" s="191"/>
      <c r="J14" s="191"/>
      <c r="K14" s="187"/>
    </row>
    <row r="15" spans="2:11" customFormat="1" ht="15" customHeight="1">
      <c r="B15" s="190"/>
      <c r="C15" s="191"/>
      <c r="D15" s="306" t="s">
        <v>1074</v>
      </c>
      <c r="E15" s="306"/>
      <c r="F15" s="306"/>
      <c r="G15" s="306"/>
      <c r="H15" s="306"/>
      <c r="I15" s="306"/>
      <c r="J15" s="306"/>
      <c r="K15" s="187"/>
    </row>
    <row r="16" spans="2:11" customFormat="1" ht="15" customHeight="1">
      <c r="B16" s="190"/>
      <c r="C16" s="191"/>
      <c r="D16" s="306" t="s">
        <v>1075</v>
      </c>
      <c r="E16" s="306"/>
      <c r="F16" s="306"/>
      <c r="G16" s="306"/>
      <c r="H16" s="306"/>
      <c r="I16" s="306"/>
      <c r="J16" s="306"/>
      <c r="K16" s="187"/>
    </row>
    <row r="17" spans="2:11" customFormat="1" ht="15" customHeight="1">
      <c r="B17" s="190"/>
      <c r="C17" s="191"/>
      <c r="D17" s="306" t="s">
        <v>1076</v>
      </c>
      <c r="E17" s="306"/>
      <c r="F17" s="306"/>
      <c r="G17" s="306"/>
      <c r="H17" s="306"/>
      <c r="I17" s="306"/>
      <c r="J17" s="306"/>
      <c r="K17" s="187"/>
    </row>
    <row r="18" spans="2:11" customFormat="1" ht="15" customHeight="1">
      <c r="B18" s="190"/>
      <c r="C18" s="191"/>
      <c r="D18" s="191"/>
      <c r="E18" s="193" t="s">
        <v>80</v>
      </c>
      <c r="F18" s="306" t="s">
        <v>1077</v>
      </c>
      <c r="G18" s="306"/>
      <c r="H18" s="306"/>
      <c r="I18" s="306"/>
      <c r="J18" s="306"/>
      <c r="K18" s="187"/>
    </row>
    <row r="19" spans="2:11" customFormat="1" ht="15" customHeight="1">
      <c r="B19" s="190"/>
      <c r="C19" s="191"/>
      <c r="D19" s="191"/>
      <c r="E19" s="193" t="s">
        <v>1078</v>
      </c>
      <c r="F19" s="306" t="s">
        <v>1079</v>
      </c>
      <c r="G19" s="306"/>
      <c r="H19" s="306"/>
      <c r="I19" s="306"/>
      <c r="J19" s="306"/>
      <c r="K19" s="187"/>
    </row>
    <row r="20" spans="2:11" customFormat="1" ht="15" customHeight="1">
      <c r="B20" s="190"/>
      <c r="C20" s="191"/>
      <c r="D20" s="191"/>
      <c r="E20" s="193" t="s">
        <v>1080</v>
      </c>
      <c r="F20" s="306" t="s">
        <v>1081</v>
      </c>
      <c r="G20" s="306"/>
      <c r="H20" s="306"/>
      <c r="I20" s="306"/>
      <c r="J20" s="306"/>
      <c r="K20" s="187"/>
    </row>
    <row r="21" spans="2:11" customFormat="1" ht="15" customHeight="1">
      <c r="B21" s="190"/>
      <c r="C21" s="191"/>
      <c r="D21" s="191"/>
      <c r="E21" s="193" t="s">
        <v>1082</v>
      </c>
      <c r="F21" s="306" t="s">
        <v>1083</v>
      </c>
      <c r="G21" s="306"/>
      <c r="H21" s="306"/>
      <c r="I21" s="306"/>
      <c r="J21" s="306"/>
      <c r="K21" s="187"/>
    </row>
    <row r="22" spans="2:11" customFormat="1" ht="15" customHeight="1">
      <c r="B22" s="190"/>
      <c r="C22" s="191"/>
      <c r="D22" s="191"/>
      <c r="E22" s="193" t="s">
        <v>1084</v>
      </c>
      <c r="F22" s="306" t="s">
        <v>1085</v>
      </c>
      <c r="G22" s="306"/>
      <c r="H22" s="306"/>
      <c r="I22" s="306"/>
      <c r="J22" s="306"/>
      <c r="K22" s="187"/>
    </row>
    <row r="23" spans="2:11" customFormat="1" ht="15" customHeight="1">
      <c r="B23" s="190"/>
      <c r="C23" s="191"/>
      <c r="D23" s="191"/>
      <c r="E23" s="193" t="s">
        <v>1086</v>
      </c>
      <c r="F23" s="306" t="s">
        <v>1087</v>
      </c>
      <c r="G23" s="306"/>
      <c r="H23" s="306"/>
      <c r="I23" s="306"/>
      <c r="J23" s="306"/>
      <c r="K23" s="187"/>
    </row>
    <row r="24" spans="2:11" customFormat="1" ht="12.75" customHeight="1">
      <c r="B24" s="190"/>
      <c r="C24" s="191"/>
      <c r="D24" s="191"/>
      <c r="E24" s="191"/>
      <c r="F24" s="191"/>
      <c r="G24" s="191"/>
      <c r="H24" s="191"/>
      <c r="I24" s="191"/>
      <c r="J24" s="191"/>
      <c r="K24" s="187"/>
    </row>
    <row r="25" spans="2:11" customFormat="1" ht="15" customHeight="1">
      <c r="B25" s="190"/>
      <c r="C25" s="306" t="s">
        <v>1088</v>
      </c>
      <c r="D25" s="306"/>
      <c r="E25" s="306"/>
      <c r="F25" s="306"/>
      <c r="G25" s="306"/>
      <c r="H25" s="306"/>
      <c r="I25" s="306"/>
      <c r="J25" s="306"/>
      <c r="K25" s="187"/>
    </row>
    <row r="26" spans="2:11" customFormat="1" ht="15" customHeight="1">
      <c r="B26" s="190"/>
      <c r="C26" s="306" t="s">
        <v>1089</v>
      </c>
      <c r="D26" s="306"/>
      <c r="E26" s="306"/>
      <c r="F26" s="306"/>
      <c r="G26" s="306"/>
      <c r="H26" s="306"/>
      <c r="I26" s="306"/>
      <c r="J26" s="306"/>
      <c r="K26" s="187"/>
    </row>
    <row r="27" spans="2:11" customFormat="1" ht="15" customHeight="1">
      <c r="B27" s="190"/>
      <c r="C27" s="189"/>
      <c r="D27" s="306" t="s">
        <v>1090</v>
      </c>
      <c r="E27" s="306"/>
      <c r="F27" s="306"/>
      <c r="G27" s="306"/>
      <c r="H27" s="306"/>
      <c r="I27" s="306"/>
      <c r="J27" s="306"/>
      <c r="K27" s="187"/>
    </row>
    <row r="28" spans="2:11" customFormat="1" ht="15" customHeight="1">
      <c r="B28" s="190"/>
      <c r="C28" s="191"/>
      <c r="D28" s="306" t="s">
        <v>1091</v>
      </c>
      <c r="E28" s="306"/>
      <c r="F28" s="306"/>
      <c r="G28" s="306"/>
      <c r="H28" s="306"/>
      <c r="I28" s="306"/>
      <c r="J28" s="306"/>
      <c r="K28" s="187"/>
    </row>
    <row r="29" spans="2:11" customFormat="1" ht="12.75" customHeight="1">
      <c r="B29" s="190"/>
      <c r="C29" s="191"/>
      <c r="D29" s="191"/>
      <c r="E29" s="191"/>
      <c r="F29" s="191"/>
      <c r="G29" s="191"/>
      <c r="H29" s="191"/>
      <c r="I29" s="191"/>
      <c r="J29" s="191"/>
      <c r="K29" s="187"/>
    </row>
    <row r="30" spans="2:11" customFormat="1" ht="15" customHeight="1">
      <c r="B30" s="190"/>
      <c r="C30" s="191"/>
      <c r="D30" s="306" t="s">
        <v>1092</v>
      </c>
      <c r="E30" s="306"/>
      <c r="F30" s="306"/>
      <c r="G30" s="306"/>
      <c r="H30" s="306"/>
      <c r="I30" s="306"/>
      <c r="J30" s="306"/>
      <c r="K30" s="187"/>
    </row>
    <row r="31" spans="2:11" customFormat="1" ht="15" customHeight="1">
      <c r="B31" s="190"/>
      <c r="C31" s="191"/>
      <c r="D31" s="306" t="s">
        <v>1093</v>
      </c>
      <c r="E31" s="306"/>
      <c r="F31" s="306"/>
      <c r="G31" s="306"/>
      <c r="H31" s="306"/>
      <c r="I31" s="306"/>
      <c r="J31" s="306"/>
      <c r="K31" s="187"/>
    </row>
    <row r="32" spans="2:11" customFormat="1" ht="12.75" customHeight="1">
      <c r="B32" s="190"/>
      <c r="C32" s="191"/>
      <c r="D32" s="191"/>
      <c r="E32" s="191"/>
      <c r="F32" s="191"/>
      <c r="G32" s="191"/>
      <c r="H32" s="191"/>
      <c r="I32" s="191"/>
      <c r="J32" s="191"/>
      <c r="K32" s="187"/>
    </row>
    <row r="33" spans="2:11" customFormat="1" ht="15" customHeight="1">
      <c r="B33" s="190"/>
      <c r="C33" s="191"/>
      <c r="D33" s="306" t="s">
        <v>1094</v>
      </c>
      <c r="E33" s="306"/>
      <c r="F33" s="306"/>
      <c r="G33" s="306"/>
      <c r="H33" s="306"/>
      <c r="I33" s="306"/>
      <c r="J33" s="306"/>
      <c r="K33" s="187"/>
    </row>
    <row r="34" spans="2:11" customFormat="1" ht="15" customHeight="1">
      <c r="B34" s="190"/>
      <c r="C34" s="191"/>
      <c r="D34" s="306" t="s">
        <v>1095</v>
      </c>
      <c r="E34" s="306"/>
      <c r="F34" s="306"/>
      <c r="G34" s="306"/>
      <c r="H34" s="306"/>
      <c r="I34" s="306"/>
      <c r="J34" s="306"/>
      <c r="K34" s="187"/>
    </row>
    <row r="35" spans="2:11" customFormat="1" ht="15" customHeight="1">
      <c r="B35" s="190"/>
      <c r="C35" s="191"/>
      <c r="D35" s="306" t="s">
        <v>1096</v>
      </c>
      <c r="E35" s="306"/>
      <c r="F35" s="306"/>
      <c r="G35" s="306"/>
      <c r="H35" s="306"/>
      <c r="I35" s="306"/>
      <c r="J35" s="306"/>
      <c r="K35" s="187"/>
    </row>
    <row r="36" spans="2:11" customFormat="1" ht="15" customHeight="1">
      <c r="B36" s="190"/>
      <c r="C36" s="191"/>
      <c r="D36" s="189"/>
      <c r="E36" s="192" t="s">
        <v>110</v>
      </c>
      <c r="F36" s="189"/>
      <c r="G36" s="306" t="s">
        <v>1097</v>
      </c>
      <c r="H36" s="306"/>
      <c r="I36" s="306"/>
      <c r="J36" s="306"/>
      <c r="K36" s="187"/>
    </row>
    <row r="37" spans="2:11" customFormat="1" ht="30.75" customHeight="1">
      <c r="B37" s="190"/>
      <c r="C37" s="191"/>
      <c r="D37" s="189"/>
      <c r="E37" s="192" t="s">
        <v>1098</v>
      </c>
      <c r="F37" s="189"/>
      <c r="G37" s="306" t="s">
        <v>1099</v>
      </c>
      <c r="H37" s="306"/>
      <c r="I37" s="306"/>
      <c r="J37" s="306"/>
      <c r="K37" s="187"/>
    </row>
    <row r="38" spans="2:11" customFormat="1" ht="15" customHeight="1">
      <c r="B38" s="190"/>
      <c r="C38" s="191"/>
      <c r="D38" s="189"/>
      <c r="E38" s="192" t="s">
        <v>54</v>
      </c>
      <c r="F38" s="189"/>
      <c r="G38" s="306" t="s">
        <v>1100</v>
      </c>
      <c r="H38" s="306"/>
      <c r="I38" s="306"/>
      <c r="J38" s="306"/>
      <c r="K38" s="187"/>
    </row>
    <row r="39" spans="2:11" customFormat="1" ht="15" customHeight="1">
      <c r="B39" s="190"/>
      <c r="C39" s="191"/>
      <c r="D39" s="189"/>
      <c r="E39" s="192" t="s">
        <v>55</v>
      </c>
      <c r="F39" s="189"/>
      <c r="G39" s="306" t="s">
        <v>1101</v>
      </c>
      <c r="H39" s="306"/>
      <c r="I39" s="306"/>
      <c r="J39" s="306"/>
      <c r="K39" s="187"/>
    </row>
    <row r="40" spans="2:11" customFormat="1" ht="15" customHeight="1">
      <c r="B40" s="190"/>
      <c r="C40" s="191"/>
      <c r="D40" s="189"/>
      <c r="E40" s="192" t="s">
        <v>111</v>
      </c>
      <c r="F40" s="189"/>
      <c r="G40" s="306" t="s">
        <v>1102</v>
      </c>
      <c r="H40" s="306"/>
      <c r="I40" s="306"/>
      <c r="J40" s="306"/>
      <c r="K40" s="187"/>
    </row>
    <row r="41" spans="2:11" customFormat="1" ht="15" customHeight="1">
      <c r="B41" s="190"/>
      <c r="C41" s="191"/>
      <c r="D41" s="189"/>
      <c r="E41" s="192" t="s">
        <v>112</v>
      </c>
      <c r="F41" s="189"/>
      <c r="G41" s="306" t="s">
        <v>1103</v>
      </c>
      <c r="H41" s="306"/>
      <c r="I41" s="306"/>
      <c r="J41" s="306"/>
      <c r="K41" s="187"/>
    </row>
    <row r="42" spans="2:11" customFormat="1" ht="15" customHeight="1">
      <c r="B42" s="190"/>
      <c r="C42" s="191"/>
      <c r="D42" s="189"/>
      <c r="E42" s="192" t="s">
        <v>1104</v>
      </c>
      <c r="F42" s="189"/>
      <c r="G42" s="306" t="s">
        <v>1105</v>
      </c>
      <c r="H42" s="306"/>
      <c r="I42" s="306"/>
      <c r="J42" s="306"/>
      <c r="K42" s="187"/>
    </row>
    <row r="43" spans="2:11" customFormat="1" ht="15" customHeight="1">
      <c r="B43" s="190"/>
      <c r="C43" s="191"/>
      <c r="D43" s="189"/>
      <c r="E43" s="192"/>
      <c r="F43" s="189"/>
      <c r="G43" s="306" t="s">
        <v>1106</v>
      </c>
      <c r="H43" s="306"/>
      <c r="I43" s="306"/>
      <c r="J43" s="306"/>
      <c r="K43" s="187"/>
    </row>
    <row r="44" spans="2:11" customFormat="1" ht="15" customHeight="1">
      <c r="B44" s="190"/>
      <c r="C44" s="191"/>
      <c r="D44" s="189"/>
      <c r="E44" s="192" t="s">
        <v>1107</v>
      </c>
      <c r="F44" s="189"/>
      <c r="G44" s="306" t="s">
        <v>1108</v>
      </c>
      <c r="H44" s="306"/>
      <c r="I44" s="306"/>
      <c r="J44" s="306"/>
      <c r="K44" s="187"/>
    </row>
    <row r="45" spans="2:11" customFormat="1" ht="15" customHeight="1">
      <c r="B45" s="190"/>
      <c r="C45" s="191"/>
      <c r="D45" s="189"/>
      <c r="E45" s="192" t="s">
        <v>114</v>
      </c>
      <c r="F45" s="189"/>
      <c r="G45" s="306" t="s">
        <v>1109</v>
      </c>
      <c r="H45" s="306"/>
      <c r="I45" s="306"/>
      <c r="J45" s="306"/>
      <c r="K45" s="187"/>
    </row>
    <row r="46" spans="2:11" customFormat="1" ht="12.75" customHeight="1">
      <c r="B46" s="190"/>
      <c r="C46" s="191"/>
      <c r="D46" s="189"/>
      <c r="E46" s="189"/>
      <c r="F46" s="189"/>
      <c r="G46" s="189"/>
      <c r="H46" s="189"/>
      <c r="I46" s="189"/>
      <c r="J46" s="189"/>
      <c r="K46" s="187"/>
    </row>
    <row r="47" spans="2:11" customFormat="1" ht="15" customHeight="1">
      <c r="B47" s="190"/>
      <c r="C47" s="191"/>
      <c r="D47" s="306" t="s">
        <v>1110</v>
      </c>
      <c r="E47" s="306"/>
      <c r="F47" s="306"/>
      <c r="G47" s="306"/>
      <c r="H47" s="306"/>
      <c r="I47" s="306"/>
      <c r="J47" s="306"/>
      <c r="K47" s="187"/>
    </row>
    <row r="48" spans="2:11" customFormat="1" ht="15" customHeight="1">
      <c r="B48" s="190"/>
      <c r="C48" s="191"/>
      <c r="D48" s="191"/>
      <c r="E48" s="306" t="s">
        <v>1111</v>
      </c>
      <c r="F48" s="306"/>
      <c r="G48" s="306"/>
      <c r="H48" s="306"/>
      <c r="I48" s="306"/>
      <c r="J48" s="306"/>
      <c r="K48" s="187"/>
    </row>
    <row r="49" spans="2:11" customFormat="1" ht="15" customHeight="1">
      <c r="B49" s="190"/>
      <c r="C49" s="191"/>
      <c r="D49" s="191"/>
      <c r="E49" s="306" t="s">
        <v>1112</v>
      </c>
      <c r="F49" s="306"/>
      <c r="G49" s="306"/>
      <c r="H49" s="306"/>
      <c r="I49" s="306"/>
      <c r="J49" s="306"/>
      <c r="K49" s="187"/>
    </row>
    <row r="50" spans="2:11" customFormat="1" ht="15" customHeight="1">
      <c r="B50" s="190"/>
      <c r="C50" s="191"/>
      <c r="D50" s="191"/>
      <c r="E50" s="306" t="s">
        <v>1113</v>
      </c>
      <c r="F50" s="306"/>
      <c r="G50" s="306"/>
      <c r="H50" s="306"/>
      <c r="I50" s="306"/>
      <c r="J50" s="306"/>
      <c r="K50" s="187"/>
    </row>
    <row r="51" spans="2:11" customFormat="1" ht="15" customHeight="1">
      <c r="B51" s="190"/>
      <c r="C51" s="191"/>
      <c r="D51" s="306" t="s">
        <v>1114</v>
      </c>
      <c r="E51" s="306"/>
      <c r="F51" s="306"/>
      <c r="G51" s="306"/>
      <c r="H51" s="306"/>
      <c r="I51" s="306"/>
      <c r="J51" s="306"/>
      <c r="K51" s="187"/>
    </row>
    <row r="52" spans="2:11" customFormat="1" ht="25.5" customHeight="1">
      <c r="B52" s="186"/>
      <c r="C52" s="307" t="s">
        <v>1115</v>
      </c>
      <c r="D52" s="307"/>
      <c r="E52" s="307"/>
      <c r="F52" s="307"/>
      <c r="G52" s="307"/>
      <c r="H52" s="307"/>
      <c r="I52" s="307"/>
      <c r="J52" s="307"/>
      <c r="K52" s="187"/>
    </row>
    <row r="53" spans="2:11" customFormat="1" ht="5.25" customHeight="1">
      <c r="B53" s="186"/>
      <c r="C53" s="188"/>
      <c r="D53" s="188"/>
      <c r="E53" s="188"/>
      <c r="F53" s="188"/>
      <c r="G53" s="188"/>
      <c r="H53" s="188"/>
      <c r="I53" s="188"/>
      <c r="J53" s="188"/>
      <c r="K53" s="187"/>
    </row>
    <row r="54" spans="2:11" customFormat="1" ht="15" customHeight="1">
      <c r="B54" s="186"/>
      <c r="C54" s="306" t="s">
        <v>1116</v>
      </c>
      <c r="D54" s="306"/>
      <c r="E54" s="306"/>
      <c r="F54" s="306"/>
      <c r="G54" s="306"/>
      <c r="H54" s="306"/>
      <c r="I54" s="306"/>
      <c r="J54" s="306"/>
      <c r="K54" s="187"/>
    </row>
    <row r="55" spans="2:11" customFormat="1" ht="15" customHeight="1">
      <c r="B55" s="186"/>
      <c r="C55" s="306" t="s">
        <v>1117</v>
      </c>
      <c r="D55" s="306"/>
      <c r="E55" s="306"/>
      <c r="F55" s="306"/>
      <c r="G55" s="306"/>
      <c r="H55" s="306"/>
      <c r="I55" s="306"/>
      <c r="J55" s="306"/>
      <c r="K55" s="187"/>
    </row>
    <row r="56" spans="2:11" customFormat="1" ht="12.75" customHeight="1">
      <c r="B56" s="186"/>
      <c r="C56" s="189"/>
      <c r="D56" s="189"/>
      <c r="E56" s="189"/>
      <c r="F56" s="189"/>
      <c r="G56" s="189"/>
      <c r="H56" s="189"/>
      <c r="I56" s="189"/>
      <c r="J56" s="189"/>
      <c r="K56" s="187"/>
    </row>
    <row r="57" spans="2:11" customFormat="1" ht="15" customHeight="1">
      <c r="B57" s="186"/>
      <c r="C57" s="306" t="s">
        <v>1118</v>
      </c>
      <c r="D57" s="306"/>
      <c r="E57" s="306"/>
      <c r="F57" s="306"/>
      <c r="G57" s="306"/>
      <c r="H57" s="306"/>
      <c r="I57" s="306"/>
      <c r="J57" s="306"/>
      <c r="K57" s="187"/>
    </row>
    <row r="58" spans="2:11" customFormat="1" ht="15" customHeight="1">
      <c r="B58" s="186"/>
      <c r="C58" s="191"/>
      <c r="D58" s="306" t="s">
        <v>1119</v>
      </c>
      <c r="E58" s="306"/>
      <c r="F58" s="306"/>
      <c r="G58" s="306"/>
      <c r="H58" s="306"/>
      <c r="I58" s="306"/>
      <c r="J58" s="306"/>
      <c r="K58" s="187"/>
    </row>
    <row r="59" spans="2:11" customFormat="1" ht="15" customHeight="1">
      <c r="B59" s="186"/>
      <c r="C59" s="191"/>
      <c r="D59" s="306" t="s">
        <v>1120</v>
      </c>
      <c r="E59" s="306"/>
      <c r="F59" s="306"/>
      <c r="G59" s="306"/>
      <c r="H59" s="306"/>
      <c r="I59" s="306"/>
      <c r="J59" s="306"/>
      <c r="K59" s="187"/>
    </row>
    <row r="60" spans="2:11" customFormat="1" ht="15" customHeight="1">
      <c r="B60" s="186"/>
      <c r="C60" s="191"/>
      <c r="D60" s="306" t="s">
        <v>1121</v>
      </c>
      <c r="E60" s="306"/>
      <c r="F60" s="306"/>
      <c r="G60" s="306"/>
      <c r="H60" s="306"/>
      <c r="I60" s="306"/>
      <c r="J60" s="306"/>
      <c r="K60" s="187"/>
    </row>
    <row r="61" spans="2:11" customFormat="1" ht="15" customHeight="1">
      <c r="B61" s="186"/>
      <c r="C61" s="191"/>
      <c r="D61" s="306" t="s">
        <v>1122</v>
      </c>
      <c r="E61" s="306"/>
      <c r="F61" s="306"/>
      <c r="G61" s="306"/>
      <c r="H61" s="306"/>
      <c r="I61" s="306"/>
      <c r="J61" s="306"/>
      <c r="K61" s="187"/>
    </row>
    <row r="62" spans="2:11" customFormat="1" ht="15" customHeight="1">
      <c r="B62" s="186"/>
      <c r="C62" s="191"/>
      <c r="D62" s="309" t="s">
        <v>1123</v>
      </c>
      <c r="E62" s="309"/>
      <c r="F62" s="309"/>
      <c r="G62" s="309"/>
      <c r="H62" s="309"/>
      <c r="I62" s="309"/>
      <c r="J62" s="309"/>
      <c r="K62" s="187"/>
    </row>
    <row r="63" spans="2:11" customFormat="1" ht="15" customHeight="1">
      <c r="B63" s="186"/>
      <c r="C63" s="191"/>
      <c r="D63" s="306" t="s">
        <v>1124</v>
      </c>
      <c r="E63" s="306"/>
      <c r="F63" s="306"/>
      <c r="G63" s="306"/>
      <c r="H63" s="306"/>
      <c r="I63" s="306"/>
      <c r="J63" s="306"/>
      <c r="K63" s="187"/>
    </row>
    <row r="64" spans="2:11" customFormat="1" ht="12.75" customHeight="1">
      <c r="B64" s="186"/>
      <c r="C64" s="191"/>
      <c r="D64" s="191"/>
      <c r="E64" s="194"/>
      <c r="F64" s="191"/>
      <c r="G64" s="191"/>
      <c r="H64" s="191"/>
      <c r="I64" s="191"/>
      <c r="J64" s="191"/>
      <c r="K64" s="187"/>
    </row>
    <row r="65" spans="2:11" customFormat="1" ht="15" customHeight="1">
      <c r="B65" s="186"/>
      <c r="C65" s="191"/>
      <c r="D65" s="306" t="s">
        <v>1125</v>
      </c>
      <c r="E65" s="306"/>
      <c r="F65" s="306"/>
      <c r="G65" s="306"/>
      <c r="H65" s="306"/>
      <c r="I65" s="306"/>
      <c r="J65" s="306"/>
      <c r="K65" s="187"/>
    </row>
    <row r="66" spans="2:11" customFormat="1" ht="15" customHeight="1">
      <c r="B66" s="186"/>
      <c r="C66" s="191"/>
      <c r="D66" s="309" t="s">
        <v>1126</v>
      </c>
      <c r="E66" s="309"/>
      <c r="F66" s="309"/>
      <c r="G66" s="309"/>
      <c r="H66" s="309"/>
      <c r="I66" s="309"/>
      <c r="J66" s="309"/>
      <c r="K66" s="187"/>
    </row>
    <row r="67" spans="2:11" customFormat="1" ht="15" customHeight="1">
      <c r="B67" s="186"/>
      <c r="C67" s="191"/>
      <c r="D67" s="306" t="s">
        <v>1127</v>
      </c>
      <c r="E67" s="306"/>
      <c r="F67" s="306"/>
      <c r="G67" s="306"/>
      <c r="H67" s="306"/>
      <c r="I67" s="306"/>
      <c r="J67" s="306"/>
      <c r="K67" s="187"/>
    </row>
    <row r="68" spans="2:11" customFormat="1" ht="15" customHeight="1">
      <c r="B68" s="186"/>
      <c r="C68" s="191"/>
      <c r="D68" s="306" t="s">
        <v>1128</v>
      </c>
      <c r="E68" s="306"/>
      <c r="F68" s="306"/>
      <c r="G68" s="306"/>
      <c r="H68" s="306"/>
      <c r="I68" s="306"/>
      <c r="J68" s="306"/>
      <c r="K68" s="187"/>
    </row>
    <row r="69" spans="2:11" customFormat="1" ht="15" customHeight="1">
      <c r="B69" s="186"/>
      <c r="C69" s="191"/>
      <c r="D69" s="306" t="s">
        <v>1129</v>
      </c>
      <c r="E69" s="306"/>
      <c r="F69" s="306"/>
      <c r="G69" s="306"/>
      <c r="H69" s="306"/>
      <c r="I69" s="306"/>
      <c r="J69" s="306"/>
      <c r="K69" s="187"/>
    </row>
    <row r="70" spans="2:11" customFormat="1" ht="15" customHeight="1">
      <c r="B70" s="186"/>
      <c r="C70" s="191"/>
      <c r="D70" s="306" t="s">
        <v>1130</v>
      </c>
      <c r="E70" s="306"/>
      <c r="F70" s="306"/>
      <c r="G70" s="306"/>
      <c r="H70" s="306"/>
      <c r="I70" s="306"/>
      <c r="J70" s="306"/>
      <c r="K70" s="187"/>
    </row>
    <row r="71" spans="2:11" customFormat="1" ht="12.75" customHeight="1">
      <c r="B71" s="195"/>
      <c r="C71" s="196"/>
      <c r="D71" s="196"/>
      <c r="E71" s="196"/>
      <c r="F71" s="196"/>
      <c r="G71" s="196"/>
      <c r="H71" s="196"/>
      <c r="I71" s="196"/>
      <c r="J71" s="196"/>
      <c r="K71" s="197"/>
    </row>
    <row r="72" spans="2:11" customFormat="1" ht="18.75" customHeight="1">
      <c r="B72" s="198"/>
      <c r="C72" s="198"/>
      <c r="D72" s="198"/>
      <c r="E72" s="198"/>
      <c r="F72" s="198"/>
      <c r="G72" s="198"/>
      <c r="H72" s="198"/>
      <c r="I72" s="198"/>
      <c r="J72" s="198"/>
      <c r="K72" s="199"/>
    </row>
    <row r="73" spans="2:11" customFormat="1" ht="18.75" customHeight="1">
      <c r="B73" s="199"/>
      <c r="C73" s="199"/>
      <c r="D73" s="199"/>
      <c r="E73" s="199"/>
      <c r="F73" s="199"/>
      <c r="G73" s="199"/>
      <c r="H73" s="199"/>
      <c r="I73" s="199"/>
      <c r="J73" s="199"/>
      <c r="K73" s="199"/>
    </row>
    <row r="74" spans="2:11" customFormat="1" ht="7.5" customHeight="1">
      <c r="B74" s="200"/>
      <c r="C74" s="201"/>
      <c r="D74" s="201"/>
      <c r="E74" s="201"/>
      <c r="F74" s="201"/>
      <c r="G74" s="201"/>
      <c r="H74" s="201"/>
      <c r="I74" s="201"/>
      <c r="J74" s="201"/>
      <c r="K74" s="202"/>
    </row>
    <row r="75" spans="2:11" customFormat="1" ht="45" customHeight="1">
      <c r="B75" s="203"/>
      <c r="C75" s="310" t="s">
        <v>1131</v>
      </c>
      <c r="D75" s="310"/>
      <c r="E75" s="310"/>
      <c r="F75" s="310"/>
      <c r="G75" s="310"/>
      <c r="H75" s="310"/>
      <c r="I75" s="310"/>
      <c r="J75" s="310"/>
      <c r="K75" s="204"/>
    </row>
    <row r="76" spans="2:11" customFormat="1" ht="17.25" customHeight="1">
      <c r="B76" s="203"/>
      <c r="C76" s="205" t="s">
        <v>1132</v>
      </c>
      <c r="D76" s="205"/>
      <c r="E76" s="205"/>
      <c r="F76" s="205" t="s">
        <v>1133</v>
      </c>
      <c r="G76" s="206"/>
      <c r="H76" s="205" t="s">
        <v>55</v>
      </c>
      <c r="I76" s="205" t="s">
        <v>58</v>
      </c>
      <c r="J76" s="205" t="s">
        <v>1134</v>
      </c>
      <c r="K76" s="204"/>
    </row>
    <row r="77" spans="2:11" customFormat="1" ht="17.25" customHeight="1">
      <c r="B77" s="203"/>
      <c r="C77" s="207" t="s">
        <v>1135</v>
      </c>
      <c r="D77" s="207"/>
      <c r="E77" s="207"/>
      <c r="F77" s="208" t="s">
        <v>1136</v>
      </c>
      <c r="G77" s="209"/>
      <c r="H77" s="207"/>
      <c r="I77" s="207"/>
      <c r="J77" s="207" t="s">
        <v>1137</v>
      </c>
      <c r="K77" s="204"/>
    </row>
    <row r="78" spans="2:11" customFormat="1" ht="5.25" customHeight="1">
      <c r="B78" s="203"/>
      <c r="C78" s="210"/>
      <c r="D78" s="210"/>
      <c r="E78" s="210"/>
      <c r="F78" s="210"/>
      <c r="G78" s="211"/>
      <c r="H78" s="210"/>
      <c r="I78" s="210"/>
      <c r="J78" s="210"/>
      <c r="K78" s="204"/>
    </row>
    <row r="79" spans="2:11" customFormat="1" ht="15" customHeight="1">
      <c r="B79" s="203"/>
      <c r="C79" s="192" t="s">
        <v>54</v>
      </c>
      <c r="D79" s="212"/>
      <c r="E79" s="212"/>
      <c r="F79" s="213" t="s">
        <v>1138</v>
      </c>
      <c r="G79" s="214"/>
      <c r="H79" s="192" t="s">
        <v>1139</v>
      </c>
      <c r="I79" s="192" t="s">
        <v>1140</v>
      </c>
      <c r="J79" s="192">
        <v>20</v>
      </c>
      <c r="K79" s="204"/>
    </row>
    <row r="80" spans="2:11" customFormat="1" ht="15" customHeight="1">
      <c r="B80" s="203"/>
      <c r="C80" s="192" t="s">
        <v>1141</v>
      </c>
      <c r="D80" s="192"/>
      <c r="E80" s="192"/>
      <c r="F80" s="213" t="s">
        <v>1138</v>
      </c>
      <c r="G80" s="214"/>
      <c r="H80" s="192" t="s">
        <v>1142</v>
      </c>
      <c r="I80" s="192" t="s">
        <v>1140</v>
      </c>
      <c r="J80" s="192">
        <v>120</v>
      </c>
      <c r="K80" s="204"/>
    </row>
    <row r="81" spans="2:11" customFormat="1" ht="15" customHeight="1">
      <c r="B81" s="215"/>
      <c r="C81" s="192" t="s">
        <v>1143</v>
      </c>
      <c r="D81" s="192"/>
      <c r="E81" s="192"/>
      <c r="F81" s="213" t="s">
        <v>1144</v>
      </c>
      <c r="G81" s="214"/>
      <c r="H81" s="192" t="s">
        <v>1145</v>
      </c>
      <c r="I81" s="192" t="s">
        <v>1140</v>
      </c>
      <c r="J81" s="192">
        <v>50</v>
      </c>
      <c r="K81" s="204"/>
    </row>
    <row r="82" spans="2:11" customFormat="1" ht="15" customHeight="1">
      <c r="B82" s="215"/>
      <c r="C82" s="192" t="s">
        <v>1146</v>
      </c>
      <c r="D82" s="192"/>
      <c r="E82" s="192"/>
      <c r="F82" s="213" t="s">
        <v>1138</v>
      </c>
      <c r="G82" s="214"/>
      <c r="H82" s="192" t="s">
        <v>1147</v>
      </c>
      <c r="I82" s="192" t="s">
        <v>1148</v>
      </c>
      <c r="J82" s="192"/>
      <c r="K82" s="204"/>
    </row>
    <row r="83" spans="2:11" customFormat="1" ht="15" customHeight="1">
      <c r="B83" s="215"/>
      <c r="C83" s="192" t="s">
        <v>1149</v>
      </c>
      <c r="D83" s="192"/>
      <c r="E83" s="192"/>
      <c r="F83" s="213" t="s">
        <v>1144</v>
      </c>
      <c r="G83" s="192"/>
      <c r="H83" s="192" t="s">
        <v>1150</v>
      </c>
      <c r="I83" s="192" t="s">
        <v>1140</v>
      </c>
      <c r="J83" s="192">
        <v>15</v>
      </c>
      <c r="K83" s="204"/>
    </row>
    <row r="84" spans="2:11" customFormat="1" ht="15" customHeight="1">
      <c r="B84" s="215"/>
      <c r="C84" s="192" t="s">
        <v>1151</v>
      </c>
      <c r="D84" s="192"/>
      <c r="E84" s="192"/>
      <c r="F84" s="213" t="s">
        <v>1144</v>
      </c>
      <c r="G84" s="192"/>
      <c r="H84" s="192" t="s">
        <v>1152</v>
      </c>
      <c r="I84" s="192" t="s">
        <v>1140</v>
      </c>
      <c r="J84" s="192">
        <v>15</v>
      </c>
      <c r="K84" s="204"/>
    </row>
    <row r="85" spans="2:11" customFormat="1" ht="15" customHeight="1">
      <c r="B85" s="215"/>
      <c r="C85" s="192" t="s">
        <v>1153</v>
      </c>
      <c r="D85" s="192"/>
      <c r="E85" s="192"/>
      <c r="F85" s="213" t="s">
        <v>1144</v>
      </c>
      <c r="G85" s="192"/>
      <c r="H85" s="192" t="s">
        <v>1154</v>
      </c>
      <c r="I85" s="192" t="s">
        <v>1140</v>
      </c>
      <c r="J85" s="192">
        <v>20</v>
      </c>
      <c r="K85" s="204"/>
    </row>
    <row r="86" spans="2:11" customFormat="1" ht="15" customHeight="1">
      <c r="B86" s="215"/>
      <c r="C86" s="192" t="s">
        <v>1155</v>
      </c>
      <c r="D86" s="192"/>
      <c r="E86" s="192"/>
      <c r="F86" s="213" t="s">
        <v>1144</v>
      </c>
      <c r="G86" s="192"/>
      <c r="H86" s="192" t="s">
        <v>1156</v>
      </c>
      <c r="I86" s="192" t="s">
        <v>1140</v>
      </c>
      <c r="J86" s="192">
        <v>20</v>
      </c>
      <c r="K86" s="204"/>
    </row>
    <row r="87" spans="2:11" customFormat="1" ht="15" customHeight="1">
      <c r="B87" s="215"/>
      <c r="C87" s="192" t="s">
        <v>1157</v>
      </c>
      <c r="D87" s="192"/>
      <c r="E87" s="192"/>
      <c r="F87" s="213" t="s">
        <v>1144</v>
      </c>
      <c r="G87" s="214"/>
      <c r="H87" s="192" t="s">
        <v>1158</v>
      </c>
      <c r="I87" s="192" t="s">
        <v>1140</v>
      </c>
      <c r="J87" s="192">
        <v>50</v>
      </c>
      <c r="K87" s="204"/>
    </row>
    <row r="88" spans="2:11" customFormat="1" ht="15" customHeight="1">
      <c r="B88" s="215"/>
      <c r="C88" s="192" t="s">
        <v>1159</v>
      </c>
      <c r="D88" s="192"/>
      <c r="E88" s="192"/>
      <c r="F88" s="213" t="s">
        <v>1144</v>
      </c>
      <c r="G88" s="214"/>
      <c r="H88" s="192" t="s">
        <v>1160</v>
      </c>
      <c r="I88" s="192" t="s">
        <v>1140</v>
      </c>
      <c r="J88" s="192">
        <v>20</v>
      </c>
      <c r="K88" s="204"/>
    </row>
    <row r="89" spans="2:11" customFormat="1" ht="15" customHeight="1">
      <c r="B89" s="215"/>
      <c r="C89" s="192" t="s">
        <v>1161</v>
      </c>
      <c r="D89" s="192"/>
      <c r="E89" s="192"/>
      <c r="F89" s="213" t="s">
        <v>1144</v>
      </c>
      <c r="G89" s="214"/>
      <c r="H89" s="192" t="s">
        <v>1162</v>
      </c>
      <c r="I89" s="192" t="s">
        <v>1140</v>
      </c>
      <c r="J89" s="192">
        <v>20</v>
      </c>
      <c r="K89" s="204"/>
    </row>
    <row r="90" spans="2:11" customFormat="1" ht="15" customHeight="1">
      <c r="B90" s="215"/>
      <c r="C90" s="192" t="s">
        <v>1163</v>
      </c>
      <c r="D90" s="192"/>
      <c r="E90" s="192"/>
      <c r="F90" s="213" t="s">
        <v>1144</v>
      </c>
      <c r="G90" s="214"/>
      <c r="H90" s="192" t="s">
        <v>1164</v>
      </c>
      <c r="I90" s="192" t="s">
        <v>1140</v>
      </c>
      <c r="J90" s="192">
        <v>50</v>
      </c>
      <c r="K90" s="204"/>
    </row>
    <row r="91" spans="2:11" customFormat="1" ht="15" customHeight="1">
      <c r="B91" s="215"/>
      <c r="C91" s="192" t="s">
        <v>1165</v>
      </c>
      <c r="D91" s="192"/>
      <c r="E91" s="192"/>
      <c r="F91" s="213" t="s">
        <v>1144</v>
      </c>
      <c r="G91" s="214"/>
      <c r="H91" s="192" t="s">
        <v>1165</v>
      </c>
      <c r="I91" s="192" t="s">
        <v>1140</v>
      </c>
      <c r="J91" s="192">
        <v>50</v>
      </c>
      <c r="K91" s="204"/>
    </row>
    <row r="92" spans="2:11" customFormat="1" ht="15" customHeight="1">
      <c r="B92" s="215"/>
      <c r="C92" s="192" t="s">
        <v>1166</v>
      </c>
      <c r="D92" s="192"/>
      <c r="E92" s="192"/>
      <c r="F92" s="213" t="s">
        <v>1144</v>
      </c>
      <c r="G92" s="214"/>
      <c r="H92" s="192" t="s">
        <v>1167</v>
      </c>
      <c r="I92" s="192" t="s">
        <v>1140</v>
      </c>
      <c r="J92" s="192">
        <v>255</v>
      </c>
      <c r="K92" s="204"/>
    </row>
    <row r="93" spans="2:11" customFormat="1" ht="15" customHeight="1">
      <c r="B93" s="215"/>
      <c r="C93" s="192" t="s">
        <v>1168</v>
      </c>
      <c r="D93" s="192"/>
      <c r="E93" s="192"/>
      <c r="F93" s="213" t="s">
        <v>1138</v>
      </c>
      <c r="G93" s="214"/>
      <c r="H93" s="192" t="s">
        <v>1169</v>
      </c>
      <c r="I93" s="192" t="s">
        <v>1170</v>
      </c>
      <c r="J93" s="192"/>
      <c r="K93" s="204"/>
    </row>
    <row r="94" spans="2:11" customFormat="1" ht="15" customHeight="1">
      <c r="B94" s="215"/>
      <c r="C94" s="192" t="s">
        <v>1171</v>
      </c>
      <c r="D94" s="192"/>
      <c r="E94" s="192"/>
      <c r="F94" s="213" t="s">
        <v>1138</v>
      </c>
      <c r="G94" s="214"/>
      <c r="H94" s="192" t="s">
        <v>1172</v>
      </c>
      <c r="I94" s="192" t="s">
        <v>1173</v>
      </c>
      <c r="J94" s="192"/>
      <c r="K94" s="204"/>
    </row>
    <row r="95" spans="2:11" customFormat="1" ht="15" customHeight="1">
      <c r="B95" s="215"/>
      <c r="C95" s="192" t="s">
        <v>1174</v>
      </c>
      <c r="D95" s="192"/>
      <c r="E95" s="192"/>
      <c r="F95" s="213" t="s">
        <v>1138</v>
      </c>
      <c r="G95" s="214"/>
      <c r="H95" s="192" t="s">
        <v>1174</v>
      </c>
      <c r="I95" s="192" t="s">
        <v>1173</v>
      </c>
      <c r="J95" s="192"/>
      <c r="K95" s="204"/>
    </row>
    <row r="96" spans="2:11" customFormat="1" ht="15" customHeight="1">
      <c r="B96" s="215"/>
      <c r="C96" s="192" t="s">
        <v>39</v>
      </c>
      <c r="D96" s="192"/>
      <c r="E96" s="192"/>
      <c r="F96" s="213" t="s">
        <v>1138</v>
      </c>
      <c r="G96" s="214"/>
      <c r="H96" s="192" t="s">
        <v>1175</v>
      </c>
      <c r="I96" s="192" t="s">
        <v>1173</v>
      </c>
      <c r="J96" s="192"/>
      <c r="K96" s="204"/>
    </row>
    <row r="97" spans="2:11" customFormat="1" ht="15" customHeight="1">
      <c r="B97" s="215"/>
      <c r="C97" s="192" t="s">
        <v>49</v>
      </c>
      <c r="D97" s="192"/>
      <c r="E97" s="192"/>
      <c r="F97" s="213" t="s">
        <v>1138</v>
      </c>
      <c r="G97" s="214"/>
      <c r="H97" s="192" t="s">
        <v>1176</v>
      </c>
      <c r="I97" s="192" t="s">
        <v>1173</v>
      </c>
      <c r="J97" s="192"/>
      <c r="K97" s="204"/>
    </row>
    <row r="98" spans="2:11" customFormat="1" ht="15" customHeight="1">
      <c r="B98" s="216"/>
      <c r="C98" s="217"/>
      <c r="D98" s="217"/>
      <c r="E98" s="217"/>
      <c r="F98" s="217"/>
      <c r="G98" s="217"/>
      <c r="H98" s="217"/>
      <c r="I98" s="217"/>
      <c r="J98" s="217"/>
      <c r="K98" s="218"/>
    </row>
    <row r="99" spans="2:11" customFormat="1" ht="18.75" customHeight="1">
      <c r="B99" s="219"/>
      <c r="C99" s="220"/>
      <c r="D99" s="220"/>
      <c r="E99" s="220"/>
      <c r="F99" s="220"/>
      <c r="G99" s="220"/>
      <c r="H99" s="220"/>
      <c r="I99" s="220"/>
      <c r="J99" s="220"/>
      <c r="K99" s="219"/>
    </row>
    <row r="100" spans="2:11" customFormat="1" ht="18.75" customHeight="1"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</row>
    <row r="101" spans="2:11" customFormat="1" ht="7.5" customHeight="1">
      <c r="B101" s="200"/>
      <c r="C101" s="201"/>
      <c r="D101" s="201"/>
      <c r="E101" s="201"/>
      <c r="F101" s="201"/>
      <c r="G101" s="201"/>
      <c r="H101" s="201"/>
      <c r="I101" s="201"/>
      <c r="J101" s="201"/>
      <c r="K101" s="202"/>
    </row>
    <row r="102" spans="2:11" customFormat="1" ht="45" customHeight="1">
      <c r="B102" s="203"/>
      <c r="C102" s="310" t="s">
        <v>1177</v>
      </c>
      <c r="D102" s="310"/>
      <c r="E102" s="310"/>
      <c r="F102" s="310"/>
      <c r="G102" s="310"/>
      <c r="H102" s="310"/>
      <c r="I102" s="310"/>
      <c r="J102" s="310"/>
      <c r="K102" s="204"/>
    </row>
    <row r="103" spans="2:11" customFormat="1" ht="17.25" customHeight="1">
      <c r="B103" s="203"/>
      <c r="C103" s="205" t="s">
        <v>1132</v>
      </c>
      <c r="D103" s="205"/>
      <c r="E103" s="205"/>
      <c r="F103" s="205" t="s">
        <v>1133</v>
      </c>
      <c r="G103" s="206"/>
      <c r="H103" s="205" t="s">
        <v>55</v>
      </c>
      <c r="I103" s="205" t="s">
        <v>58</v>
      </c>
      <c r="J103" s="205" t="s">
        <v>1134</v>
      </c>
      <c r="K103" s="204"/>
    </row>
    <row r="104" spans="2:11" customFormat="1" ht="17.25" customHeight="1">
      <c r="B104" s="203"/>
      <c r="C104" s="207" t="s">
        <v>1135</v>
      </c>
      <c r="D104" s="207"/>
      <c r="E104" s="207"/>
      <c r="F104" s="208" t="s">
        <v>1136</v>
      </c>
      <c r="G104" s="209"/>
      <c r="H104" s="207"/>
      <c r="I104" s="207"/>
      <c r="J104" s="207" t="s">
        <v>1137</v>
      </c>
      <c r="K104" s="204"/>
    </row>
    <row r="105" spans="2:11" customFormat="1" ht="5.25" customHeight="1">
      <c r="B105" s="203"/>
      <c r="C105" s="205"/>
      <c r="D105" s="205"/>
      <c r="E105" s="205"/>
      <c r="F105" s="205"/>
      <c r="G105" s="221"/>
      <c r="H105" s="205"/>
      <c r="I105" s="205"/>
      <c r="J105" s="205"/>
      <c r="K105" s="204"/>
    </row>
    <row r="106" spans="2:11" customFormat="1" ht="15" customHeight="1">
      <c r="B106" s="203"/>
      <c r="C106" s="192" t="s">
        <v>54</v>
      </c>
      <c r="D106" s="212"/>
      <c r="E106" s="212"/>
      <c r="F106" s="213" t="s">
        <v>1138</v>
      </c>
      <c r="G106" s="192"/>
      <c r="H106" s="192" t="s">
        <v>1178</v>
      </c>
      <c r="I106" s="192" t="s">
        <v>1140</v>
      </c>
      <c r="J106" s="192">
        <v>20</v>
      </c>
      <c r="K106" s="204"/>
    </row>
    <row r="107" spans="2:11" customFormat="1" ht="15" customHeight="1">
      <c r="B107" s="203"/>
      <c r="C107" s="192" t="s">
        <v>1141</v>
      </c>
      <c r="D107" s="192"/>
      <c r="E107" s="192"/>
      <c r="F107" s="213" t="s">
        <v>1138</v>
      </c>
      <c r="G107" s="192"/>
      <c r="H107" s="192" t="s">
        <v>1178</v>
      </c>
      <c r="I107" s="192" t="s">
        <v>1140</v>
      </c>
      <c r="J107" s="192">
        <v>120</v>
      </c>
      <c r="K107" s="204"/>
    </row>
    <row r="108" spans="2:11" customFormat="1" ht="15" customHeight="1">
      <c r="B108" s="215"/>
      <c r="C108" s="192" t="s">
        <v>1143</v>
      </c>
      <c r="D108" s="192"/>
      <c r="E108" s="192"/>
      <c r="F108" s="213" t="s">
        <v>1144</v>
      </c>
      <c r="G108" s="192"/>
      <c r="H108" s="192" t="s">
        <v>1178</v>
      </c>
      <c r="I108" s="192" t="s">
        <v>1140</v>
      </c>
      <c r="J108" s="192">
        <v>50</v>
      </c>
      <c r="K108" s="204"/>
    </row>
    <row r="109" spans="2:11" customFormat="1" ht="15" customHeight="1">
      <c r="B109" s="215"/>
      <c r="C109" s="192" t="s">
        <v>1146</v>
      </c>
      <c r="D109" s="192"/>
      <c r="E109" s="192"/>
      <c r="F109" s="213" t="s">
        <v>1138</v>
      </c>
      <c r="G109" s="192"/>
      <c r="H109" s="192" t="s">
        <v>1178</v>
      </c>
      <c r="I109" s="192" t="s">
        <v>1148</v>
      </c>
      <c r="J109" s="192"/>
      <c r="K109" s="204"/>
    </row>
    <row r="110" spans="2:11" customFormat="1" ht="15" customHeight="1">
      <c r="B110" s="215"/>
      <c r="C110" s="192" t="s">
        <v>1157</v>
      </c>
      <c r="D110" s="192"/>
      <c r="E110" s="192"/>
      <c r="F110" s="213" t="s">
        <v>1144</v>
      </c>
      <c r="G110" s="192"/>
      <c r="H110" s="192" t="s">
        <v>1178</v>
      </c>
      <c r="I110" s="192" t="s">
        <v>1140</v>
      </c>
      <c r="J110" s="192">
        <v>50</v>
      </c>
      <c r="K110" s="204"/>
    </row>
    <row r="111" spans="2:11" customFormat="1" ht="15" customHeight="1">
      <c r="B111" s="215"/>
      <c r="C111" s="192" t="s">
        <v>1165</v>
      </c>
      <c r="D111" s="192"/>
      <c r="E111" s="192"/>
      <c r="F111" s="213" t="s">
        <v>1144</v>
      </c>
      <c r="G111" s="192"/>
      <c r="H111" s="192" t="s">
        <v>1178</v>
      </c>
      <c r="I111" s="192" t="s">
        <v>1140</v>
      </c>
      <c r="J111" s="192">
        <v>50</v>
      </c>
      <c r="K111" s="204"/>
    </row>
    <row r="112" spans="2:11" customFormat="1" ht="15" customHeight="1">
      <c r="B112" s="215"/>
      <c r="C112" s="192" t="s">
        <v>1163</v>
      </c>
      <c r="D112" s="192"/>
      <c r="E112" s="192"/>
      <c r="F112" s="213" t="s">
        <v>1144</v>
      </c>
      <c r="G112" s="192"/>
      <c r="H112" s="192" t="s">
        <v>1178</v>
      </c>
      <c r="I112" s="192" t="s">
        <v>1140</v>
      </c>
      <c r="J112" s="192">
        <v>50</v>
      </c>
      <c r="K112" s="204"/>
    </row>
    <row r="113" spans="2:11" customFormat="1" ht="15" customHeight="1">
      <c r="B113" s="215"/>
      <c r="C113" s="192" t="s">
        <v>54</v>
      </c>
      <c r="D113" s="192"/>
      <c r="E113" s="192"/>
      <c r="F113" s="213" t="s">
        <v>1138</v>
      </c>
      <c r="G113" s="192"/>
      <c r="H113" s="192" t="s">
        <v>1179</v>
      </c>
      <c r="I113" s="192" t="s">
        <v>1140</v>
      </c>
      <c r="J113" s="192">
        <v>20</v>
      </c>
      <c r="K113" s="204"/>
    </row>
    <row r="114" spans="2:11" customFormat="1" ht="15" customHeight="1">
      <c r="B114" s="215"/>
      <c r="C114" s="192" t="s">
        <v>1180</v>
      </c>
      <c r="D114" s="192"/>
      <c r="E114" s="192"/>
      <c r="F114" s="213" t="s">
        <v>1138</v>
      </c>
      <c r="G114" s="192"/>
      <c r="H114" s="192" t="s">
        <v>1181</v>
      </c>
      <c r="I114" s="192" t="s">
        <v>1140</v>
      </c>
      <c r="J114" s="192">
        <v>120</v>
      </c>
      <c r="K114" s="204"/>
    </row>
    <row r="115" spans="2:11" customFormat="1" ht="15" customHeight="1">
      <c r="B115" s="215"/>
      <c r="C115" s="192" t="s">
        <v>39</v>
      </c>
      <c r="D115" s="192"/>
      <c r="E115" s="192"/>
      <c r="F115" s="213" t="s">
        <v>1138</v>
      </c>
      <c r="G115" s="192"/>
      <c r="H115" s="192" t="s">
        <v>1182</v>
      </c>
      <c r="I115" s="192" t="s">
        <v>1173</v>
      </c>
      <c r="J115" s="192"/>
      <c r="K115" s="204"/>
    </row>
    <row r="116" spans="2:11" customFormat="1" ht="15" customHeight="1">
      <c r="B116" s="215"/>
      <c r="C116" s="192" t="s">
        <v>49</v>
      </c>
      <c r="D116" s="192"/>
      <c r="E116" s="192"/>
      <c r="F116" s="213" t="s">
        <v>1138</v>
      </c>
      <c r="G116" s="192"/>
      <c r="H116" s="192" t="s">
        <v>1183</v>
      </c>
      <c r="I116" s="192" t="s">
        <v>1173</v>
      </c>
      <c r="J116" s="192"/>
      <c r="K116" s="204"/>
    </row>
    <row r="117" spans="2:11" customFormat="1" ht="15" customHeight="1">
      <c r="B117" s="215"/>
      <c r="C117" s="192" t="s">
        <v>58</v>
      </c>
      <c r="D117" s="192"/>
      <c r="E117" s="192"/>
      <c r="F117" s="213" t="s">
        <v>1138</v>
      </c>
      <c r="G117" s="192"/>
      <c r="H117" s="192" t="s">
        <v>1184</v>
      </c>
      <c r="I117" s="192" t="s">
        <v>1185</v>
      </c>
      <c r="J117" s="192"/>
      <c r="K117" s="204"/>
    </row>
    <row r="118" spans="2:11" customFormat="1" ht="15" customHeight="1">
      <c r="B118" s="216"/>
      <c r="C118" s="222"/>
      <c r="D118" s="222"/>
      <c r="E118" s="222"/>
      <c r="F118" s="222"/>
      <c r="G118" s="222"/>
      <c r="H118" s="222"/>
      <c r="I118" s="222"/>
      <c r="J118" s="222"/>
      <c r="K118" s="218"/>
    </row>
    <row r="119" spans="2:11" customFormat="1" ht="18.75" customHeight="1">
      <c r="B119" s="223"/>
      <c r="C119" s="224"/>
      <c r="D119" s="224"/>
      <c r="E119" s="224"/>
      <c r="F119" s="225"/>
      <c r="G119" s="224"/>
      <c r="H119" s="224"/>
      <c r="I119" s="224"/>
      <c r="J119" s="224"/>
      <c r="K119" s="223"/>
    </row>
    <row r="120" spans="2:11" customFormat="1" ht="18.75" customHeight="1"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</row>
    <row r="121" spans="2:11" customFormat="1" ht="7.5" customHeight="1">
      <c r="B121" s="226"/>
      <c r="C121" s="227"/>
      <c r="D121" s="227"/>
      <c r="E121" s="227"/>
      <c r="F121" s="227"/>
      <c r="G121" s="227"/>
      <c r="H121" s="227"/>
      <c r="I121" s="227"/>
      <c r="J121" s="227"/>
      <c r="K121" s="228"/>
    </row>
    <row r="122" spans="2:11" customFormat="1" ht="45" customHeight="1">
      <c r="B122" s="229"/>
      <c r="C122" s="308" t="s">
        <v>1186</v>
      </c>
      <c r="D122" s="308"/>
      <c r="E122" s="308"/>
      <c r="F122" s="308"/>
      <c r="G122" s="308"/>
      <c r="H122" s="308"/>
      <c r="I122" s="308"/>
      <c r="J122" s="308"/>
      <c r="K122" s="230"/>
    </row>
    <row r="123" spans="2:11" customFormat="1" ht="17.25" customHeight="1">
      <c r="B123" s="231"/>
      <c r="C123" s="205" t="s">
        <v>1132</v>
      </c>
      <c r="D123" s="205"/>
      <c r="E123" s="205"/>
      <c r="F123" s="205" t="s">
        <v>1133</v>
      </c>
      <c r="G123" s="206"/>
      <c r="H123" s="205" t="s">
        <v>55</v>
      </c>
      <c r="I123" s="205" t="s">
        <v>58</v>
      </c>
      <c r="J123" s="205" t="s">
        <v>1134</v>
      </c>
      <c r="K123" s="232"/>
    </row>
    <row r="124" spans="2:11" customFormat="1" ht="17.25" customHeight="1">
      <c r="B124" s="231"/>
      <c r="C124" s="207" t="s">
        <v>1135</v>
      </c>
      <c r="D124" s="207"/>
      <c r="E124" s="207"/>
      <c r="F124" s="208" t="s">
        <v>1136</v>
      </c>
      <c r="G124" s="209"/>
      <c r="H124" s="207"/>
      <c r="I124" s="207"/>
      <c r="J124" s="207" t="s">
        <v>1137</v>
      </c>
      <c r="K124" s="232"/>
    </row>
    <row r="125" spans="2:11" customFormat="1" ht="5.25" customHeight="1">
      <c r="B125" s="233"/>
      <c r="C125" s="210"/>
      <c r="D125" s="210"/>
      <c r="E125" s="210"/>
      <c r="F125" s="210"/>
      <c r="G125" s="234"/>
      <c r="H125" s="210"/>
      <c r="I125" s="210"/>
      <c r="J125" s="210"/>
      <c r="K125" s="235"/>
    </row>
    <row r="126" spans="2:11" customFormat="1" ht="15" customHeight="1">
      <c r="B126" s="233"/>
      <c r="C126" s="192" t="s">
        <v>1141</v>
      </c>
      <c r="D126" s="212"/>
      <c r="E126" s="212"/>
      <c r="F126" s="213" t="s">
        <v>1138</v>
      </c>
      <c r="G126" s="192"/>
      <c r="H126" s="192" t="s">
        <v>1178</v>
      </c>
      <c r="I126" s="192" t="s">
        <v>1140</v>
      </c>
      <c r="J126" s="192">
        <v>120</v>
      </c>
      <c r="K126" s="236"/>
    </row>
    <row r="127" spans="2:11" customFormat="1" ht="15" customHeight="1">
      <c r="B127" s="233"/>
      <c r="C127" s="192" t="s">
        <v>1187</v>
      </c>
      <c r="D127" s="192"/>
      <c r="E127" s="192"/>
      <c r="F127" s="213" t="s">
        <v>1138</v>
      </c>
      <c r="G127" s="192"/>
      <c r="H127" s="192" t="s">
        <v>1188</v>
      </c>
      <c r="I127" s="192" t="s">
        <v>1140</v>
      </c>
      <c r="J127" s="192" t="s">
        <v>1189</v>
      </c>
      <c r="K127" s="236"/>
    </row>
    <row r="128" spans="2:11" customFormat="1" ht="15" customHeight="1">
      <c r="B128" s="233"/>
      <c r="C128" s="192" t="s">
        <v>1086</v>
      </c>
      <c r="D128" s="192"/>
      <c r="E128" s="192"/>
      <c r="F128" s="213" t="s">
        <v>1138</v>
      </c>
      <c r="G128" s="192"/>
      <c r="H128" s="192" t="s">
        <v>1190</v>
      </c>
      <c r="I128" s="192" t="s">
        <v>1140</v>
      </c>
      <c r="J128" s="192" t="s">
        <v>1189</v>
      </c>
      <c r="K128" s="236"/>
    </row>
    <row r="129" spans="2:11" customFormat="1" ht="15" customHeight="1">
      <c r="B129" s="233"/>
      <c r="C129" s="192" t="s">
        <v>1149</v>
      </c>
      <c r="D129" s="192"/>
      <c r="E129" s="192"/>
      <c r="F129" s="213" t="s">
        <v>1144</v>
      </c>
      <c r="G129" s="192"/>
      <c r="H129" s="192" t="s">
        <v>1150</v>
      </c>
      <c r="I129" s="192" t="s">
        <v>1140</v>
      </c>
      <c r="J129" s="192">
        <v>15</v>
      </c>
      <c r="K129" s="236"/>
    </row>
    <row r="130" spans="2:11" customFormat="1" ht="15" customHeight="1">
      <c r="B130" s="233"/>
      <c r="C130" s="192" t="s">
        <v>1151</v>
      </c>
      <c r="D130" s="192"/>
      <c r="E130" s="192"/>
      <c r="F130" s="213" t="s">
        <v>1144</v>
      </c>
      <c r="G130" s="192"/>
      <c r="H130" s="192" t="s">
        <v>1152</v>
      </c>
      <c r="I130" s="192" t="s">
        <v>1140</v>
      </c>
      <c r="J130" s="192">
        <v>15</v>
      </c>
      <c r="K130" s="236"/>
    </row>
    <row r="131" spans="2:11" customFormat="1" ht="15" customHeight="1">
      <c r="B131" s="233"/>
      <c r="C131" s="192" t="s">
        <v>1153</v>
      </c>
      <c r="D131" s="192"/>
      <c r="E131" s="192"/>
      <c r="F131" s="213" t="s">
        <v>1144</v>
      </c>
      <c r="G131" s="192"/>
      <c r="H131" s="192" t="s">
        <v>1154</v>
      </c>
      <c r="I131" s="192" t="s">
        <v>1140</v>
      </c>
      <c r="J131" s="192">
        <v>20</v>
      </c>
      <c r="K131" s="236"/>
    </row>
    <row r="132" spans="2:11" customFormat="1" ht="15" customHeight="1">
      <c r="B132" s="233"/>
      <c r="C132" s="192" t="s">
        <v>1155</v>
      </c>
      <c r="D132" s="192"/>
      <c r="E132" s="192"/>
      <c r="F132" s="213" t="s">
        <v>1144</v>
      </c>
      <c r="G132" s="192"/>
      <c r="H132" s="192" t="s">
        <v>1156</v>
      </c>
      <c r="I132" s="192" t="s">
        <v>1140</v>
      </c>
      <c r="J132" s="192">
        <v>20</v>
      </c>
      <c r="K132" s="236"/>
    </row>
    <row r="133" spans="2:11" customFormat="1" ht="15" customHeight="1">
      <c r="B133" s="233"/>
      <c r="C133" s="192" t="s">
        <v>1143</v>
      </c>
      <c r="D133" s="192"/>
      <c r="E133" s="192"/>
      <c r="F133" s="213" t="s">
        <v>1144</v>
      </c>
      <c r="G133" s="192"/>
      <c r="H133" s="192" t="s">
        <v>1178</v>
      </c>
      <c r="I133" s="192" t="s">
        <v>1140</v>
      </c>
      <c r="J133" s="192">
        <v>50</v>
      </c>
      <c r="K133" s="236"/>
    </row>
    <row r="134" spans="2:11" customFormat="1" ht="15" customHeight="1">
      <c r="B134" s="233"/>
      <c r="C134" s="192" t="s">
        <v>1157</v>
      </c>
      <c r="D134" s="192"/>
      <c r="E134" s="192"/>
      <c r="F134" s="213" t="s">
        <v>1144</v>
      </c>
      <c r="G134" s="192"/>
      <c r="H134" s="192" t="s">
        <v>1178</v>
      </c>
      <c r="I134" s="192" t="s">
        <v>1140</v>
      </c>
      <c r="J134" s="192">
        <v>50</v>
      </c>
      <c r="K134" s="236"/>
    </row>
    <row r="135" spans="2:11" customFormat="1" ht="15" customHeight="1">
      <c r="B135" s="233"/>
      <c r="C135" s="192" t="s">
        <v>1163</v>
      </c>
      <c r="D135" s="192"/>
      <c r="E135" s="192"/>
      <c r="F135" s="213" t="s">
        <v>1144</v>
      </c>
      <c r="G135" s="192"/>
      <c r="H135" s="192" t="s">
        <v>1178</v>
      </c>
      <c r="I135" s="192" t="s">
        <v>1140</v>
      </c>
      <c r="J135" s="192">
        <v>50</v>
      </c>
      <c r="K135" s="236"/>
    </row>
    <row r="136" spans="2:11" customFormat="1" ht="15" customHeight="1">
      <c r="B136" s="233"/>
      <c r="C136" s="192" t="s">
        <v>1165</v>
      </c>
      <c r="D136" s="192"/>
      <c r="E136" s="192"/>
      <c r="F136" s="213" t="s">
        <v>1144</v>
      </c>
      <c r="G136" s="192"/>
      <c r="H136" s="192" t="s">
        <v>1178</v>
      </c>
      <c r="I136" s="192" t="s">
        <v>1140</v>
      </c>
      <c r="J136" s="192">
        <v>50</v>
      </c>
      <c r="K136" s="236"/>
    </row>
    <row r="137" spans="2:11" customFormat="1" ht="15" customHeight="1">
      <c r="B137" s="233"/>
      <c r="C137" s="192" t="s">
        <v>1166</v>
      </c>
      <c r="D137" s="192"/>
      <c r="E137" s="192"/>
      <c r="F137" s="213" t="s">
        <v>1144</v>
      </c>
      <c r="G137" s="192"/>
      <c r="H137" s="192" t="s">
        <v>1191</v>
      </c>
      <c r="I137" s="192" t="s">
        <v>1140</v>
      </c>
      <c r="J137" s="192">
        <v>255</v>
      </c>
      <c r="K137" s="236"/>
    </row>
    <row r="138" spans="2:11" customFormat="1" ht="15" customHeight="1">
      <c r="B138" s="233"/>
      <c r="C138" s="192" t="s">
        <v>1168</v>
      </c>
      <c r="D138" s="192"/>
      <c r="E138" s="192"/>
      <c r="F138" s="213" t="s">
        <v>1138</v>
      </c>
      <c r="G138" s="192"/>
      <c r="H138" s="192" t="s">
        <v>1192</v>
      </c>
      <c r="I138" s="192" t="s">
        <v>1170</v>
      </c>
      <c r="J138" s="192"/>
      <c r="K138" s="236"/>
    </row>
    <row r="139" spans="2:11" customFormat="1" ht="15" customHeight="1">
      <c r="B139" s="233"/>
      <c r="C139" s="192" t="s">
        <v>1171</v>
      </c>
      <c r="D139" s="192"/>
      <c r="E139" s="192"/>
      <c r="F139" s="213" t="s">
        <v>1138</v>
      </c>
      <c r="G139" s="192"/>
      <c r="H139" s="192" t="s">
        <v>1193</v>
      </c>
      <c r="I139" s="192" t="s">
        <v>1173</v>
      </c>
      <c r="J139" s="192"/>
      <c r="K139" s="236"/>
    </row>
    <row r="140" spans="2:11" customFormat="1" ht="15" customHeight="1">
      <c r="B140" s="233"/>
      <c r="C140" s="192" t="s">
        <v>1174</v>
      </c>
      <c r="D140" s="192"/>
      <c r="E140" s="192"/>
      <c r="F140" s="213" t="s">
        <v>1138</v>
      </c>
      <c r="G140" s="192"/>
      <c r="H140" s="192" t="s">
        <v>1174</v>
      </c>
      <c r="I140" s="192" t="s">
        <v>1173</v>
      </c>
      <c r="J140" s="192"/>
      <c r="K140" s="236"/>
    </row>
    <row r="141" spans="2:11" customFormat="1" ht="15" customHeight="1">
      <c r="B141" s="233"/>
      <c r="C141" s="192" t="s">
        <v>39</v>
      </c>
      <c r="D141" s="192"/>
      <c r="E141" s="192"/>
      <c r="F141" s="213" t="s">
        <v>1138</v>
      </c>
      <c r="G141" s="192"/>
      <c r="H141" s="192" t="s">
        <v>1194</v>
      </c>
      <c r="I141" s="192" t="s">
        <v>1173</v>
      </c>
      <c r="J141" s="192"/>
      <c r="K141" s="236"/>
    </row>
    <row r="142" spans="2:11" customFormat="1" ht="15" customHeight="1">
      <c r="B142" s="233"/>
      <c r="C142" s="192" t="s">
        <v>1195</v>
      </c>
      <c r="D142" s="192"/>
      <c r="E142" s="192"/>
      <c r="F142" s="213" t="s">
        <v>1138</v>
      </c>
      <c r="G142" s="192"/>
      <c r="H142" s="192" t="s">
        <v>1196</v>
      </c>
      <c r="I142" s="192" t="s">
        <v>1173</v>
      </c>
      <c r="J142" s="192"/>
      <c r="K142" s="236"/>
    </row>
    <row r="143" spans="2:11" customFormat="1" ht="15" customHeight="1">
      <c r="B143" s="237"/>
      <c r="C143" s="238"/>
      <c r="D143" s="238"/>
      <c r="E143" s="238"/>
      <c r="F143" s="238"/>
      <c r="G143" s="238"/>
      <c r="H143" s="238"/>
      <c r="I143" s="238"/>
      <c r="J143" s="238"/>
      <c r="K143" s="239"/>
    </row>
    <row r="144" spans="2:11" customFormat="1" ht="18.75" customHeight="1">
      <c r="B144" s="224"/>
      <c r="C144" s="224"/>
      <c r="D144" s="224"/>
      <c r="E144" s="224"/>
      <c r="F144" s="225"/>
      <c r="G144" s="224"/>
      <c r="H144" s="224"/>
      <c r="I144" s="224"/>
      <c r="J144" s="224"/>
      <c r="K144" s="224"/>
    </row>
    <row r="145" spans="2:11" customFormat="1" ht="18.75" customHeight="1"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</row>
    <row r="146" spans="2:11" customFormat="1" ht="7.5" customHeight="1">
      <c r="B146" s="200"/>
      <c r="C146" s="201"/>
      <c r="D146" s="201"/>
      <c r="E146" s="201"/>
      <c r="F146" s="201"/>
      <c r="G146" s="201"/>
      <c r="H146" s="201"/>
      <c r="I146" s="201"/>
      <c r="J146" s="201"/>
      <c r="K146" s="202"/>
    </row>
    <row r="147" spans="2:11" customFormat="1" ht="45" customHeight="1">
      <c r="B147" s="203"/>
      <c r="C147" s="310" t="s">
        <v>1197</v>
      </c>
      <c r="D147" s="310"/>
      <c r="E147" s="310"/>
      <c r="F147" s="310"/>
      <c r="G147" s="310"/>
      <c r="H147" s="310"/>
      <c r="I147" s="310"/>
      <c r="J147" s="310"/>
      <c r="K147" s="204"/>
    </row>
    <row r="148" spans="2:11" customFormat="1" ht="17.25" customHeight="1">
      <c r="B148" s="203"/>
      <c r="C148" s="205" t="s">
        <v>1132</v>
      </c>
      <c r="D148" s="205"/>
      <c r="E148" s="205"/>
      <c r="F148" s="205" t="s">
        <v>1133</v>
      </c>
      <c r="G148" s="206"/>
      <c r="H148" s="205" t="s">
        <v>55</v>
      </c>
      <c r="I148" s="205" t="s">
        <v>58</v>
      </c>
      <c r="J148" s="205" t="s">
        <v>1134</v>
      </c>
      <c r="K148" s="204"/>
    </row>
    <row r="149" spans="2:11" customFormat="1" ht="17.25" customHeight="1">
      <c r="B149" s="203"/>
      <c r="C149" s="207" t="s">
        <v>1135</v>
      </c>
      <c r="D149" s="207"/>
      <c r="E149" s="207"/>
      <c r="F149" s="208" t="s">
        <v>1136</v>
      </c>
      <c r="G149" s="209"/>
      <c r="H149" s="207"/>
      <c r="I149" s="207"/>
      <c r="J149" s="207" t="s">
        <v>1137</v>
      </c>
      <c r="K149" s="204"/>
    </row>
    <row r="150" spans="2:11" customFormat="1" ht="5.25" customHeight="1">
      <c r="B150" s="215"/>
      <c r="C150" s="210"/>
      <c r="D150" s="210"/>
      <c r="E150" s="210"/>
      <c r="F150" s="210"/>
      <c r="G150" s="211"/>
      <c r="H150" s="210"/>
      <c r="I150" s="210"/>
      <c r="J150" s="210"/>
      <c r="K150" s="236"/>
    </row>
    <row r="151" spans="2:11" customFormat="1" ht="15" customHeight="1">
      <c r="B151" s="215"/>
      <c r="C151" s="240" t="s">
        <v>1141</v>
      </c>
      <c r="D151" s="192"/>
      <c r="E151" s="192"/>
      <c r="F151" s="241" t="s">
        <v>1138</v>
      </c>
      <c r="G151" s="192"/>
      <c r="H151" s="240" t="s">
        <v>1178</v>
      </c>
      <c r="I151" s="240" t="s">
        <v>1140</v>
      </c>
      <c r="J151" s="240">
        <v>120</v>
      </c>
      <c r="K151" s="236"/>
    </row>
    <row r="152" spans="2:11" customFormat="1" ht="15" customHeight="1">
      <c r="B152" s="215"/>
      <c r="C152" s="240" t="s">
        <v>1187</v>
      </c>
      <c r="D152" s="192"/>
      <c r="E152" s="192"/>
      <c r="F152" s="241" t="s">
        <v>1138</v>
      </c>
      <c r="G152" s="192"/>
      <c r="H152" s="240" t="s">
        <v>1198</v>
      </c>
      <c r="I152" s="240" t="s">
        <v>1140</v>
      </c>
      <c r="J152" s="240" t="s">
        <v>1189</v>
      </c>
      <c r="K152" s="236"/>
    </row>
    <row r="153" spans="2:11" customFormat="1" ht="15" customHeight="1">
      <c r="B153" s="215"/>
      <c r="C153" s="240" t="s">
        <v>1086</v>
      </c>
      <c r="D153" s="192"/>
      <c r="E153" s="192"/>
      <c r="F153" s="241" t="s">
        <v>1138</v>
      </c>
      <c r="G153" s="192"/>
      <c r="H153" s="240" t="s">
        <v>1199</v>
      </c>
      <c r="I153" s="240" t="s">
        <v>1140</v>
      </c>
      <c r="J153" s="240" t="s">
        <v>1189</v>
      </c>
      <c r="K153" s="236"/>
    </row>
    <row r="154" spans="2:11" customFormat="1" ht="15" customHeight="1">
      <c r="B154" s="215"/>
      <c r="C154" s="240" t="s">
        <v>1143</v>
      </c>
      <c r="D154" s="192"/>
      <c r="E154" s="192"/>
      <c r="F154" s="241" t="s">
        <v>1144</v>
      </c>
      <c r="G154" s="192"/>
      <c r="H154" s="240" t="s">
        <v>1178</v>
      </c>
      <c r="I154" s="240" t="s">
        <v>1140</v>
      </c>
      <c r="J154" s="240">
        <v>50</v>
      </c>
      <c r="K154" s="236"/>
    </row>
    <row r="155" spans="2:11" customFormat="1" ht="15" customHeight="1">
      <c r="B155" s="215"/>
      <c r="C155" s="240" t="s">
        <v>1146</v>
      </c>
      <c r="D155" s="192"/>
      <c r="E155" s="192"/>
      <c r="F155" s="241" t="s">
        <v>1138</v>
      </c>
      <c r="G155" s="192"/>
      <c r="H155" s="240" t="s">
        <v>1178</v>
      </c>
      <c r="I155" s="240" t="s">
        <v>1148</v>
      </c>
      <c r="J155" s="240"/>
      <c r="K155" s="236"/>
    </row>
    <row r="156" spans="2:11" customFormat="1" ht="15" customHeight="1">
      <c r="B156" s="215"/>
      <c r="C156" s="240" t="s">
        <v>1157</v>
      </c>
      <c r="D156" s="192"/>
      <c r="E156" s="192"/>
      <c r="F156" s="241" t="s">
        <v>1144</v>
      </c>
      <c r="G156" s="192"/>
      <c r="H156" s="240" t="s">
        <v>1178</v>
      </c>
      <c r="I156" s="240" t="s">
        <v>1140</v>
      </c>
      <c r="J156" s="240">
        <v>50</v>
      </c>
      <c r="K156" s="236"/>
    </row>
    <row r="157" spans="2:11" customFormat="1" ht="15" customHeight="1">
      <c r="B157" s="215"/>
      <c r="C157" s="240" t="s">
        <v>1165</v>
      </c>
      <c r="D157" s="192"/>
      <c r="E157" s="192"/>
      <c r="F157" s="241" t="s">
        <v>1144</v>
      </c>
      <c r="G157" s="192"/>
      <c r="H157" s="240" t="s">
        <v>1178</v>
      </c>
      <c r="I157" s="240" t="s">
        <v>1140</v>
      </c>
      <c r="J157" s="240">
        <v>50</v>
      </c>
      <c r="K157" s="236"/>
    </row>
    <row r="158" spans="2:11" customFormat="1" ht="15" customHeight="1">
      <c r="B158" s="215"/>
      <c r="C158" s="240" t="s">
        <v>1163</v>
      </c>
      <c r="D158" s="192"/>
      <c r="E158" s="192"/>
      <c r="F158" s="241" t="s">
        <v>1144</v>
      </c>
      <c r="G158" s="192"/>
      <c r="H158" s="240" t="s">
        <v>1178</v>
      </c>
      <c r="I158" s="240" t="s">
        <v>1140</v>
      </c>
      <c r="J158" s="240">
        <v>50</v>
      </c>
      <c r="K158" s="236"/>
    </row>
    <row r="159" spans="2:11" customFormat="1" ht="15" customHeight="1">
      <c r="B159" s="215"/>
      <c r="C159" s="240" t="s">
        <v>93</v>
      </c>
      <c r="D159" s="192"/>
      <c r="E159" s="192"/>
      <c r="F159" s="241" t="s">
        <v>1138</v>
      </c>
      <c r="G159" s="192"/>
      <c r="H159" s="240" t="s">
        <v>1200</v>
      </c>
      <c r="I159" s="240" t="s">
        <v>1140</v>
      </c>
      <c r="J159" s="240" t="s">
        <v>1201</v>
      </c>
      <c r="K159" s="236"/>
    </row>
    <row r="160" spans="2:11" customFormat="1" ht="15" customHeight="1">
      <c r="B160" s="215"/>
      <c r="C160" s="240" t="s">
        <v>1202</v>
      </c>
      <c r="D160" s="192"/>
      <c r="E160" s="192"/>
      <c r="F160" s="241" t="s">
        <v>1138</v>
      </c>
      <c r="G160" s="192"/>
      <c r="H160" s="240" t="s">
        <v>1203</v>
      </c>
      <c r="I160" s="240" t="s">
        <v>1173</v>
      </c>
      <c r="J160" s="240"/>
      <c r="K160" s="236"/>
    </row>
    <row r="161" spans="2:11" customFormat="1" ht="15" customHeight="1">
      <c r="B161" s="242"/>
      <c r="C161" s="222"/>
      <c r="D161" s="222"/>
      <c r="E161" s="222"/>
      <c r="F161" s="222"/>
      <c r="G161" s="222"/>
      <c r="H161" s="222"/>
      <c r="I161" s="222"/>
      <c r="J161" s="222"/>
      <c r="K161" s="243"/>
    </row>
    <row r="162" spans="2:11" customFormat="1" ht="18.75" customHeight="1">
      <c r="B162" s="224"/>
      <c r="C162" s="234"/>
      <c r="D162" s="234"/>
      <c r="E162" s="234"/>
      <c r="F162" s="244"/>
      <c r="G162" s="234"/>
      <c r="H162" s="234"/>
      <c r="I162" s="234"/>
      <c r="J162" s="234"/>
      <c r="K162" s="224"/>
    </row>
    <row r="163" spans="2:11" customFormat="1" ht="18.75" customHeight="1"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</row>
    <row r="164" spans="2:11" customFormat="1" ht="7.5" customHeight="1">
      <c r="B164" s="181"/>
      <c r="C164" s="182"/>
      <c r="D164" s="182"/>
      <c r="E164" s="182"/>
      <c r="F164" s="182"/>
      <c r="G164" s="182"/>
      <c r="H164" s="182"/>
      <c r="I164" s="182"/>
      <c r="J164" s="182"/>
      <c r="K164" s="183"/>
    </row>
    <row r="165" spans="2:11" customFormat="1" ht="45" customHeight="1">
      <c r="B165" s="184"/>
      <c r="C165" s="308" t="s">
        <v>1204</v>
      </c>
      <c r="D165" s="308"/>
      <c r="E165" s="308"/>
      <c r="F165" s="308"/>
      <c r="G165" s="308"/>
      <c r="H165" s="308"/>
      <c r="I165" s="308"/>
      <c r="J165" s="308"/>
      <c r="K165" s="185"/>
    </row>
    <row r="166" spans="2:11" customFormat="1" ht="17.25" customHeight="1">
      <c r="B166" s="184"/>
      <c r="C166" s="205" t="s">
        <v>1132</v>
      </c>
      <c r="D166" s="205"/>
      <c r="E166" s="205"/>
      <c r="F166" s="205" t="s">
        <v>1133</v>
      </c>
      <c r="G166" s="245"/>
      <c r="H166" s="246" t="s">
        <v>55</v>
      </c>
      <c r="I166" s="246" t="s">
        <v>58</v>
      </c>
      <c r="J166" s="205" t="s">
        <v>1134</v>
      </c>
      <c r="K166" s="185"/>
    </row>
    <row r="167" spans="2:11" customFormat="1" ht="17.25" customHeight="1">
      <c r="B167" s="186"/>
      <c r="C167" s="207" t="s">
        <v>1135</v>
      </c>
      <c r="D167" s="207"/>
      <c r="E167" s="207"/>
      <c r="F167" s="208" t="s">
        <v>1136</v>
      </c>
      <c r="G167" s="247"/>
      <c r="H167" s="248"/>
      <c r="I167" s="248"/>
      <c r="J167" s="207" t="s">
        <v>1137</v>
      </c>
      <c r="K167" s="187"/>
    </row>
    <row r="168" spans="2:11" customFormat="1" ht="5.25" customHeight="1">
      <c r="B168" s="215"/>
      <c r="C168" s="210"/>
      <c r="D168" s="210"/>
      <c r="E168" s="210"/>
      <c r="F168" s="210"/>
      <c r="G168" s="211"/>
      <c r="H168" s="210"/>
      <c r="I168" s="210"/>
      <c r="J168" s="210"/>
      <c r="K168" s="236"/>
    </row>
    <row r="169" spans="2:11" customFormat="1" ht="15" customHeight="1">
      <c r="B169" s="215"/>
      <c r="C169" s="192" t="s">
        <v>1141</v>
      </c>
      <c r="D169" s="192"/>
      <c r="E169" s="192"/>
      <c r="F169" s="213" t="s">
        <v>1138</v>
      </c>
      <c r="G169" s="192"/>
      <c r="H169" s="192" t="s">
        <v>1178</v>
      </c>
      <c r="I169" s="192" t="s">
        <v>1140</v>
      </c>
      <c r="J169" s="192">
        <v>120</v>
      </c>
      <c r="K169" s="236"/>
    </row>
    <row r="170" spans="2:11" customFormat="1" ht="15" customHeight="1">
      <c r="B170" s="215"/>
      <c r="C170" s="192" t="s">
        <v>1187</v>
      </c>
      <c r="D170" s="192"/>
      <c r="E170" s="192"/>
      <c r="F170" s="213" t="s">
        <v>1138</v>
      </c>
      <c r="G170" s="192"/>
      <c r="H170" s="192" t="s">
        <v>1188</v>
      </c>
      <c r="I170" s="192" t="s">
        <v>1140</v>
      </c>
      <c r="J170" s="192" t="s">
        <v>1189</v>
      </c>
      <c r="K170" s="236"/>
    </row>
    <row r="171" spans="2:11" customFormat="1" ht="15" customHeight="1">
      <c r="B171" s="215"/>
      <c r="C171" s="192" t="s">
        <v>1086</v>
      </c>
      <c r="D171" s="192"/>
      <c r="E171" s="192"/>
      <c r="F171" s="213" t="s">
        <v>1138</v>
      </c>
      <c r="G171" s="192"/>
      <c r="H171" s="192" t="s">
        <v>1205</v>
      </c>
      <c r="I171" s="192" t="s">
        <v>1140</v>
      </c>
      <c r="J171" s="192" t="s">
        <v>1189</v>
      </c>
      <c r="K171" s="236"/>
    </row>
    <row r="172" spans="2:11" customFormat="1" ht="15" customHeight="1">
      <c r="B172" s="215"/>
      <c r="C172" s="192" t="s">
        <v>1143</v>
      </c>
      <c r="D172" s="192"/>
      <c r="E172" s="192"/>
      <c r="F172" s="213" t="s">
        <v>1144</v>
      </c>
      <c r="G172" s="192"/>
      <c r="H172" s="192" t="s">
        <v>1205</v>
      </c>
      <c r="I172" s="192" t="s">
        <v>1140</v>
      </c>
      <c r="J172" s="192">
        <v>50</v>
      </c>
      <c r="K172" s="236"/>
    </row>
    <row r="173" spans="2:11" customFormat="1" ht="15" customHeight="1">
      <c r="B173" s="215"/>
      <c r="C173" s="192" t="s">
        <v>1146</v>
      </c>
      <c r="D173" s="192"/>
      <c r="E173" s="192"/>
      <c r="F173" s="213" t="s">
        <v>1138</v>
      </c>
      <c r="G173" s="192"/>
      <c r="H173" s="192" t="s">
        <v>1205</v>
      </c>
      <c r="I173" s="192" t="s">
        <v>1148</v>
      </c>
      <c r="J173" s="192"/>
      <c r="K173" s="236"/>
    </row>
    <row r="174" spans="2:11" customFormat="1" ht="15" customHeight="1">
      <c r="B174" s="215"/>
      <c r="C174" s="192" t="s">
        <v>1157</v>
      </c>
      <c r="D174" s="192"/>
      <c r="E174" s="192"/>
      <c r="F174" s="213" t="s">
        <v>1144</v>
      </c>
      <c r="G174" s="192"/>
      <c r="H174" s="192" t="s">
        <v>1205</v>
      </c>
      <c r="I174" s="192" t="s">
        <v>1140</v>
      </c>
      <c r="J174" s="192">
        <v>50</v>
      </c>
      <c r="K174" s="236"/>
    </row>
    <row r="175" spans="2:11" customFormat="1" ht="15" customHeight="1">
      <c r="B175" s="215"/>
      <c r="C175" s="192" t="s">
        <v>1165</v>
      </c>
      <c r="D175" s="192"/>
      <c r="E175" s="192"/>
      <c r="F175" s="213" t="s">
        <v>1144</v>
      </c>
      <c r="G175" s="192"/>
      <c r="H175" s="192" t="s">
        <v>1205</v>
      </c>
      <c r="I175" s="192" t="s">
        <v>1140</v>
      </c>
      <c r="J175" s="192">
        <v>50</v>
      </c>
      <c r="K175" s="236"/>
    </row>
    <row r="176" spans="2:11" customFormat="1" ht="15" customHeight="1">
      <c r="B176" s="215"/>
      <c r="C176" s="192" t="s">
        <v>1163</v>
      </c>
      <c r="D176" s="192"/>
      <c r="E176" s="192"/>
      <c r="F176" s="213" t="s">
        <v>1144</v>
      </c>
      <c r="G176" s="192"/>
      <c r="H176" s="192" t="s">
        <v>1205</v>
      </c>
      <c r="I176" s="192" t="s">
        <v>1140</v>
      </c>
      <c r="J176" s="192">
        <v>50</v>
      </c>
      <c r="K176" s="236"/>
    </row>
    <row r="177" spans="2:11" customFormat="1" ht="15" customHeight="1">
      <c r="B177" s="215"/>
      <c r="C177" s="192" t="s">
        <v>110</v>
      </c>
      <c r="D177" s="192"/>
      <c r="E177" s="192"/>
      <c r="F177" s="213" t="s">
        <v>1138</v>
      </c>
      <c r="G177" s="192"/>
      <c r="H177" s="192" t="s">
        <v>1206</v>
      </c>
      <c r="I177" s="192" t="s">
        <v>1207</v>
      </c>
      <c r="J177" s="192"/>
      <c r="K177" s="236"/>
    </row>
    <row r="178" spans="2:11" customFormat="1" ht="15" customHeight="1">
      <c r="B178" s="215"/>
      <c r="C178" s="192" t="s">
        <v>58</v>
      </c>
      <c r="D178" s="192"/>
      <c r="E178" s="192"/>
      <c r="F178" s="213" t="s">
        <v>1138</v>
      </c>
      <c r="G178" s="192"/>
      <c r="H178" s="192" t="s">
        <v>1208</v>
      </c>
      <c r="I178" s="192" t="s">
        <v>1209</v>
      </c>
      <c r="J178" s="192">
        <v>1</v>
      </c>
      <c r="K178" s="236"/>
    </row>
    <row r="179" spans="2:11" customFormat="1" ht="15" customHeight="1">
      <c r="B179" s="215"/>
      <c r="C179" s="192" t="s">
        <v>54</v>
      </c>
      <c r="D179" s="192"/>
      <c r="E179" s="192"/>
      <c r="F179" s="213" t="s">
        <v>1138</v>
      </c>
      <c r="G179" s="192"/>
      <c r="H179" s="192" t="s">
        <v>1210</v>
      </c>
      <c r="I179" s="192" t="s">
        <v>1140</v>
      </c>
      <c r="J179" s="192">
        <v>20</v>
      </c>
      <c r="K179" s="236"/>
    </row>
    <row r="180" spans="2:11" customFormat="1" ht="15" customHeight="1">
      <c r="B180" s="215"/>
      <c r="C180" s="192" t="s">
        <v>55</v>
      </c>
      <c r="D180" s="192"/>
      <c r="E180" s="192"/>
      <c r="F180" s="213" t="s">
        <v>1138</v>
      </c>
      <c r="G180" s="192"/>
      <c r="H180" s="192" t="s">
        <v>1211</v>
      </c>
      <c r="I180" s="192" t="s">
        <v>1140</v>
      </c>
      <c r="J180" s="192">
        <v>255</v>
      </c>
      <c r="K180" s="236"/>
    </row>
    <row r="181" spans="2:11" customFormat="1" ht="15" customHeight="1">
      <c r="B181" s="215"/>
      <c r="C181" s="192" t="s">
        <v>111</v>
      </c>
      <c r="D181" s="192"/>
      <c r="E181" s="192"/>
      <c r="F181" s="213" t="s">
        <v>1138</v>
      </c>
      <c r="G181" s="192"/>
      <c r="H181" s="192" t="s">
        <v>1102</v>
      </c>
      <c r="I181" s="192" t="s">
        <v>1140</v>
      </c>
      <c r="J181" s="192">
        <v>10</v>
      </c>
      <c r="K181" s="236"/>
    </row>
    <row r="182" spans="2:11" customFormat="1" ht="15" customHeight="1">
      <c r="B182" s="215"/>
      <c r="C182" s="192" t="s">
        <v>112</v>
      </c>
      <c r="D182" s="192"/>
      <c r="E182" s="192"/>
      <c r="F182" s="213" t="s">
        <v>1138</v>
      </c>
      <c r="G182" s="192"/>
      <c r="H182" s="192" t="s">
        <v>1212</v>
      </c>
      <c r="I182" s="192" t="s">
        <v>1173</v>
      </c>
      <c r="J182" s="192"/>
      <c r="K182" s="236"/>
    </row>
    <row r="183" spans="2:11" customFormat="1" ht="15" customHeight="1">
      <c r="B183" s="215"/>
      <c r="C183" s="192" t="s">
        <v>1213</v>
      </c>
      <c r="D183" s="192"/>
      <c r="E183" s="192"/>
      <c r="F183" s="213" t="s">
        <v>1138</v>
      </c>
      <c r="G183" s="192"/>
      <c r="H183" s="192" t="s">
        <v>1214</v>
      </c>
      <c r="I183" s="192" t="s">
        <v>1173</v>
      </c>
      <c r="J183" s="192"/>
      <c r="K183" s="236"/>
    </row>
    <row r="184" spans="2:11" customFormat="1" ht="15" customHeight="1">
      <c r="B184" s="215"/>
      <c r="C184" s="192" t="s">
        <v>1202</v>
      </c>
      <c r="D184" s="192"/>
      <c r="E184" s="192"/>
      <c r="F184" s="213" t="s">
        <v>1138</v>
      </c>
      <c r="G184" s="192"/>
      <c r="H184" s="192" t="s">
        <v>1215</v>
      </c>
      <c r="I184" s="192" t="s">
        <v>1173</v>
      </c>
      <c r="J184" s="192"/>
      <c r="K184" s="236"/>
    </row>
    <row r="185" spans="2:11" customFormat="1" ht="15" customHeight="1">
      <c r="B185" s="215"/>
      <c r="C185" s="192" t="s">
        <v>114</v>
      </c>
      <c r="D185" s="192"/>
      <c r="E185" s="192"/>
      <c r="F185" s="213" t="s">
        <v>1144</v>
      </c>
      <c r="G185" s="192"/>
      <c r="H185" s="192" t="s">
        <v>1216</v>
      </c>
      <c r="I185" s="192" t="s">
        <v>1140</v>
      </c>
      <c r="J185" s="192">
        <v>50</v>
      </c>
      <c r="K185" s="236"/>
    </row>
    <row r="186" spans="2:11" customFormat="1" ht="15" customHeight="1">
      <c r="B186" s="215"/>
      <c r="C186" s="192" t="s">
        <v>1217</v>
      </c>
      <c r="D186" s="192"/>
      <c r="E186" s="192"/>
      <c r="F186" s="213" t="s">
        <v>1144</v>
      </c>
      <c r="G186" s="192"/>
      <c r="H186" s="192" t="s">
        <v>1218</v>
      </c>
      <c r="I186" s="192" t="s">
        <v>1219</v>
      </c>
      <c r="J186" s="192"/>
      <c r="K186" s="236"/>
    </row>
    <row r="187" spans="2:11" customFormat="1" ht="15" customHeight="1">
      <c r="B187" s="215"/>
      <c r="C187" s="192" t="s">
        <v>1220</v>
      </c>
      <c r="D187" s="192"/>
      <c r="E187" s="192"/>
      <c r="F187" s="213" t="s">
        <v>1144</v>
      </c>
      <c r="G187" s="192"/>
      <c r="H187" s="192" t="s">
        <v>1221</v>
      </c>
      <c r="I187" s="192" t="s">
        <v>1219</v>
      </c>
      <c r="J187" s="192"/>
      <c r="K187" s="236"/>
    </row>
    <row r="188" spans="2:11" customFormat="1" ht="15" customHeight="1">
      <c r="B188" s="215"/>
      <c r="C188" s="192" t="s">
        <v>1222</v>
      </c>
      <c r="D188" s="192"/>
      <c r="E188" s="192"/>
      <c r="F188" s="213" t="s">
        <v>1144</v>
      </c>
      <c r="G188" s="192"/>
      <c r="H188" s="192" t="s">
        <v>1223</v>
      </c>
      <c r="I188" s="192" t="s">
        <v>1219</v>
      </c>
      <c r="J188" s="192"/>
      <c r="K188" s="236"/>
    </row>
    <row r="189" spans="2:11" customFormat="1" ht="15" customHeight="1">
      <c r="B189" s="215"/>
      <c r="C189" s="249" t="s">
        <v>1224</v>
      </c>
      <c r="D189" s="192"/>
      <c r="E189" s="192"/>
      <c r="F189" s="213" t="s">
        <v>1144</v>
      </c>
      <c r="G189" s="192"/>
      <c r="H189" s="192" t="s">
        <v>1225</v>
      </c>
      <c r="I189" s="192" t="s">
        <v>1226</v>
      </c>
      <c r="J189" s="250" t="s">
        <v>1227</v>
      </c>
      <c r="K189" s="236"/>
    </row>
    <row r="190" spans="2:11" customFormat="1" ht="15" customHeight="1">
      <c r="B190" s="251"/>
      <c r="C190" s="252" t="s">
        <v>1228</v>
      </c>
      <c r="D190" s="253"/>
      <c r="E190" s="253"/>
      <c r="F190" s="254" t="s">
        <v>1144</v>
      </c>
      <c r="G190" s="253"/>
      <c r="H190" s="253" t="s">
        <v>1229</v>
      </c>
      <c r="I190" s="253" t="s">
        <v>1226</v>
      </c>
      <c r="J190" s="255" t="s">
        <v>1227</v>
      </c>
      <c r="K190" s="256"/>
    </row>
    <row r="191" spans="2:11" customFormat="1" ht="15" customHeight="1">
      <c r="B191" s="215"/>
      <c r="C191" s="249" t="s">
        <v>43</v>
      </c>
      <c r="D191" s="192"/>
      <c r="E191" s="192"/>
      <c r="F191" s="213" t="s">
        <v>1138</v>
      </c>
      <c r="G191" s="192"/>
      <c r="H191" s="189" t="s">
        <v>1230</v>
      </c>
      <c r="I191" s="192" t="s">
        <v>1231</v>
      </c>
      <c r="J191" s="192"/>
      <c r="K191" s="236"/>
    </row>
    <row r="192" spans="2:11" customFormat="1" ht="15" customHeight="1">
      <c r="B192" s="215"/>
      <c r="C192" s="249" t="s">
        <v>1232</v>
      </c>
      <c r="D192" s="192"/>
      <c r="E192" s="192"/>
      <c r="F192" s="213" t="s">
        <v>1138</v>
      </c>
      <c r="G192" s="192"/>
      <c r="H192" s="192" t="s">
        <v>1233</v>
      </c>
      <c r="I192" s="192" t="s">
        <v>1173</v>
      </c>
      <c r="J192" s="192"/>
      <c r="K192" s="236"/>
    </row>
    <row r="193" spans="2:11" customFormat="1" ht="15" customHeight="1">
      <c r="B193" s="215"/>
      <c r="C193" s="249" t="s">
        <v>1234</v>
      </c>
      <c r="D193" s="192"/>
      <c r="E193" s="192"/>
      <c r="F193" s="213" t="s">
        <v>1138</v>
      </c>
      <c r="G193" s="192"/>
      <c r="H193" s="192" t="s">
        <v>1235</v>
      </c>
      <c r="I193" s="192" t="s">
        <v>1173</v>
      </c>
      <c r="J193" s="192"/>
      <c r="K193" s="236"/>
    </row>
    <row r="194" spans="2:11" customFormat="1" ht="15" customHeight="1">
      <c r="B194" s="215"/>
      <c r="C194" s="249" t="s">
        <v>1236</v>
      </c>
      <c r="D194" s="192"/>
      <c r="E194" s="192"/>
      <c r="F194" s="213" t="s">
        <v>1144</v>
      </c>
      <c r="G194" s="192"/>
      <c r="H194" s="192" t="s">
        <v>1237</v>
      </c>
      <c r="I194" s="192" t="s">
        <v>1173</v>
      </c>
      <c r="J194" s="192"/>
      <c r="K194" s="236"/>
    </row>
    <row r="195" spans="2:11" customFormat="1" ht="15" customHeight="1">
      <c r="B195" s="242"/>
      <c r="C195" s="257"/>
      <c r="D195" s="222"/>
      <c r="E195" s="222"/>
      <c r="F195" s="222"/>
      <c r="G195" s="222"/>
      <c r="H195" s="222"/>
      <c r="I195" s="222"/>
      <c r="J195" s="222"/>
      <c r="K195" s="243"/>
    </row>
    <row r="196" spans="2:11" customFormat="1" ht="18.75" customHeight="1">
      <c r="B196" s="224"/>
      <c r="C196" s="234"/>
      <c r="D196" s="234"/>
      <c r="E196" s="234"/>
      <c r="F196" s="244"/>
      <c r="G196" s="234"/>
      <c r="H196" s="234"/>
      <c r="I196" s="234"/>
      <c r="J196" s="234"/>
      <c r="K196" s="224"/>
    </row>
    <row r="197" spans="2:11" customFormat="1" ht="18.75" customHeight="1">
      <c r="B197" s="224"/>
      <c r="C197" s="234"/>
      <c r="D197" s="234"/>
      <c r="E197" s="234"/>
      <c r="F197" s="244"/>
      <c r="G197" s="234"/>
      <c r="H197" s="234"/>
      <c r="I197" s="234"/>
      <c r="J197" s="234"/>
      <c r="K197" s="224"/>
    </row>
    <row r="198" spans="2:11" customFormat="1" ht="18.75" customHeight="1"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</row>
    <row r="199" spans="2:11" customFormat="1" ht="13.5">
      <c r="B199" s="181"/>
      <c r="C199" s="182"/>
      <c r="D199" s="182"/>
      <c r="E199" s="182"/>
      <c r="F199" s="182"/>
      <c r="G199" s="182"/>
      <c r="H199" s="182"/>
      <c r="I199" s="182"/>
      <c r="J199" s="182"/>
      <c r="K199" s="183"/>
    </row>
    <row r="200" spans="2:11" customFormat="1" ht="21">
      <c r="B200" s="184"/>
      <c r="C200" s="308" t="s">
        <v>1238</v>
      </c>
      <c r="D200" s="308"/>
      <c r="E200" s="308"/>
      <c r="F200" s="308"/>
      <c r="G200" s="308"/>
      <c r="H200" s="308"/>
      <c r="I200" s="308"/>
      <c r="J200" s="308"/>
      <c r="K200" s="185"/>
    </row>
    <row r="201" spans="2:11" customFormat="1" ht="25.5" customHeight="1">
      <c r="B201" s="184"/>
      <c r="C201" s="258" t="s">
        <v>1239</v>
      </c>
      <c r="D201" s="258"/>
      <c r="E201" s="258"/>
      <c r="F201" s="258" t="s">
        <v>1240</v>
      </c>
      <c r="G201" s="259"/>
      <c r="H201" s="311" t="s">
        <v>1241</v>
      </c>
      <c r="I201" s="311"/>
      <c r="J201" s="311"/>
      <c r="K201" s="185"/>
    </row>
    <row r="202" spans="2:11" customFormat="1" ht="5.25" customHeight="1">
      <c r="B202" s="215"/>
      <c r="C202" s="210"/>
      <c r="D202" s="210"/>
      <c r="E202" s="210"/>
      <c r="F202" s="210"/>
      <c r="G202" s="234"/>
      <c r="H202" s="210"/>
      <c r="I202" s="210"/>
      <c r="J202" s="210"/>
      <c r="K202" s="236"/>
    </row>
    <row r="203" spans="2:11" customFormat="1" ht="15" customHeight="1">
      <c r="B203" s="215"/>
      <c r="C203" s="192" t="s">
        <v>1231</v>
      </c>
      <c r="D203" s="192"/>
      <c r="E203" s="192"/>
      <c r="F203" s="213" t="s">
        <v>44</v>
      </c>
      <c r="G203" s="192"/>
      <c r="H203" s="312" t="s">
        <v>1242</v>
      </c>
      <c r="I203" s="312"/>
      <c r="J203" s="312"/>
      <c r="K203" s="236"/>
    </row>
    <row r="204" spans="2:11" customFormat="1" ht="15" customHeight="1">
      <c r="B204" s="215"/>
      <c r="C204" s="192"/>
      <c r="D204" s="192"/>
      <c r="E204" s="192"/>
      <c r="F204" s="213" t="s">
        <v>45</v>
      </c>
      <c r="G204" s="192"/>
      <c r="H204" s="312" t="s">
        <v>1243</v>
      </c>
      <c r="I204" s="312"/>
      <c r="J204" s="312"/>
      <c r="K204" s="236"/>
    </row>
    <row r="205" spans="2:11" customFormat="1" ht="15" customHeight="1">
      <c r="B205" s="215"/>
      <c r="C205" s="192"/>
      <c r="D205" s="192"/>
      <c r="E205" s="192"/>
      <c r="F205" s="213" t="s">
        <v>48</v>
      </c>
      <c r="G205" s="192"/>
      <c r="H205" s="312" t="s">
        <v>1244</v>
      </c>
      <c r="I205" s="312"/>
      <c r="J205" s="312"/>
      <c r="K205" s="236"/>
    </row>
    <row r="206" spans="2:11" customFormat="1" ht="15" customHeight="1">
      <c r="B206" s="215"/>
      <c r="C206" s="192"/>
      <c r="D206" s="192"/>
      <c r="E206" s="192"/>
      <c r="F206" s="213" t="s">
        <v>46</v>
      </c>
      <c r="G206" s="192"/>
      <c r="H206" s="312" t="s">
        <v>1245</v>
      </c>
      <c r="I206" s="312"/>
      <c r="J206" s="312"/>
      <c r="K206" s="236"/>
    </row>
    <row r="207" spans="2:11" customFormat="1" ht="15" customHeight="1">
      <c r="B207" s="215"/>
      <c r="C207" s="192"/>
      <c r="D207" s="192"/>
      <c r="E207" s="192"/>
      <c r="F207" s="213" t="s">
        <v>47</v>
      </c>
      <c r="G207" s="192"/>
      <c r="H207" s="312" t="s">
        <v>1246</v>
      </c>
      <c r="I207" s="312"/>
      <c r="J207" s="312"/>
      <c r="K207" s="236"/>
    </row>
    <row r="208" spans="2:11" customFormat="1" ht="15" customHeight="1">
      <c r="B208" s="215"/>
      <c r="C208" s="192"/>
      <c r="D208" s="192"/>
      <c r="E208" s="192"/>
      <c r="F208" s="213"/>
      <c r="G208" s="192"/>
      <c r="H208" s="192"/>
      <c r="I208" s="192"/>
      <c r="J208" s="192"/>
      <c r="K208" s="236"/>
    </row>
    <row r="209" spans="2:11" customFormat="1" ht="15" customHeight="1">
      <c r="B209" s="215"/>
      <c r="C209" s="192" t="s">
        <v>1185</v>
      </c>
      <c r="D209" s="192"/>
      <c r="E209" s="192"/>
      <c r="F209" s="213" t="s">
        <v>80</v>
      </c>
      <c r="G209" s="192"/>
      <c r="H209" s="312" t="s">
        <v>1247</v>
      </c>
      <c r="I209" s="312"/>
      <c r="J209" s="312"/>
      <c r="K209" s="236"/>
    </row>
    <row r="210" spans="2:11" customFormat="1" ht="15" customHeight="1">
      <c r="B210" s="215"/>
      <c r="C210" s="192"/>
      <c r="D210" s="192"/>
      <c r="E210" s="192"/>
      <c r="F210" s="213" t="s">
        <v>1080</v>
      </c>
      <c r="G210" s="192"/>
      <c r="H210" s="312" t="s">
        <v>1081</v>
      </c>
      <c r="I210" s="312"/>
      <c r="J210" s="312"/>
      <c r="K210" s="236"/>
    </row>
    <row r="211" spans="2:11" customFormat="1" ht="15" customHeight="1">
      <c r="B211" s="215"/>
      <c r="C211" s="192"/>
      <c r="D211" s="192"/>
      <c r="E211" s="192"/>
      <c r="F211" s="213" t="s">
        <v>1078</v>
      </c>
      <c r="G211" s="192"/>
      <c r="H211" s="312" t="s">
        <v>1248</v>
      </c>
      <c r="I211" s="312"/>
      <c r="J211" s="312"/>
      <c r="K211" s="236"/>
    </row>
    <row r="212" spans="2:11" customFormat="1" ht="15" customHeight="1">
      <c r="B212" s="260"/>
      <c r="C212" s="192"/>
      <c r="D212" s="192"/>
      <c r="E212" s="192"/>
      <c r="F212" s="213" t="s">
        <v>1082</v>
      </c>
      <c r="G212" s="249"/>
      <c r="H212" s="313" t="s">
        <v>1083</v>
      </c>
      <c r="I212" s="313"/>
      <c r="J212" s="313"/>
      <c r="K212" s="261"/>
    </row>
    <row r="213" spans="2:11" customFormat="1" ht="15" customHeight="1">
      <c r="B213" s="260"/>
      <c r="C213" s="192"/>
      <c r="D213" s="192"/>
      <c r="E213" s="192"/>
      <c r="F213" s="213" t="s">
        <v>1084</v>
      </c>
      <c r="G213" s="249"/>
      <c r="H213" s="313" t="s">
        <v>1062</v>
      </c>
      <c r="I213" s="313"/>
      <c r="J213" s="313"/>
      <c r="K213" s="261"/>
    </row>
    <row r="214" spans="2:11" customFormat="1" ht="15" customHeight="1">
      <c r="B214" s="260"/>
      <c r="C214" s="192"/>
      <c r="D214" s="192"/>
      <c r="E214" s="192"/>
      <c r="F214" s="213"/>
      <c r="G214" s="249"/>
      <c r="H214" s="240"/>
      <c r="I214" s="240"/>
      <c r="J214" s="240"/>
      <c r="K214" s="261"/>
    </row>
    <row r="215" spans="2:11" customFormat="1" ht="15" customHeight="1">
      <c r="B215" s="260"/>
      <c r="C215" s="192" t="s">
        <v>1209</v>
      </c>
      <c r="D215" s="192"/>
      <c r="E215" s="192"/>
      <c r="F215" s="213">
        <v>1</v>
      </c>
      <c r="G215" s="249"/>
      <c r="H215" s="313" t="s">
        <v>1249</v>
      </c>
      <c r="I215" s="313"/>
      <c r="J215" s="313"/>
      <c r="K215" s="261"/>
    </row>
    <row r="216" spans="2:11" customFormat="1" ht="15" customHeight="1">
      <c r="B216" s="260"/>
      <c r="C216" s="192"/>
      <c r="D216" s="192"/>
      <c r="E216" s="192"/>
      <c r="F216" s="213">
        <v>2</v>
      </c>
      <c r="G216" s="249"/>
      <c r="H216" s="313" t="s">
        <v>1250</v>
      </c>
      <c r="I216" s="313"/>
      <c r="J216" s="313"/>
      <c r="K216" s="261"/>
    </row>
    <row r="217" spans="2:11" customFormat="1" ht="15" customHeight="1">
      <c r="B217" s="260"/>
      <c r="C217" s="192"/>
      <c r="D217" s="192"/>
      <c r="E217" s="192"/>
      <c r="F217" s="213">
        <v>3</v>
      </c>
      <c r="G217" s="249"/>
      <c r="H217" s="313" t="s">
        <v>1251</v>
      </c>
      <c r="I217" s="313"/>
      <c r="J217" s="313"/>
      <c r="K217" s="261"/>
    </row>
    <row r="218" spans="2:11" customFormat="1" ht="15" customHeight="1">
      <c r="B218" s="260"/>
      <c r="C218" s="192"/>
      <c r="D218" s="192"/>
      <c r="E218" s="192"/>
      <c r="F218" s="213">
        <v>4</v>
      </c>
      <c r="G218" s="249"/>
      <c r="H218" s="313" t="s">
        <v>1252</v>
      </c>
      <c r="I218" s="313"/>
      <c r="J218" s="313"/>
      <c r="K218" s="261"/>
    </row>
    <row r="219" spans="2:11" customFormat="1" ht="12.75" customHeight="1">
      <c r="B219" s="262"/>
      <c r="C219" s="263"/>
      <c r="D219" s="263"/>
      <c r="E219" s="263"/>
      <c r="F219" s="263"/>
      <c r="G219" s="263"/>
      <c r="H219" s="263"/>
      <c r="I219" s="263"/>
      <c r="J219" s="263"/>
      <c r="K219" s="26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01 - Komunikace</vt:lpstr>
      <vt:lpstr>SO 02 - Komunikace</vt:lpstr>
      <vt:lpstr>SO 401 - Veřejné osvětlení</vt:lpstr>
      <vt:lpstr>Pokyny pro vyplnění</vt:lpstr>
      <vt:lpstr>'Rekapitulace stavby'!Názvy_tisku</vt:lpstr>
      <vt:lpstr>'SO 01 - Komunikace'!Názvy_tisku</vt:lpstr>
      <vt:lpstr>'SO 02 - Komunikace'!Názvy_tisku</vt:lpstr>
      <vt:lpstr>'SO 401 - Veřejné osvětlení'!Názvy_tisku</vt:lpstr>
      <vt:lpstr>'Pokyny pro vyplnění'!Oblast_tisku</vt:lpstr>
      <vt:lpstr>'Rekapitulace stavby'!Oblast_tisku</vt:lpstr>
      <vt:lpstr>'SO 01 - Komunikace'!Oblast_tisku</vt:lpstr>
      <vt:lpstr>'SO 02 - Komunikace'!Oblast_tisku</vt:lpstr>
      <vt:lpstr>'SO 401 - Veřejné osvětlení'!Oblast_tisku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Novák</dc:creator>
  <cp:lastModifiedBy>Blovska Jitka</cp:lastModifiedBy>
  <dcterms:created xsi:type="dcterms:W3CDTF">2025-03-20T09:34:03Z</dcterms:created>
  <dcterms:modified xsi:type="dcterms:W3CDTF">2025-03-20T12:32:22Z</dcterms:modified>
</cp:coreProperties>
</file>