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holahumanitas-my.sharepoint.com/personal/lucie_humanitas_cz/Documents/PROJEKTY SH/SPRAVEDLIVÁ TRANSFORMACE/UČEBNY/Výběrové řízení/PŘÍPRAVA VŘ ODBORNÉ UČEBNY/ZD_P2_Projektová dokumentace/Kabinety/Doplnění dodatečně do E-ZAK/"/>
    </mc:Choice>
  </mc:AlternateContent>
  <xr:revisionPtr revIDLastSave="0" documentId="8_{53E9F368-421C-492A-ABBA-467163AE93B2}" xr6:coauthVersionLast="47" xr6:coauthVersionMax="47" xr10:uidLastSave="{00000000-0000-0000-0000-000000000000}"/>
  <bookViews>
    <workbookView xWindow="2300" yWindow="850" windowWidth="31410" windowHeight="18960" activeTab="2" xr2:uid="{00000000-000D-0000-FFFF-FFFF00000000}"/>
  </bookViews>
  <sheets>
    <sheet name="Krycí list" sheetId="1" r:id="rId1"/>
    <sheet name="Rekapitulace" sheetId="2" r:id="rId2"/>
    <sheet name="Sborovna" sheetId="8" r:id="rId3"/>
    <sheet name="104" sheetId="9" r:id="rId4"/>
    <sheet name="106" sheetId="11" r:id="rId5"/>
    <sheet name="202" sheetId="12" r:id="rId6"/>
    <sheet name="203" sheetId="13" r:id="rId7"/>
    <sheet name="205" sheetId="14" r:id="rId8"/>
    <sheet name="207" sheetId="15" r:id="rId9"/>
    <sheet name="211" sheetId="16" r:id="rId10"/>
    <sheet name="212" sheetId="17" r:id="rId11"/>
    <sheet name="Šatna levá" sheetId="18" r:id="rId12"/>
    <sheet name="Šatna pravá" sheetId="19" r:id="rId13"/>
    <sheet name="#Figury" sheetId="4" state="hidden" r:id="rId14"/>
  </sheets>
  <definedNames>
    <definedName name="_xlnm.Print_Titles" localSheetId="3">'104'!$11:$13</definedName>
    <definedName name="_xlnm.Print_Titles" localSheetId="4">'106'!$11:$13</definedName>
    <definedName name="_xlnm.Print_Titles" localSheetId="5">'202'!$11:$13</definedName>
    <definedName name="_xlnm.Print_Titles" localSheetId="6">'203'!$11:$13</definedName>
    <definedName name="_xlnm.Print_Titles" localSheetId="7">'205'!$11:$13</definedName>
    <definedName name="_xlnm.Print_Titles" localSheetId="8">'207'!$11:$13</definedName>
    <definedName name="_xlnm.Print_Titles" localSheetId="9">'211'!$11:$13</definedName>
    <definedName name="_xlnm.Print_Titles" localSheetId="10">'212'!$11:$13</definedName>
    <definedName name="_xlnm.Print_Titles" localSheetId="1">Rekapitulace!$11:$13</definedName>
    <definedName name="_xlnm.Print_Titles" localSheetId="2">Sborovna!$11:$13</definedName>
    <definedName name="_xlnm.Print_Titles" localSheetId="11">'Šatna levá'!$11:$13</definedName>
    <definedName name="_xlnm.Print_Titles" localSheetId="12">'Šatna pravá'!$11:$13</definedName>
    <definedName name="_xlnm.Print_Area" localSheetId="3">'104'!$A$1:$I$96</definedName>
    <definedName name="_xlnm.Print_Area" localSheetId="4">'106'!$A$1:$I$96</definedName>
    <definedName name="_xlnm.Print_Area" localSheetId="5">'202'!$A$1:$I$93</definedName>
    <definedName name="_xlnm.Print_Area" localSheetId="6">'203'!$A$1:$I$96</definedName>
    <definedName name="_xlnm.Print_Area" localSheetId="7">'205'!$A$1:$I$96</definedName>
    <definedName name="_xlnm.Print_Area" localSheetId="8">'207'!$A$1:$I$96</definedName>
    <definedName name="_xlnm.Print_Area" localSheetId="9">'211'!$A$1:$I$96</definedName>
    <definedName name="_xlnm.Print_Area" localSheetId="10">'212'!$A$1:$I$97</definedName>
    <definedName name="_xlnm.Print_Area" localSheetId="2">Sborovna!$A$1:$I$128</definedName>
    <definedName name="_xlnm.Print_Area" localSheetId="11">'Šatna levá'!$A$1:$I$67</definedName>
    <definedName name="_xlnm.Print_Area" localSheetId="12">'Šatna pravá'!$A$1:$I$67</definedName>
    <definedName name="Z_65E3123D_ED26_44E3_A414_09EEEF825484_.wvu.Cols" localSheetId="3" hidden="1">'104'!#REF!,'104'!#REF!,'104'!#REF!</definedName>
    <definedName name="Z_65E3123D_ED26_44E3_A414_09EEEF825484_.wvu.Cols" localSheetId="4" hidden="1">'106'!#REF!,'106'!#REF!,'106'!#REF!</definedName>
    <definedName name="Z_65E3123D_ED26_44E3_A414_09EEEF825484_.wvu.Cols" localSheetId="5" hidden="1">'202'!#REF!,'202'!#REF!,'202'!#REF!</definedName>
    <definedName name="Z_65E3123D_ED26_44E3_A414_09EEEF825484_.wvu.Cols" localSheetId="6" hidden="1">'203'!#REF!,'203'!#REF!,'203'!#REF!</definedName>
    <definedName name="Z_65E3123D_ED26_44E3_A414_09EEEF825484_.wvu.Cols" localSheetId="7" hidden="1">'205'!#REF!,'205'!#REF!,'205'!#REF!</definedName>
    <definedName name="Z_65E3123D_ED26_44E3_A414_09EEEF825484_.wvu.Cols" localSheetId="8" hidden="1">'207'!#REF!,'207'!#REF!,'207'!#REF!</definedName>
    <definedName name="Z_65E3123D_ED26_44E3_A414_09EEEF825484_.wvu.Cols" localSheetId="9" hidden="1">'211'!#REF!,'211'!#REF!,'211'!#REF!</definedName>
    <definedName name="Z_65E3123D_ED26_44E3_A414_09EEEF825484_.wvu.Cols" localSheetId="10" hidden="1">'212'!#REF!,'212'!#REF!,'212'!#REF!</definedName>
    <definedName name="Z_65E3123D_ED26_44E3_A414_09EEEF825484_.wvu.Cols" localSheetId="1" hidden="1">Rekapitulace!#REF!</definedName>
    <definedName name="Z_65E3123D_ED26_44E3_A414_09EEEF825484_.wvu.Cols" localSheetId="2" hidden="1">Sborovna!#REF!,Sborovna!#REF!,Sborovna!#REF!</definedName>
    <definedName name="Z_65E3123D_ED26_44E3_A414_09EEEF825484_.wvu.Cols" localSheetId="11" hidden="1">'Šatna levá'!#REF!,'Šatna levá'!#REF!,'Šatna levá'!#REF!</definedName>
    <definedName name="Z_65E3123D_ED26_44E3_A414_09EEEF825484_.wvu.Cols" localSheetId="12" hidden="1">'Šatna pravá'!#REF!,'Šatna pravá'!#REF!,'Šatna pravá'!#REF!</definedName>
    <definedName name="Z_65E3123D_ED26_44E3_A414_09EEEF825484_.wvu.PrintArea" localSheetId="3" hidden="1">'104'!$A$1:$I$96</definedName>
    <definedName name="Z_65E3123D_ED26_44E3_A414_09EEEF825484_.wvu.PrintArea" localSheetId="4" hidden="1">'106'!$A$1:$I$96</definedName>
    <definedName name="Z_65E3123D_ED26_44E3_A414_09EEEF825484_.wvu.PrintArea" localSheetId="5" hidden="1">'202'!$A$1:$I$93</definedName>
    <definedName name="Z_65E3123D_ED26_44E3_A414_09EEEF825484_.wvu.PrintArea" localSheetId="6" hidden="1">'203'!$A$1:$I$96</definedName>
    <definedName name="Z_65E3123D_ED26_44E3_A414_09EEEF825484_.wvu.PrintArea" localSheetId="7" hidden="1">'205'!$A$1:$I$96</definedName>
    <definedName name="Z_65E3123D_ED26_44E3_A414_09EEEF825484_.wvu.PrintArea" localSheetId="8" hidden="1">'207'!$A$1:$I$96</definedName>
    <definedName name="Z_65E3123D_ED26_44E3_A414_09EEEF825484_.wvu.PrintArea" localSheetId="9" hidden="1">'211'!$A$1:$I$96</definedName>
    <definedName name="Z_65E3123D_ED26_44E3_A414_09EEEF825484_.wvu.PrintArea" localSheetId="10" hidden="1">'212'!$A$1:$I$97</definedName>
    <definedName name="Z_65E3123D_ED26_44E3_A414_09EEEF825484_.wvu.PrintArea" localSheetId="2" hidden="1">Sborovna!$A$1:$I$128</definedName>
    <definedName name="Z_65E3123D_ED26_44E3_A414_09EEEF825484_.wvu.PrintArea" localSheetId="11" hidden="1">'Šatna levá'!$A$1:$I$67</definedName>
    <definedName name="Z_65E3123D_ED26_44E3_A414_09EEEF825484_.wvu.PrintArea" localSheetId="12" hidden="1">'Šatna pravá'!$A$1:$I$67</definedName>
    <definedName name="Z_65E3123D_ED26_44E3_A414_09EEEF825484_.wvu.PrintTitles" localSheetId="3" hidden="1">'104'!$11:$13</definedName>
    <definedName name="Z_65E3123D_ED26_44E3_A414_09EEEF825484_.wvu.PrintTitles" localSheetId="4" hidden="1">'106'!$11:$13</definedName>
    <definedName name="Z_65E3123D_ED26_44E3_A414_09EEEF825484_.wvu.PrintTitles" localSheetId="5" hidden="1">'202'!$11:$13</definedName>
    <definedName name="Z_65E3123D_ED26_44E3_A414_09EEEF825484_.wvu.PrintTitles" localSheetId="6" hidden="1">'203'!$11:$13</definedName>
    <definedName name="Z_65E3123D_ED26_44E3_A414_09EEEF825484_.wvu.PrintTitles" localSheetId="7" hidden="1">'205'!$11:$13</definedName>
    <definedName name="Z_65E3123D_ED26_44E3_A414_09EEEF825484_.wvu.PrintTitles" localSheetId="8" hidden="1">'207'!$11:$13</definedName>
    <definedName name="Z_65E3123D_ED26_44E3_A414_09EEEF825484_.wvu.PrintTitles" localSheetId="9" hidden="1">'211'!$11:$13</definedName>
    <definedName name="Z_65E3123D_ED26_44E3_A414_09EEEF825484_.wvu.PrintTitles" localSheetId="10" hidden="1">'212'!$11:$13</definedName>
    <definedName name="Z_65E3123D_ED26_44E3_A414_09EEEF825484_.wvu.PrintTitles" localSheetId="1" hidden="1">Rekapitulace!$11:$13</definedName>
    <definedName name="Z_65E3123D_ED26_44E3_A414_09EEEF825484_.wvu.PrintTitles" localSheetId="2" hidden="1">Sborovna!$11:$13</definedName>
    <definedName name="Z_65E3123D_ED26_44E3_A414_09EEEF825484_.wvu.PrintTitles" localSheetId="11" hidden="1">'Šatna levá'!$11:$13</definedName>
    <definedName name="Z_65E3123D_ED26_44E3_A414_09EEEF825484_.wvu.PrintTitles" localSheetId="12" hidden="1">'Šatna pravá'!$11:$13</definedName>
    <definedName name="Z_65E3123D_ED26_44E3_A414_09EEEF825484_.wvu.Rows" localSheetId="3" hidden="1">'104'!#REF!,'104'!#REF!,'104'!#REF!,'104'!#REF!,'104'!#REF!,'104'!#REF!,'104'!#REF!,'104'!#REF!,'104'!#REF!,'104'!$28:$28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$55:$55,'104'!$56:$57,'104'!$58:$58,'104'!#REF!,'104'!#REF!,'104'!$61:$62,'104'!$63:$63</definedName>
    <definedName name="Z_65E3123D_ED26_44E3_A414_09EEEF825484_.wvu.Rows" localSheetId="4" hidden="1">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$55:$55,'106'!$56:$57,'106'!$58:$58,'106'!#REF!,'106'!#REF!,'106'!$61:$62,'106'!$63:$63</definedName>
    <definedName name="Z_65E3123D_ED26_44E3_A414_09EEEF825484_.wvu.Rows" localSheetId="5" hidden="1">'202'!#REF!,'202'!#REF!,'202'!#REF!,'202'!#REF!,'202'!#REF!,'202'!#REF!,'202'!#REF!,'202'!#REF!,'202'!#REF!,'202'!$28:$28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$55:$55,'202'!$56:$57,'202'!$58:$58,'202'!#REF!,'202'!#REF!,'202'!$61:$62,'202'!$63:$63</definedName>
    <definedName name="Z_65E3123D_ED26_44E3_A414_09EEEF825484_.wvu.Rows" localSheetId="6" hidden="1">'203'!#REF!,'203'!#REF!,'203'!#REF!,'203'!#REF!,'203'!#REF!,'203'!#REF!,'203'!#REF!,'203'!#REF!,'203'!#REF!,'203'!$28:$28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$55:$55,'203'!$56:$57,'203'!$58:$58,'203'!#REF!,'203'!#REF!,'203'!$61:$62,'203'!$63:$63</definedName>
    <definedName name="Z_65E3123D_ED26_44E3_A414_09EEEF825484_.wvu.Rows" localSheetId="7" hidden="1">'205'!#REF!,'205'!#REF!,'205'!#REF!,'205'!#REF!,'205'!#REF!,'205'!#REF!,'205'!#REF!,'205'!#REF!,'205'!#REF!,'205'!$28:$28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$55:$55,'205'!$56:$57,'205'!$58:$58,'205'!#REF!,'205'!#REF!,'205'!$61:$62,'205'!$63:$63</definedName>
    <definedName name="Z_65E3123D_ED26_44E3_A414_09EEEF825484_.wvu.Rows" localSheetId="8" hidden="1">'207'!#REF!,'207'!#REF!,'207'!#REF!,'207'!#REF!,'207'!#REF!,'207'!#REF!,'207'!#REF!,'207'!#REF!,'207'!#REF!,'207'!$28:$28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$55:$55,'207'!$56:$57,'207'!$58:$58,'207'!#REF!,'207'!#REF!,'207'!$61:$62,'207'!$63:$63</definedName>
    <definedName name="Z_65E3123D_ED26_44E3_A414_09EEEF825484_.wvu.Rows" localSheetId="9" hidden="1">'211'!#REF!,'211'!#REF!,'211'!#REF!,'211'!#REF!,'211'!#REF!,'211'!#REF!,'211'!#REF!,'211'!#REF!,'211'!#REF!,'211'!$28:$28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$55:$55,'211'!$56:$57,'211'!$58:$58,'211'!#REF!,'211'!#REF!,'211'!$61:$62,'211'!$63:$63</definedName>
    <definedName name="Z_65E3123D_ED26_44E3_A414_09EEEF825484_.wvu.Rows" localSheetId="10" hidden="1">'212'!#REF!,'212'!#REF!,'212'!#REF!,'212'!#REF!,'212'!#REF!,'212'!#REF!,'212'!#REF!,'212'!#REF!,'212'!#REF!,'212'!$28:$28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$55:$55,'212'!$56:$57,'212'!$58:$58,'212'!#REF!,'212'!#REF!,'212'!$61:$62,'212'!$63:$63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Sborovna!#REF!,Sborovna!#REF!,Sborovna!#REF!,Sborovna!#REF!,Sborovna!#REF!,Sborovna!#REF!,Sborovna!#REF!,Sborovna!$28:$28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$60:$60,Sborovna!$62:$67,Sborovna!#REF!,Sborovna!#REF!,Sborovna!#REF!,Sborovna!#REF!,Sborovna!#REF!</definedName>
    <definedName name="Z_65E3123D_ED26_44E3_A414_09EEEF825484_.wvu.Rows" localSheetId="11" hidden="1">'Šatna levá'!#REF!,'Šatna levá'!#REF!,'Šatna levá'!#REF!,'Šatna levá'!#REF!,'Šatna levá'!#REF!,'Šatna levá'!#REF!,'Šatna levá'!#REF!,'Šatna levá'!#REF!,'Šatna levá'!#REF!,'Šatna levá'!$28:$28,'Šatna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levá'!$39:$39,'Šatna levá'!$40:$41,'Šatna levá'!$42:$42,'Šatna levá'!#REF!,'Šatna levá'!#REF!,'Šatna levá'!$45:$46,'Šatna levá'!$47:$47</definedName>
    <definedName name="Z_65E3123D_ED26_44E3_A414_09EEEF825484_.wvu.Rows" localSheetId="12" hidden="1">'Šatna pravá'!#REF!,'Šatna pravá'!#REF!,'Šatna pravá'!#REF!,'Šatna pravá'!#REF!,'Šatna pravá'!#REF!,'Šatna pravá'!#REF!,'Šatna pravá'!#REF!,'Šatna pravá'!#REF!,'Šatna pravá'!#REF!,'Šatna pravá'!$28:$28,'Šatna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pravá'!$39:$39,'Šatna pravá'!$40:$41,'Šatna pravá'!$42:$42,'Šatna pravá'!#REF!,'Šatna pravá'!#REF!,'Šatna pravá'!$45:$46,'Šatna pravá'!$47:$47</definedName>
    <definedName name="Z_82B4F4D9_5370_4303_A97E_2A49E01AF629_.wvu.Cols" localSheetId="3" hidden="1">'104'!#REF!,'104'!#REF!,'104'!#REF!</definedName>
    <definedName name="Z_82B4F4D9_5370_4303_A97E_2A49E01AF629_.wvu.Cols" localSheetId="4" hidden="1">'106'!#REF!,'106'!#REF!,'106'!#REF!</definedName>
    <definedName name="Z_82B4F4D9_5370_4303_A97E_2A49E01AF629_.wvu.Cols" localSheetId="5" hidden="1">'202'!#REF!,'202'!#REF!,'202'!#REF!</definedName>
    <definedName name="Z_82B4F4D9_5370_4303_A97E_2A49E01AF629_.wvu.Cols" localSheetId="6" hidden="1">'203'!#REF!,'203'!#REF!,'203'!#REF!</definedName>
    <definedName name="Z_82B4F4D9_5370_4303_A97E_2A49E01AF629_.wvu.Cols" localSheetId="7" hidden="1">'205'!#REF!,'205'!#REF!,'205'!#REF!</definedName>
    <definedName name="Z_82B4F4D9_5370_4303_A97E_2A49E01AF629_.wvu.Cols" localSheetId="8" hidden="1">'207'!#REF!,'207'!#REF!,'207'!#REF!</definedName>
    <definedName name="Z_82B4F4D9_5370_4303_A97E_2A49E01AF629_.wvu.Cols" localSheetId="9" hidden="1">'211'!#REF!,'211'!#REF!,'211'!#REF!</definedName>
    <definedName name="Z_82B4F4D9_5370_4303_A97E_2A49E01AF629_.wvu.Cols" localSheetId="10" hidden="1">'212'!#REF!,'212'!#REF!,'212'!#REF!</definedName>
    <definedName name="Z_82B4F4D9_5370_4303_A97E_2A49E01AF629_.wvu.Cols" localSheetId="1" hidden="1">Rekapitulace!#REF!</definedName>
    <definedName name="Z_82B4F4D9_5370_4303_A97E_2A49E01AF629_.wvu.Cols" localSheetId="2" hidden="1">Sborovna!#REF!,Sborovna!#REF!,Sborovna!#REF!</definedName>
    <definedName name="Z_82B4F4D9_5370_4303_A97E_2A49E01AF629_.wvu.Cols" localSheetId="11" hidden="1">'Šatna levá'!#REF!,'Šatna levá'!#REF!,'Šatna levá'!#REF!</definedName>
    <definedName name="Z_82B4F4D9_5370_4303_A97E_2A49E01AF629_.wvu.Cols" localSheetId="12" hidden="1">'Šatna pravá'!#REF!,'Šatna pravá'!#REF!,'Šatna pravá'!#REF!</definedName>
    <definedName name="Z_82B4F4D9_5370_4303_A97E_2A49E01AF629_.wvu.PrintArea" localSheetId="3" hidden="1">'104'!$A$1:$I$96</definedName>
    <definedName name="Z_82B4F4D9_5370_4303_A97E_2A49E01AF629_.wvu.PrintArea" localSheetId="4" hidden="1">'106'!$A$1:$I$96</definedName>
    <definedName name="Z_82B4F4D9_5370_4303_A97E_2A49E01AF629_.wvu.PrintArea" localSheetId="5" hidden="1">'202'!$A$1:$I$93</definedName>
    <definedName name="Z_82B4F4D9_5370_4303_A97E_2A49E01AF629_.wvu.PrintArea" localSheetId="6" hidden="1">'203'!$A$1:$I$96</definedName>
    <definedName name="Z_82B4F4D9_5370_4303_A97E_2A49E01AF629_.wvu.PrintArea" localSheetId="7" hidden="1">'205'!$A$1:$I$96</definedName>
    <definedName name="Z_82B4F4D9_5370_4303_A97E_2A49E01AF629_.wvu.PrintArea" localSheetId="8" hidden="1">'207'!$A$1:$I$96</definedName>
    <definedName name="Z_82B4F4D9_5370_4303_A97E_2A49E01AF629_.wvu.PrintArea" localSheetId="9" hidden="1">'211'!$A$1:$I$96</definedName>
    <definedName name="Z_82B4F4D9_5370_4303_A97E_2A49E01AF629_.wvu.PrintArea" localSheetId="10" hidden="1">'212'!$A$1:$I$97</definedName>
    <definedName name="Z_82B4F4D9_5370_4303_A97E_2A49E01AF629_.wvu.PrintArea" localSheetId="2" hidden="1">Sborovna!$A$1:$I$128</definedName>
    <definedName name="Z_82B4F4D9_5370_4303_A97E_2A49E01AF629_.wvu.PrintArea" localSheetId="11" hidden="1">'Šatna levá'!$A$1:$I$67</definedName>
    <definedName name="Z_82B4F4D9_5370_4303_A97E_2A49E01AF629_.wvu.PrintArea" localSheetId="12" hidden="1">'Šatna pravá'!$A$1:$I$67</definedName>
    <definedName name="Z_82B4F4D9_5370_4303_A97E_2A49E01AF629_.wvu.PrintTitles" localSheetId="3" hidden="1">'104'!$11:$13</definedName>
    <definedName name="Z_82B4F4D9_5370_4303_A97E_2A49E01AF629_.wvu.PrintTitles" localSheetId="4" hidden="1">'106'!$11:$13</definedName>
    <definedName name="Z_82B4F4D9_5370_4303_A97E_2A49E01AF629_.wvu.PrintTitles" localSheetId="5" hidden="1">'202'!$11:$13</definedName>
    <definedName name="Z_82B4F4D9_5370_4303_A97E_2A49E01AF629_.wvu.PrintTitles" localSheetId="6" hidden="1">'203'!$11:$13</definedName>
    <definedName name="Z_82B4F4D9_5370_4303_A97E_2A49E01AF629_.wvu.PrintTitles" localSheetId="7" hidden="1">'205'!$11:$13</definedName>
    <definedName name="Z_82B4F4D9_5370_4303_A97E_2A49E01AF629_.wvu.PrintTitles" localSheetId="8" hidden="1">'207'!$11:$13</definedName>
    <definedName name="Z_82B4F4D9_5370_4303_A97E_2A49E01AF629_.wvu.PrintTitles" localSheetId="9" hidden="1">'211'!$11:$13</definedName>
    <definedName name="Z_82B4F4D9_5370_4303_A97E_2A49E01AF629_.wvu.PrintTitles" localSheetId="10" hidden="1">'212'!$11:$13</definedName>
    <definedName name="Z_82B4F4D9_5370_4303_A97E_2A49E01AF629_.wvu.PrintTitles" localSheetId="1" hidden="1">Rekapitulace!$11:$13</definedName>
    <definedName name="Z_82B4F4D9_5370_4303_A97E_2A49E01AF629_.wvu.PrintTitles" localSheetId="2" hidden="1">Sborovna!$11:$13</definedName>
    <definedName name="Z_82B4F4D9_5370_4303_A97E_2A49E01AF629_.wvu.PrintTitles" localSheetId="11" hidden="1">'Šatna levá'!$11:$13</definedName>
    <definedName name="Z_82B4F4D9_5370_4303_A97E_2A49E01AF629_.wvu.PrintTitles" localSheetId="12" hidden="1">'Šatna pravá'!$11:$13</definedName>
    <definedName name="Z_82B4F4D9_5370_4303_A97E_2A49E01AF629_.wvu.Rows" localSheetId="3" hidden="1">'104'!#REF!,'104'!#REF!,'104'!#REF!,'104'!#REF!,'104'!#REF!,'104'!#REF!,'104'!#REF!,'104'!#REF!,'104'!#REF!,'104'!$28:$28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$55:$55,'104'!$56:$57,'104'!$58:$58,'104'!#REF!,'104'!#REF!,'104'!$61:$62,'104'!$63:$63</definedName>
    <definedName name="Z_82B4F4D9_5370_4303_A97E_2A49E01AF629_.wvu.Rows" localSheetId="4" hidden="1">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$55:$55,'106'!$56:$57,'106'!$58:$58,'106'!#REF!,'106'!#REF!,'106'!$61:$62,'106'!$63:$63</definedName>
    <definedName name="Z_82B4F4D9_5370_4303_A97E_2A49E01AF629_.wvu.Rows" localSheetId="5" hidden="1">'202'!#REF!,'202'!#REF!,'202'!#REF!,'202'!#REF!,'202'!#REF!,'202'!#REF!,'202'!#REF!,'202'!#REF!,'202'!#REF!,'202'!$28:$28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$55:$55,'202'!$56:$57,'202'!$58:$58,'202'!#REF!,'202'!#REF!,'202'!$61:$62,'202'!$63:$63</definedName>
    <definedName name="Z_82B4F4D9_5370_4303_A97E_2A49E01AF629_.wvu.Rows" localSheetId="6" hidden="1">'203'!#REF!,'203'!#REF!,'203'!#REF!,'203'!#REF!,'203'!#REF!,'203'!#REF!,'203'!#REF!,'203'!#REF!,'203'!#REF!,'203'!$28:$28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$55:$55,'203'!$56:$57,'203'!$58:$58,'203'!#REF!,'203'!#REF!,'203'!$61:$62,'203'!$63:$63</definedName>
    <definedName name="Z_82B4F4D9_5370_4303_A97E_2A49E01AF629_.wvu.Rows" localSheetId="7" hidden="1">'205'!#REF!,'205'!#REF!,'205'!#REF!,'205'!#REF!,'205'!#REF!,'205'!#REF!,'205'!#REF!,'205'!#REF!,'205'!#REF!,'205'!$28:$28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$55:$55,'205'!$56:$57,'205'!$58:$58,'205'!#REF!,'205'!#REF!,'205'!$61:$62,'205'!$63:$63</definedName>
    <definedName name="Z_82B4F4D9_5370_4303_A97E_2A49E01AF629_.wvu.Rows" localSheetId="8" hidden="1">'207'!#REF!,'207'!#REF!,'207'!#REF!,'207'!#REF!,'207'!#REF!,'207'!#REF!,'207'!#REF!,'207'!#REF!,'207'!#REF!,'207'!$28:$28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$55:$55,'207'!$56:$57,'207'!$58:$58,'207'!#REF!,'207'!#REF!,'207'!$61:$62,'207'!$63:$63</definedName>
    <definedName name="Z_82B4F4D9_5370_4303_A97E_2A49E01AF629_.wvu.Rows" localSheetId="9" hidden="1">'211'!#REF!,'211'!#REF!,'211'!#REF!,'211'!#REF!,'211'!#REF!,'211'!#REF!,'211'!#REF!,'211'!#REF!,'211'!#REF!,'211'!$28:$28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$55:$55,'211'!$56:$57,'211'!$58:$58,'211'!#REF!,'211'!#REF!,'211'!$61:$62,'211'!$63:$63</definedName>
    <definedName name="Z_82B4F4D9_5370_4303_A97E_2A49E01AF629_.wvu.Rows" localSheetId="10" hidden="1">'212'!#REF!,'212'!#REF!,'212'!#REF!,'212'!#REF!,'212'!#REF!,'212'!#REF!,'212'!#REF!,'212'!#REF!,'212'!#REF!,'212'!$28:$28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$55:$55,'212'!$56:$57,'212'!$58:$58,'212'!#REF!,'212'!#REF!,'212'!$61:$62,'212'!$63:$63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Sborovna!#REF!,Sborovna!#REF!,Sborovna!#REF!,Sborovna!#REF!,Sborovna!#REF!,Sborovna!#REF!,Sborovna!#REF!,Sborovna!$28:$28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$60:$60,Sborovna!$62:$67,Sborovna!#REF!,Sborovna!#REF!,Sborovna!#REF!,Sborovna!#REF!,Sborovna!#REF!</definedName>
    <definedName name="Z_82B4F4D9_5370_4303_A97E_2A49E01AF629_.wvu.Rows" localSheetId="11" hidden="1">'Šatna levá'!#REF!,'Šatna levá'!#REF!,'Šatna levá'!#REF!,'Šatna levá'!#REF!,'Šatna levá'!#REF!,'Šatna levá'!#REF!,'Šatna levá'!#REF!,'Šatna levá'!#REF!,'Šatna levá'!#REF!,'Šatna levá'!$28:$28,'Šatna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levá'!$39:$39,'Šatna levá'!$40:$41,'Šatna levá'!$42:$42,'Šatna levá'!#REF!,'Šatna levá'!#REF!,'Šatna levá'!$45:$46,'Šatna levá'!$47:$47</definedName>
    <definedName name="Z_82B4F4D9_5370_4303_A97E_2A49E01AF629_.wvu.Rows" localSheetId="12" hidden="1">'Šatna pravá'!#REF!,'Šatna pravá'!#REF!,'Šatna pravá'!#REF!,'Šatna pravá'!#REF!,'Šatna pravá'!#REF!,'Šatna pravá'!#REF!,'Šatna pravá'!#REF!,'Šatna pravá'!#REF!,'Šatna pravá'!#REF!,'Šatna pravá'!$28:$28,'Šatna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pravá'!$39:$39,'Šatna pravá'!$40:$41,'Šatna pravá'!$42:$42,'Šatna pravá'!#REF!,'Šatna pravá'!#REF!,'Šatna pravá'!$45:$46,'Šatna pravá'!$47:$47</definedName>
    <definedName name="Z_D6CFA044_0C8C_4ECE_96A2_AFF3DD5E0425_.wvu.Cols" localSheetId="3" hidden="1">'104'!#REF!,'104'!#REF!,'104'!#REF!</definedName>
    <definedName name="Z_D6CFA044_0C8C_4ECE_96A2_AFF3DD5E0425_.wvu.Cols" localSheetId="4" hidden="1">'106'!#REF!,'106'!#REF!,'106'!#REF!</definedName>
    <definedName name="Z_D6CFA044_0C8C_4ECE_96A2_AFF3DD5E0425_.wvu.Cols" localSheetId="5" hidden="1">'202'!#REF!,'202'!#REF!,'202'!#REF!</definedName>
    <definedName name="Z_D6CFA044_0C8C_4ECE_96A2_AFF3DD5E0425_.wvu.Cols" localSheetId="6" hidden="1">'203'!#REF!,'203'!#REF!,'203'!#REF!</definedName>
    <definedName name="Z_D6CFA044_0C8C_4ECE_96A2_AFF3DD5E0425_.wvu.Cols" localSheetId="7" hidden="1">'205'!#REF!,'205'!#REF!,'205'!#REF!</definedName>
    <definedName name="Z_D6CFA044_0C8C_4ECE_96A2_AFF3DD5E0425_.wvu.Cols" localSheetId="8" hidden="1">'207'!#REF!,'207'!#REF!,'207'!#REF!</definedName>
    <definedName name="Z_D6CFA044_0C8C_4ECE_96A2_AFF3DD5E0425_.wvu.Cols" localSheetId="9" hidden="1">'211'!#REF!,'211'!#REF!,'211'!#REF!</definedName>
    <definedName name="Z_D6CFA044_0C8C_4ECE_96A2_AFF3DD5E0425_.wvu.Cols" localSheetId="10" hidden="1">'212'!#REF!,'212'!#REF!,'212'!#REF!</definedName>
    <definedName name="Z_D6CFA044_0C8C_4ECE_96A2_AFF3DD5E0425_.wvu.Cols" localSheetId="1" hidden="1">Rekapitulace!#REF!</definedName>
    <definedName name="Z_D6CFA044_0C8C_4ECE_96A2_AFF3DD5E0425_.wvu.Cols" localSheetId="2" hidden="1">Sborovna!#REF!,Sborovna!#REF!,Sborovna!#REF!</definedName>
    <definedName name="Z_D6CFA044_0C8C_4ECE_96A2_AFF3DD5E0425_.wvu.Cols" localSheetId="11" hidden="1">'Šatna levá'!#REF!,'Šatna levá'!#REF!,'Šatna levá'!#REF!</definedName>
    <definedName name="Z_D6CFA044_0C8C_4ECE_96A2_AFF3DD5E0425_.wvu.Cols" localSheetId="12" hidden="1">'Šatna pravá'!#REF!,'Šatna pravá'!#REF!,'Šatna pravá'!#REF!</definedName>
    <definedName name="Z_D6CFA044_0C8C_4ECE_96A2_AFF3DD5E0425_.wvu.PrintArea" localSheetId="3" hidden="1">'104'!$A$1:$I$96</definedName>
    <definedName name="Z_D6CFA044_0C8C_4ECE_96A2_AFF3DD5E0425_.wvu.PrintArea" localSheetId="4" hidden="1">'106'!$A$1:$I$96</definedName>
    <definedName name="Z_D6CFA044_0C8C_4ECE_96A2_AFF3DD5E0425_.wvu.PrintArea" localSheetId="5" hidden="1">'202'!$A$1:$I$93</definedName>
    <definedName name="Z_D6CFA044_0C8C_4ECE_96A2_AFF3DD5E0425_.wvu.PrintArea" localSheetId="6" hidden="1">'203'!$A$1:$I$96</definedName>
    <definedName name="Z_D6CFA044_0C8C_4ECE_96A2_AFF3DD5E0425_.wvu.PrintArea" localSheetId="7" hidden="1">'205'!$A$1:$I$96</definedName>
    <definedName name="Z_D6CFA044_0C8C_4ECE_96A2_AFF3DD5E0425_.wvu.PrintArea" localSheetId="8" hidden="1">'207'!$A$1:$I$96</definedName>
    <definedName name="Z_D6CFA044_0C8C_4ECE_96A2_AFF3DD5E0425_.wvu.PrintArea" localSheetId="9" hidden="1">'211'!$A$1:$I$96</definedName>
    <definedName name="Z_D6CFA044_0C8C_4ECE_96A2_AFF3DD5E0425_.wvu.PrintArea" localSheetId="10" hidden="1">'212'!$A$1:$I$97</definedName>
    <definedName name="Z_D6CFA044_0C8C_4ECE_96A2_AFF3DD5E0425_.wvu.PrintArea" localSheetId="2" hidden="1">Sborovna!$A$1:$I$128</definedName>
    <definedName name="Z_D6CFA044_0C8C_4ECE_96A2_AFF3DD5E0425_.wvu.PrintArea" localSheetId="11" hidden="1">'Šatna levá'!$A$1:$I$67</definedName>
    <definedName name="Z_D6CFA044_0C8C_4ECE_96A2_AFF3DD5E0425_.wvu.PrintArea" localSheetId="12" hidden="1">'Šatna pravá'!$A$1:$I$67</definedName>
    <definedName name="Z_D6CFA044_0C8C_4ECE_96A2_AFF3DD5E0425_.wvu.PrintTitles" localSheetId="3" hidden="1">'104'!$11:$13</definedName>
    <definedName name="Z_D6CFA044_0C8C_4ECE_96A2_AFF3DD5E0425_.wvu.PrintTitles" localSheetId="4" hidden="1">'106'!$11:$13</definedName>
    <definedName name="Z_D6CFA044_0C8C_4ECE_96A2_AFF3DD5E0425_.wvu.PrintTitles" localSheetId="5" hidden="1">'202'!$11:$13</definedName>
    <definedName name="Z_D6CFA044_0C8C_4ECE_96A2_AFF3DD5E0425_.wvu.PrintTitles" localSheetId="6" hidden="1">'203'!$11:$13</definedName>
    <definedName name="Z_D6CFA044_0C8C_4ECE_96A2_AFF3DD5E0425_.wvu.PrintTitles" localSheetId="7" hidden="1">'205'!$11:$13</definedName>
    <definedName name="Z_D6CFA044_0C8C_4ECE_96A2_AFF3DD5E0425_.wvu.PrintTitles" localSheetId="8" hidden="1">'207'!$11:$13</definedName>
    <definedName name="Z_D6CFA044_0C8C_4ECE_96A2_AFF3DD5E0425_.wvu.PrintTitles" localSheetId="9" hidden="1">'211'!$11:$13</definedName>
    <definedName name="Z_D6CFA044_0C8C_4ECE_96A2_AFF3DD5E0425_.wvu.PrintTitles" localSheetId="10" hidden="1">'212'!$11:$13</definedName>
    <definedName name="Z_D6CFA044_0C8C_4ECE_96A2_AFF3DD5E0425_.wvu.PrintTitles" localSheetId="1" hidden="1">Rekapitulace!$11:$13</definedName>
    <definedName name="Z_D6CFA044_0C8C_4ECE_96A2_AFF3DD5E0425_.wvu.PrintTitles" localSheetId="2" hidden="1">Sborovna!$11:$13</definedName>
    <definedName name="Z_D6CFA044_0C8C_4ECE_96A2_AFF3DD5E0425_.wvu.PrintTitles" localSheetId="11" hidden="1">'Šatna levá'!$11:$13</definedName>
    <definedName name="Z_D6CFA044_0C8C_4ECE_96A2_AFF3DD5E0425_.wvu.PrintTitles" localSheetId="12" hidden="1">'Šatna pravá'!$11:$13</definedName>
    <definedName name="Z_D6CFA044_0C8C_4ECE_96A2_AFF3DD5E0425_.wvu.Rows" localSheetId="3" hidden="1">'104'!#REF!,'104'!#REF!,'104'!#REF!,'104'!#REF!,'104'!#REF!,'104'!#REF!,'104'!#REF!,'104'!#REF!,'104'!#REF!,'104'!$28:$28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#REF!,'104'!$55:$55,'104'!$56:$57,'104'!$58:$58,'104'!#REF!,'104'!#REF!,'104'!$61:$62,'104'!$63:$63</definedName>
    <definedName name="Z_D6CFA044_0C8C_4ECE_96A2_AFF3DD5E0425_.wvu.Rows" localSheetId="4" hidden="1">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#REF!,'106'!$55:$55,'106'!$56:$57,'106'!$58:$58,'106'!#REF!,'106'!#REF!,'106'!$61:$62,'106'!$63:$63</definedName>
    <definedName name="Z_D6CFA044_0C8C_4ECE_96A2_AFF3DD5E0425_.wvu.Rows" localSheetId="5" hidden="1">'202'!#REF!,'202'!#REF!,'202'!#REF!,'202'!#REF!,'202'!#REF!,'202'!#REF!,'202'!#REF!,'202'!#REF!,'202'!#REF!,'202'!$28:$28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#REF!,'202'!$55:$55,'202'!$56:$57,'202'!$58:$58,'202'!#REF!,'202'!#REF!,'202'!$61:$62,'202'!$63:$63</definedName>
    <definedName name="Z_D6CFA044_0C8C_4ECE_96A2_AFF3DD5E0425_.wvu.Rows" localSheetId="6" hidden="1">'203'!#REF!,'203'!#REF!,'203'!#REF!,'203'!#REF!,'203'!#REF!,'203'!#REF!,'203'!#REF!,'203'!#REF!,'203'!#REF!,'203'!$28:$28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#REF!,'203'!$55:$55,'203'!$56:$57,'203'!$58:$58,'203'!#REF!,'203'!#REF!,'203'!$61:$62,'203'!$63:$63</definedName>
    <definedName name="Z_D6CFA044_0C8C_4ECE_96A2_AFF3DD5E0425_.wvu.Rows" localSheetId="7" hidden="1">'205'!#REF!,'205'!#REF!,'205'!#REF!,'205'!#REF!,'205'!#REF!,'205'!#REF!,'205'!#REF!,'205'!#REF!,'205'!#REF!,'205'!$28:$28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#REF!,'205'!$55:$55,'205'!$56:$57,'205'!$58:$58,'205'!#REF!,'205'!#REF!,'205'!$61:$62,'205'!$63:$63</definedName>
    <definedName name="Z_D6CFA044_0C8C_4ECE_96A2_AFF3DD5E0425_.wvu.Rows" localSheetId="8" hidden="1">'207'!#REF!,'207'!#REF!,'207'!#REF!,'207'!#REF!,'207'!#REF!,'207'!#REF!,'207'!#REF!,'207'!#REF!,'207'!#REF!,'207'!$28:$28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#REF!,'207'!$55:$55,'207'!$56:$57,'207'!$58:$58,'207'!#REF!,'207'!#REF!,'207'!$61:$62,'207'!$63:$63</definedName>
    <definedName name="Z_D6CFA044_0C8C_4ECE_96A2_AFF3DD5E0425_.wvu.Rows" localSheetId="9" hidden="1">'211'!#REF!,'211'!#REF!,'211'!#REF!,'211'!#REF!,'211'!#REF!,'211'!#REF!,'211'!#REF!,'211'!#REF!,'211'!#REF!,'211'!$28:$28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#REF!,'211'!$55:$55,'211'!$56:$57,'211'!$58:$58,'211'!#REF!,'211'!#REF!,'211'!$61:$62,'211'!$63:$63</definedName>
    <definedName name="Z_D6CFA044_0C8C_4ECE_96A2_AFF3DD5E0425_.wvu.Rows" localSheetId="10" hidden="1">'212'!#REF!,'212'!#REF!,'212'!#REF!,'212'!#REF!,'212'!#REF!,'212'!#REF!,'212'!#REF!,'212'!#REF!,'212'!#REF!,'212'!$28:$28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#REF!,'212'!$55:$55,'212'!$56:$57,'212'!$58:$58,'212'!#REF!,'212'!#REF!,'212'!$61:$62,'212'!$63:$63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Sborovna!#REF!,Sborovna!#REF!,Sborovna!#REF!,Sborovna!#REF!,Sborovna!#REF!,Sborovna!#REF!,Sborovna!#REF!,Sborovna!$28:$28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#REF!,Sborovna!$60:$60,Sborovna!$62:$67,Sborovna!#REF!,Sborovna!#REF!,Sborovna!#REF!,Sborovna!#REF!,Sborovna!#REF!</definedName>
    <definedName name="Z_D6CFA044_0C8C_4ECE_96A2_AFF3DD5E0425_.wvu.Rows" localSheetId="11" hidden="1">'Šatna levá'!#REF!,'Šatna levá'!#REF!,'Šatna levá'!#REF!,'Šatna levá'!#REF!,'Šatna levá'!#REF!,'Šatna levá'!#REF!,'Šatna levá'!#REF!,'Šatna levá'!#REF!,'Šatna levá'!#REF!,'Šatna levá'!$28:$28,'Šatna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levá'!#REF!,'Šatna levá'!$39:$39,'Šatna levá'!$40:$41,'Šatna levá'!$42:$42,'Šatna levá'!#REF!,'Šatna levá'!#REF!,'Šatna levá'!$45:$46,'Šatna levá'!$47:$47</definedName>
    <definedName name="Z_D6CFA044_0C8C_4ECE_96A2_AFF3DD5E0425_.wvu.Rows" localSheetId="12" hidden="1">'Šatna pravá'!#REF!,'Šatna pravá'!#REF!,'Šatna pravá'!#REF!,'Šatna pravá'!#REF!,'Šatna pravá'!#REF!,'Šatna pravá'!#REF!,'Šatna pravá'!#REF!,'Šatna pravá'!#REF!,'Šatna pravá'!#REF!,'Šatna pravá'!$28:$28,'Šatna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pravá'!#REF!,'Šatna pravá'!$39:$39,'Šatna pravá'!$40:$41,'Šatna pravá'!$42:$42,'Šatna pravá'!#REF!,'Šatna pravá'!#REF!,'Šatna pravá'!$45:$46,'Šatna pravá'!$47:$47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8" l="1"/>
  <c r="B70" i="1" l="1"/>
  <c r="B71" i="1"/>
  <c r="B72" i="1"/>
  <c r="B73" i="1"/>
  <c r="B74" i="1"/>
  <c r="B75" i="1"/>
  <c r="B76" i="1"/>
  <c r="B77" i="1"/>
  <c r="B78" i="1"/>
  <c r="B79" i="1"/>
  <c r="B80" i="1"/>
  <c r="B81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38" i="1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I91" i="17"/>
  <c r="I90" i="17"/>
  <c r="I89" i="17"/>
  <c r="I88" i="17" s="1"/>
  <c r="I90" i="16"/>
  <c r="I89" i="16"/>
  <c r="I90" i="15"/>
  <c r="I89" i="15"/>
  <c r="I88" i="15" s="1"/>
  <c r="I90" i="14"/>
  <c r="I89" i="14"/>
  <c r="I90" i="13"/>
  <c r="I89" i="13"/>
  <c r="I90" i="11"/>
  <c r="I88" i="11" s="1"/>
  <c r="I89" i="11"/>
  <c r="I90" i="9"/>
  <c r="I89" i="9"/>
  <c r="I88" i="9" s="1"/>
  <c r="I88" i="14" l="1"/>
  <c r="I88" i="16"/>
  <c r="G43" i="8"/>
  <c r="I42" i="8"/>
  <c r="I41" i="8"/>
  <c r="I43" i="8" l="1"/>
  <c r="I40" i="8" s="1"/>
  <c r="G102" i="8" l="1"/>
  <c r="I102" i="8" s="1"/>
  <c r="I101" i="8"/>
  <c r="G66" i="8"/>
  <c r="G65" i="8"/>
  <c r="G68" i="8"/>
  <c r="G64" i="8"/>
  <c r="I64" i="8" s="1"/>
  <c r="G63" i="8"/>
  <c r="I63" i="8" s="1"/>
  <c r="G62" i="8"/>
  <c r="I61" i="8"/>
  <c r="I30" i="8"/>
  <c r="I63" i="19"/>
  <c r="I61" i="19"/>
  <c r="G60" i="19"/>
  <c r="I60" i="19" s="1"/>
  <c r="I59" i="19"/>
  <c r="G58" i="19"/>
  <c r="I58" i="19" s="1"/>
  <c r="I57" i="19"/>
  <c r="I56" i="19"/>
  <c r="I54" i="19"/>
  <c r="G53" i="19"/>
  <c r="G55" i="19" s="1"/>
  <c r="I55" i="19" s="1"/>
  <c r="I52" i="19"/>
  <c r="G51" i="19"/>
  <c r="I51" i="19" s="1"/>
  <c r="I50" i="19"/>
  <c r="G47" i="19"/>
  <c r="G45" i="19"/>
  <c r="I45" i="19" s="1"/>
  <c r="G44" i="19"/>
  <c r="G43" i="19"/>
  <c r="I43" i="19" s="1"/>
  <c r="G42" i="19"/>
  <c r="G41" i="19"/>
  <c r="I40" i="19"/>
  <c r="I37" i="19"/>
  <c r="I36" i="19" s="1"/>
  <c r="I29" i="19"/>
  <c r="I28" i="19"/>
  <c r="I27" i="19"/>
  <c r="G24" i="19"/>
  <c r="I23" i="19"/>
  <c r="I22" i="19"/>
  <c r="I20" i="19"/>
  <c r="I19" i="19"/>
  <c r="I18" i="19"/>
  <c r="I17" i="19"/>
  <c r="I16" i="19"/>
  <c r="C9" i="19"/>
  <c r="C8" i="19"/>
  <c r="C7" i="19"/>
  <c r="C5" i="19"/>
  <c r="C4" i="19"/>
  <c r="C3" i="19"/>
  <c r="C2" i="19"/>
  <c r="I63" i="18"/>
  <c r="G60" i="18"/>
  <c r="I60" i="18" s="1"/>
  <c r="I59" i="18"/>
  <c r="G58" i="18"/>
  <c r="I58" i="18" s="1"/>
  <c r="I57" i="18"/>
  <c r="I56" i="18"/>
  <c r="I54" i="18"/>
  <c r="G53" i="18"/>
  <c r="G55" i="18" s="1"/>
  <c r="I55" i="18" s="1"/>
  <c r="I52" i="18"/>
  <c r="G51" i="18"/>
  <c r="I51" i="18" s="1"/>
  <c r="I50" i="18"/>
  <c r="I61" i="18"/>
  <c r="G47" i="18"/>
  <c r="G45" i="18"/>
  <c r="I45" i="18" s="1"/>
  <c r="G44" i="18"/>
  <c r="I44" i="18" s="1"/>
  <c r="G43" i="18"/>
  <c r="I43" i="18" s="1"/>
  <c r="G42" i="18"/>
  <c r="G41" i="18"/>
  <c r="I41" i="18" s="1"/>
  <c r="I40" i="18"/>
  <c r="I37" i="18"/>
  <c r="I29" i="18"/>
  <c r="I28" i="18"/>
  <c r="I27" i="18"/>
  <c r="G24" i="18"/>
  <c r="I23" i="18"/>
  <c r="I22" i="18"/>
  <c r="I20" i="18"/>
  <c r="I19" i="18"/>
  <c r="I18" i="18"/>
  <c r="I17" i="18"/>
  <c r="I16" i="18"/>
  <c r="C9" i="18"/>
  <c r="C8" i="18"/>
  <c r="C7" i="18"/>
  <c r="C5" i="18"/>
  <c r="C4" i="18"/>
  <c r="C3" i="18"/>
  <c r="C2" i="18"/>
  <c r="I93" i="17"/>
  <c r="G87" i="17"/>
  <c r="I87" i="17" s="1"/>
  <c r="I86" i="17"/>
  <c r="G85" i="17"/>
  <c r="I85" i="17" s="1"/>
  <c r="I84" i="17"/>
  <c r="I83" i="17"/>
  <c r="I81" i="17"/>
  <c r="G80" i="17"/>
  <c r="G82" i="17" s="1"/>
  <c r="I82" i="17" s="1"/>
  <c r="I79" i="17"/>
  <c r="G78" i="17"/>
  <c r="I78" i="17" s="1"/>
  <c r="I77" i="17"/>
  <c r="I75" i="17"/>
  <c r="G74" i="17"/>
  <c r="I74" i="17" s="1"/>
  <c r="I73" i="17"/>
  <c r="I72" i="17"/>
  <c r="G71" i="17"/>
  <c r="I71" i="17" s="1"/>
  <c r="I70" i="17"/>
  <c r="I69" i="17"/>
  <c r="I68" i="17"/>
  <c r="I67" i="17"/>
  <c r="G66" i="17"/>
  <c r="I66" i="17" s="1"/>
  <c r="G63" i="17"/>
  <c r="G61" i="17"/>
  <c r="G60" i="17"/>
  <c r="G59" i="17"/>
  <c r="G58" i="17"/>
  <c r="G57" i="17"/>
  <c r="I57" i="17" s="1"/>
  <c r="I56" i="17"/>
  <c r="I54" i="17"/>
  <c r="G51" i="17"/>
  <c r="G50" i="17"/>
  <c r="I50" i="17" s="1"/>
  <c r="I49" i="17"/>
  <c r="I48" i="17"/>
  <c r="G47" i="17"/>
  <c r="G62" i="17" s="1"/>
  <c r="G46" i="17"/>
  <c r="I46" i="17" s="1"/>
  <c r="G45" i="17"/>
  <c r="I45" i="17" s="1"/>
  <c r="G44" i="17"/>
  <c r="G43" i="17"/>
  <c r="G42" i="17"/>
  <c r="I42" i="17" s="1"/>
  <c r="G41" i="17"/>
  <c r="G40" i="17"/>
  <c r="I40" i="17" s="1"/>
  <c r="I37" i="17"/>
  <c r="I29" i="17"/>
  <c r="I28" i="17"/>
  <c r="I27" i="17"/>
  <c r="G24" i="17"/>
  <c r="I23" i="17"/>
  <c r="I22" i="17"/>
  <c r="I20" i="17"/>
  <c r="I19" i="17"/>
  <c r="I18" i="17"/>
  <c r="I17" i="17"/>
  <c r="I16" i="17"/>
  <c r="C9" i="17"/>
  <c r="C8" i="17"/>
  <c r="C7" i="17"/>
  <c r="C5" i="17"/>
  <c r="C4" i="17"/>
  <c r="C3" i="17"/>
  <c r="C2" i="17"/>
  <c r="I15" i="18" l="1"/>
  <c r="I15" i="19"/>
  <c r="I15" i="17"/>
  <c r="I65" i="17"/>
  <c r="I44" i="19"/>
  <c r="I80" i="17"/>
  <c r="I76" i="17" s="1"/>
  <c r="I53" i="19"/>
  <c r="I49" i="19" s="1"/>
  <c r="I48" i="19" s="1"/>
  <c r="C56" i="2" s="1"/>
  <c r="E80" i="1" s="1"/>
  <c r="I36" i="17"/>
  <c r="I41" i="17"/>
  <c r="I66" i="8"/>
  <c r="I62" i="8"/>
  <c r="I65" i="8"/>
  <c r="I68" i="8"/>
  <c r="I42" i="19"/>
  <c r="I47" i="19"/>
  <c r="I24" i="19"/>
  <c r="G25" i="19"/>
  <c r="I46" i="19"/>
  <c r="I41" i="19"/>
  <c r="I36" i="18"/>
  <c r="I53" i="18"/>
  <c r="I49" i="18" s="1"/>
  <c r="I48" i="18" s="1"/>
  <c r="C52" i="2" s="1"/>
  <c r="E76" i="1" s="1"/>
  <c r="G25" i="18"/>
  <c r="G26" i="18" s="1"/>
  <c r="I26" i="18" s="1"/>
  <c r="I46" i="18"/>
  <c r="I47" i="18"/>
  <c r="I24" i="18"/>
  <c r="I42" i="18"/>
  <c r="I60" i="17"/>
  <c r="G25" i="17"/>
  <c r="G26" i="17" s="1"/>
  <c r="I26" i="17" s="1"/>
  <c r="I58" i="17"/>
  <c r="I51" i="17"/>
  <c r="I43" i="17"/>
  <c r="I47" i="17"/>
  <c r="G52" i="17"/>
  <c r="I24" i="17"/>
  <c r="I62" i="17"/>
  <c r="I44" i="17"/>
  <c r="I59" i="17"/>
  <c r="I61" i="17"/>
  <c r="I63" i="17"/>
  <c r="G53" i="17"/>
  <c r="I92" i="16"/>
  <c r="G87" i="16"/>
  <c r="I87" i="16" s="1"/>
  <c r="I86" i="16"/>
  <c r="G85" i="16"/>
  <c r="I85" i="16" s="1"/>
  <c r="I84" i="16"/>
  <c r="I83" i="16"/>
  <c r="I81" i="16"/>
  <c r="G80" i="16"/>
  <c r="G82" i="16" s="1"/>
  <c r="I82" i="16" s="1"/>
  <c r="I79" i="16"/>
  <c r="G78" i="16"/>
  <c r="I78" i="16" s="1"/>
  <c r="I77" i="16"/>
  <c r="I75" i="16"/>
  <c r="G74" i="16"/>
  <c r="I74" i="16" s="1"/>
  <c r="I73" i="16"/>
  <c r="I72" i="16"/>
  <c r="G71" i="16"/>
  <c r="I71" i="16" s="1"/>
  <c r="I70" i="16"/>
  <c r="I69" i="16"/>
  <c r="I68" i="16"/>
  <c r="I67" i="16"/>
  <c r="G66" i="16"/>
  <c r="I66" i="16" s="1"/>
  <c r="G63" i="16"/>
  <c r="G61" i="16"/>
  <c r="G60" i="16"/>
  <c r="G59" i="16"/>
  <c r="G58" i="16"/>
  <c r="G57" i="16"/>
  <c r="I57" i="16" s="1"/>
  <c r="I56" i="16"/>
  <c r="I54" i="16"/>
  <c r="G51" i="16"/>
  <c r="G50" i="16"/>
  <c r="I50" i="16" s="1"/>
  <c r="I49" i="16"/>
  <c r="I48" i="16"/>
  <c r="G47" i="16"/>
  <c r="G62" i="16" s="1"/>
  <c r="G46" i="16"/>
  <c r="I46" i="16" s="1"/>
  <c r="G45" i="16"/>
  <c r="G44" i="16"/>
  <c r="G43" i="16"/>
  <c r="G42" i="16"/>
  <c r="I42" i="16" s="1"/>
  <c r="G41" i="16"/>
  <c r="G40" i="16"/>
  <c r="I40" i="16" s="1"/>
  <c r="I37" i="16"/>
  <c r="I29" i="16"/>
  <c r="I28" i="16"/>
  <c r="I27" i="16"/>
  <c r="G24" i="16"/>
  <c r="I23" i="16"/>
  <c r="I22" i="16"/>
  <c r="I20" i="16"/>
  <c r="I19" i="16"/>
  <c r="I18" i="16"/>
  <c r="I17" i="16"/>
  <c r="I16" i="16"/>
  <c r="C9" i="16"/>
  <c r="C8" i="16"/>
  <c r="C7" i="16"/>
  <c r="C5" i="16"/>
  <c r="C4" i="16"/>
  <c r="C3" i="16"/>
  <c r="C2" i="16"/>
  <c r="I92" i="15"/>
  <c r="G87" i="15"/>
  <c r="I87" i="15" s="1"/>
  <c r="I86" i="15"/>
  <c r="G85" i="15"/>
  <c r="I85" i="15" s="1"/>
  <c r="I84" i="15"/>
  <c r="I83" i="15"/>
  <c r="I81" i="15"/>
  <c r="G80" i="15"/>
  <c r="G82" i="15" s="1"/>
  <c r="I82" i="15" s="1"/>
  <c r="I79" i="15"/>
  <c r="G78" i="15"/>
  <c r="I78" i="15" s="1"/>
  <c r="I77" i="15"/>
  <c r="I75" i="15"/>
  <c r="G74" i="15"/>
  <c r="I74" i="15" s="1"/>
  <c r="I73" i="15"/>
  <c r="I72" i="15"/>
  <c r="G71" i="15"/>
  <c r="I71" i="15" s="1"/>
  <c r="I70" i="15"/>
  <c r="I69" i="15"/>
  <c r="I68" i="15"/>
  <c r="I67" i="15"/>
  <c r="G66" i="15"/>
  <c r="I66" i="15" s="1"/>
  <c r="G63" i="15"/>
  <c r="G61" i="15"/>
  <c r="G60" i="15"/>
  <c r="G59" i="15"/>
  <c r="I59" i="15" s="1"/>
  <c r="G58" i="15"/>
  <c r="G57" i="15"/>
  <c r="I57" i="15" s="1"/>
  <c r="I56" i="15"/>
  <c r="I54" i="15"/>
  <c r="G51" i="15"/>
  <c r="G50" i="15"/>
  <c r="I50" i="15" s="1"/>
  <c r="I49" i="15"/>
  <c r="I48" i="15"/>
  <c r="G47" i="15"/>
  <c r="G62" i="15" s="1"/>
  <c r="G46" i="15"/>
  <c r="I46" i="15" s="1"/>
  <c r="G45" i="15"/>
  <c r="G44" i="15"/>
  <c r="I44" i="15" s="1"/>
  <c r="G43" i="15"/>
  <c r="G42" i="15"/>
  <c r="I42" i="15" s="1"/>
  <c r="G41" i="15"/>
  <c r="G40" i="15"/>
  <c r="I40" i="15" s="1"/>
  <c r="I37" i="15"/>
  <c r="I29" i="15"/>
  <c r="I28" i="15"/>
  <c r="I27" i="15"/>
  <c r="G24" i="15"/>
  <c r="I23" i="15"/>
  <c r="I22" i="15"/>
  <c r="I20" i="15"/>
  <c r="I19" i="15"/>
  <c r="I18" i="15"/>
  <c r="I17" i="15"/>
  <c r="I16" i="15"/>
  <c r="C9" i="15"/>
  <c r="C8" i="15"/>
  <c r="C7" i="15"/>
  <c r="C5" i="15"/>
  <c r="C4" i="15"/>
  <c r="C3" i="15"/>
  <c r="C2" i="15"/>
  <c r="I92" i="14"/>
  <c r="G87" i="14"/>
  <c r="I87" i="14" s="1"/>
  <c r="I86" i="14"/>
  <c r="G85" i="14"/>
  <c r="I85" i="14" s="1"/>
  <c r="I84" i="14"/>
  <c r="I83" i="14"/>
  <c r="I81" i="14"/>
  <c r="G80" i="14"/>
  <c r="G82" i="14" s="1"/>
  <c r="I82" i="14" s="1"/>
  <c r="I79" i="14"/>
  <c r="G78" i="14"/>
  <c r="I78" i="14" s="1"/>
  <c r="I77" i="14"/>
  <c r="I75" i="14"/>
  <c r="G74" i="14"/>
  <c r="I74" i="14" s="1"/>
  <c r="I73" i="14"/>
  <c r="I72" i="14"/>
  <c r="G71" i="14"/>
  <c r="I71" i="14" s="1"/>
  <c r="I70" i="14"/>
  <c r="I69" i="14"/>
  <c r="I68" i="14"/>
  <c r="I67" i="14"/>
  <c r="G66" i="14"/>
  <c r="I66" i="14" s="1"/>
  <c r="G63" i="14"/>
  <c r="I63" i="14" s="1"/>
  <c r="G61" i="14"/>
  <c r="G60" i="14"/>
  <c r="I60" i="14" s="1"/>
  <c r="G59" i="14"/>
  <c r="G58" i="14"/>
  <c r="G57" i="14"/>
  <c r="I57" i="14" s="1"/>
  <c r="I56" i="14"/>
  <c r="I54" i="14"/>
  <c r="G51" i="14"/>
  <c r="G50" i="14"/>
  <c r="I50" i="14" s="1"/>
  <c r="I49" i="14"/>
  <c r="I48" i="14"/>
  <c r="G47" i="14"/>
  <c r="G62" i="14" s="1"/>
  <c r="G46" i="14"/>
  <c r="I46" i="14" s="1"/>
  <c r="G45" i="14"/>
  <c r="G44" i="14"/>
  <c r="G43" i="14"/>
  <c r="G42" i="14"/>
  <c r="I42" i="14" s="1"/>
  <c r="G41" i="14"/>
  <c r="G40" i="14"/>
  <c r="I40" i="14" s="1"/>
  <c r="I37" i="14"/>
  <c r="I29" i="14"/>
  <c r="I28" i="14"/>
  <c r="I27" i="14"/>
  <c r="G24" i="14"/>
  <c r="I23" i="14"/>
  <c r="I22" i="14"/>
  <c r="I20" i="14"/>
  <c r="I19" i="14"/>
  <c r="I18" i="14"/>
  <c r="I17" i="14"/>
  <c r="I16" i="14"/>
  <c r="C9" i="14"/>
  <c r="C8" i="14"/>
  <c r="C7" i="14"/>
  <c r="C5" i="14"/>
  <c r="C4" i="14"/>
  <c r="C3" i="14"/>
  <c r="C2" i="14"/>
  <c r="I92" i="13"/>
  <c r="I88" i="13"/>
  <c r="G87" i="13"/>
  <c r="I87" i="13" s="1"/>
  <c r="I86" i="13"/>
  <c r="G85" i="13"/>
  <c r="I85" i="13" s="1"/>
  <c r="I84" i="13"/>
  <c r="I83" i="13"/>
  <c r="I81" i="13"/>
  <c r="G80" i="13"/>
  <c r="G82" i="13" s="1"/>
  <c r="I82" i="13" s="1"/>
  <c r="I79" i="13"/>
  <c r="G78" i="13"/>
  <c r="I78" i="13" s="1"/>
  <c r="I77" i="13"/>
  <c r="I75" i="13"/>
  <c r="G74" i="13"/>
  <c r="I74" i="13" s="1"/>
  <c r="I73" i="13"/>
  <c r="I72" i="13"/>
  <c r="G71" i="13"/>
  <c r="I71" i="13" s="1"/>
  <c r="I70" i="13"/>
  <c r="I69" i="13"/>
  <c r="I68" i="13"/>
  <c r="I67" i="13"/>
  <c r="G66" i="13"/>
  <c r="I66" i="13" s="1"/>
  <c r="G63" i="13"/>
  <c r="G61" i="13"/>
  <c r="G60" i="13"/>
  <c r="G59" i="13"/>
  <c r="G58" i="13"/>
  <c r="G57" i="13"/>
  <c r="I57" i="13" s="1"/>
  <c r="I56" i="13"/>
  <c r="I54" i="13"/>
  <c r="G51" i="13"/>
  <c r="I51" i="13" s="1"/>
  <c r="G50" i="13"/>
  <c r="I50" i="13" s="1"/>
  <c r="I49" i="13"/>
  <c r="I48" i="13"/>
  <c r="G47" i="13"/>
  <c r="G62" i="13" s="1"/>
  <c r="G46" i="13"/>
  <c r="G45" i="13"/>
  <c r="G44" i="13"/>
  <c r="G43" i="13"/>
  <c r="G42" i="13"/>
  <c r="G41" i="13"/>
  <c r="G40" i="13"/>
  <c r="I37" i="13"/>
  <c r="I29" i="13"/>
  <c r="I28" i="13"/>
  <c r="I27" i="13"/>
  <c r="G24" i="13"/>
  <c r="I23" i="13"/>
  <c r="I22" i="13"/>
  <c r="I20" i="13"/>
  <c r="I19" i="13"/>
  <c r="I18" i="13"/>
  <c r="I17" i="13"/>
  <c r="I16" i="13"/>
  <c r="C9" i="13"/>
  <c r="C8" i="13"/>
  <c r="C7" i="13"/>
  <c r="C5" i="13"/>
  <c r="C4" i="13"/>
  <c r="C3" i="13"/>
  <c r="C2" i="13"/>
  <c r="G85" i="9"/>
  <c r="I85" i="9" s="1"/>
  <c r="I84" i="9"/>
  <c r="G85" i="11"/>
  <c r="I85" i="11" s="1"/>
  <c r="I84" i="11"/>
  <c r="G85" i="12"/>
  <c r="I85" i="12" s="1"/>
  <c r="I84" i="12"/>
  <c r="I15" i="14" l="1"/>
  <c r="I65" i="14"/>
  <c r="I65" i="16"/>
  <c r="I39" i="19"/>
  <c r="I39" i="18"/>
  <c r="I55" i="17"/>
  <c r="I64" i="17"/>
  <c r="C48" i="2" s="1"/>
  <c r="E72" i="1" s="1"/>
  <c r="I15" i="16"/>
  <c r="I65" i="15"/>
  <c r="I15" i="15"/>
  <c r="I25" i="17"/>
  <c r="I21" i="17" s="1"/>
  <c r="I36" i="16"/>
  <c r="I45" i="16"/>
  <c r="I80" i="15"/>
  <c r="I76" i="15" s="1"/>
  <c r="I60" i="15"/>
  <c r="I80" i="14"/>
  <c r="I76" i="14" s="1"/>
  <c r="I64" i="14" s="1"/>
  <c r="C36" i="2" s="1"/>
  <c r="E60" i="1" s="1"/>
  <c r="I36" i="14"/>
  <c r="I80" i="13"/>
  <c r="I76" i="13" s="1"/>
  <c r="I47" i="13"/>
  <c r="I36" i="13"/>
  <c r="I25" i="19"/>
  <c r="G26" i="19"/>
  <c r="I25" i="18"/>
  <c r="I21" i="18" s="1"/>
  <c r="I52" i="17"/>
  <c r="I39" i="17" s="1"/>
  <c r="I38" i="17" s="1"/>
  <c r="C47" i="2" s="1"/>
  <c r="E71" i="1" s="1"/>
  <c r="I53" i="17"/>
  <c r="I60" i="16"/>
  <c r="I47" i="16"/>
  <c r="I58" i="16"/>
  <c r="I80" i="16"/>
  <c r="I76" i="16" s="1"/>
  <c r="I64" i="16" s="1"/>
  <c r="C44" i="2" s="1"/>
  <c r="E68" i="1" s="1"/>
  <c r="I51" i="16"/>
  <c r="I43" i="16"/>
  <c r="I24" i="16"/>
  <c r="G25" i="16"/>
  <c r="G26" i="16" s="1"/>
  <c r="I26" i="16" s="1"/>
  <c r="I41" i="16"/>
  <c r="G52" i="16"/>
  <c r="I62" i="16"/>
  <c r="I44" i="16"/>
  <c r="I59" i="16"/>
  <c r="I61" i="16"/>
  <c r="I63" i="16"/>
  <c r="G53" i="16"/>
  <c r="G25" i="15"/>
  <c r="G26" i="15" s="1"/>
  <c r="I36" i="15"/>
  <c r="I45" i="15"/>
  <c r="G52" i="15"/>
  <c r="I62" i="15"/>
  <c r="I61" i="15"/>
  <c r="I63" i="15"/>
  <c r="I24" i="15"/>
  <c r="I41" i="15"/>
  <c r="I43" i="15"/>
  <c r="I47" i="15"/>
  <c r="I51" i="15"/>
  <c r="I58" i="15"/>
  <c r="G53" i="15"/>
  <c r="G25" i="14"/>
  <c r="G26" i="14" s="1"/>
  <c r="I45" i="14"/>
  <c r="G52" i="14"/>
  <c r="I62" i="14"/>
  <c r="I44" i="14"/>
  <c r="I59" i="14"/>
  <c r="I61" i="14"/>
  <c r="I24" i="14"/>
  <c r="I41" i="14"/>
  <c r="I43" i="14"/>
  <c r="I47" i="14"/>
  <c r="I51" i="14"/>
  <c r="I58" i="14"/>
  <c r="I55" i="14" s="1"/>
  <c r="G53" i="14"/>
  <c r="I65" i="13"/>
  <c r="I41" i="13"/>
  <c r="I43" i="13"/>
  <c r="I45" i="13"/>
  <c r="G25" i="13"/>
  <c r="G26" i="13" s="1"/>
  <c r="I40" i="13"/>
  <c r="I42" i="13"/>
  <c r="I15" i="13"/>
  <c r="I60" i="13"/>
  <c r="I58" i="13"/>
  <c r="I46" i="13"/>
  <c r="I24" i="13"/>
  <c r="G52" i="13"/>
  <c r="G53" i="13"/>
  <c r="I62" i="13"/>
  <c r="I44" i="13"/>
  <c r="I59" i="13"/>
  <c r="I61" i="13"/>
  <c r="I63" i="13"/>
  <c r="I38" i="19" l="1"/>
  <c r="C55" i="2" s="1"/>
  <c r="E79" i="1" s="1"/>
  <c r="I38" i="18"/>
  <c r="C51" i="2" s="1"/>
  <c r="E75" i="1" s="1"/>
  <c r="I55" i="16"/>
  <c r="I55" i="15"/>
  <c r="I64" i="15"/>
  <c r="C40" i="2" s="1"/>
  <c r="E64" i="1" s="1"/>
  <c r="I64" i="13"/>
  <c r="C32" i="2" s="1"/>
  <c r="E56" i="1" s="1"/>
  <c r="G35" i="17"/>
  <c r="I35" i="17" s="1"/>
  <c r="I52" i="16"/>
  <c r="I25" i="16"/>
  <c r="I21" i="16" s="1"/>
  <c r="I25" i="15"/>
  <c r="I52" i="15"/>
  <c r="I26" i="15"/>
  <c r="I26" i="14"/>
  <c r="I25" i="14"/>
  <c r="I21" i="14" s="1"/>
  <c r="I26" i="13"/>
  <c r="I26" i="19"/>
  <c r="I21" i="19" s="1"/>
  <c r="I31" i="18"/>
  <c r="I53" i="16"/>
  <c r="I53" i="15"/>
  <c r="I52" i="14"/>
  <c r="I39" i="14" s="1"/>
  <c r="I38" i="14" s="1"/>
  <c r="C35" i="2" s="1"/>
  <c r="E59" i="1" s="1"/>
  <c r="I53" i="14"/>
  <c r="I25" i="13"/>
  <c r="I55" i="13"/>
  <c r="I53" i="13"/>
  <c r="I52" i="13"/>
  <c r="I39" i="16" l="1"/>
  <c r="I38" i="16" s="1"/>
  <c r="C43" i="2" s="1"/>
  <c r="E67" i="1" s="1"/>
  <c r="I39" i="15"/>
  <c r="I38" i="15" s="1"/>
  <c r="C39" i="2" s="1"/>
  <c r="E63" i="1" s="1"/>
  <c r="I21" i="15"/>
  <c r="G33" i="17"/>
  <c r="G34" i="17" s="1"/>
  <c r="I34" i="17" s="1"/>
  <c r="I31" i="17"/>
  <c r="G32" i="17"/>
  <c r="I32" i="17" s="1"/>
  <c r="G32" i="16"/>
  <c r="I32" i="16" s="1"/>
  <c r="G32" i="15"/>
  <c r="I32" i="15" s="1"/>
  <c r="G33" i="14"/>
  <c r="I21" i="13"/>
  <c r="G35" i="19"/>
  <c r="I35" i="19" s="1"/>
  <c r="G33" i="19"/>
  <c r="G32" i="19"/>
  <c r="I32" i="19" s="1"/>
  <c r="I31" i="19"/>
  <c r="G33" i="18"/>
  <c r="G34" i="18" s="1"/>
  <c r="I34" i="18" s="1"/>
  <c r="G32" i="18"/>
  <c r="I32" i="18" s="1"/>
  <c r="G35" i="18"/>
  <c r="I35" i="18" s="1"/>
  <c r="I39" i="13"/>
  <c r="I38" i="13" s="1"/>
  <c r="C31" i="2" s="1"/>
  <c r="E55" i="1" s="1"/>
  <c r="G35" i="13"/>
  <c r="I35" i="13" s="1"/>
  <c r="G33" i="13"/>
  <c r="I33" i="13" s="1"/>
  <c r="G32" i="13"/>
  <c r="I32" i="13" s="1"/>
  <c r="I31" i="13"/>
  <c r="I33" i="18" l="1"/>
  <c r="I33" i="17"/>
  <c r="G33" i="16"/>
  <c r="I33" i="16" s="1"/>
  <c r="I31" i="16"/>
  <c r="G35" i="16"/>
  <c r="I35" i="16" s="1"/>
  <c r="G33" i="15"/>
  <c r="I33" i="15" s="1"/>
  <c r="G35" i="15"/>
  <c r="I35" i="15" s="1"/>
  <c r="I31" i="15"/>
  <c r="I31" i="14"/>
  <c r="G32" i="14"/>
  <c r="I32" i="14" s="1"/>
  <c r="G35" i="14"/>
  <c r="I35" i="14" s="1"/>
  <c r="G34" i="13"/>
  <c r="I34" i="13" s="1"/>
  <c r="I30" i="13" s="1"/>
  <c r="I33" i="19"/>
  <c r="G34" i="19"/>
  <c r="I34" i="19" s="1"/>
  <c r="I33" i="14"/>
  <c r="G34" i="14"/>
  <c r="I34" i="14" s="1"/>
  <c r="I30" i="19" l="1"/>
  <c r="I14" i="19" s="1"/>
  <c r="C54" i="2" s="1"/>
  <c r="E78" i="1" s="1"/>
  <c r="I30" i="18"/>
  <c r="I14" i="18" s="1"/>
  <c r="C50" i="2" s="1"/>
  <c r="E74" i="1" s="1"/>
  <c r="I30" i="17"/>
  <c r="I14" i="17" s="1"/>
  <c r="C46" i="2" s="1"/>
  <c r="E70" i="1" s="1"/>
  <c r="I30" i="14"/>
  <c r="I14" i="14" s="1"/>
  <c r="C34" i="2" s="1"/>
  <c r="E58" i="1" s="1"/>
  <c r="I14" i="13"/>
  <c r="C30" i="2" s="1"/>
  <c r="E54" i="1" s="1"/>
  <c r="G34" i="16"/>
  <c r="I34" i="16" s="1"/>
  <c r="I30" i="16" s="1"/>
  <c r="I14" i="16" s="1"/>
  <c r="C42" i="2" s="1"/>
  <c r="E66" i="1" s="1"/>
  <c r="G34" i="15"/>
  <c r="I34" i="15" s="1"/>
  <c r="I93" i="13"/>
  <c r="I64" i="18" l="1"/>
  <c r="I66" i="18"/>
  <c r="I65" i="18"/>
  <c r="I96" i="17"/>
  <c r="I94" i="17"/>
  <c r="I95" i="17"/>
  <c r="I94" i="16"/>
  <c r="I30" i="15"/>
  <c r="I14" i="15" s="1"/>
  <c r="C38" i="2" s="1"/>
  <c r="E62" i="1" s="1"/>
  <c r="I93" i="14"/>
  <c r="I95" i="13"/>
  <c r="I94" i="13"/>
  <c r="I95" i="16"/>
  <c r="I93" i="16"/>
  <c r="I64" i="19"/>
  <c r="I66" i="19"/>
  <c r="I65" i="19"/>
  <c r="I94" i="14"/>
  <c r="I95" i="14"/>
  <c r="I89" i="12"/>
  <c r="G87" i="12"/>
  <c r="I87" i="12" s="1"/>
  <c r="I86" i="12"/>
  <c r="I83" i="12"/>
  <c r="I81" i="12"/>
  <c r="G80" i="12"/>
  <c r="G82" i="12" s="1"/>
  <c r="I82" i="12" s="1"/>
  <c r="I79" i="12"/>
  <c r="G78" i="12"/>
  <c r="I78" i="12" s="1"/>
  <c r="I77" i="12"/>
  <c r="I75" i="12"/>
  <c r="G74" i="12"/>
  <c r="I74" i="12" s="1"/>
  <c r="I73" i="12"/>
  <c r="I72" i="12"/>
  <c r="G71" i="12"/>
  <c r="I71" i="12" s="1"/>
  <c r="I70" i="12"/>
  <c r="I69" i="12"/>
  <c r="I68" i="12"/>
  <c r="I67" i="12"/>
  <c r="G66" i="12"/>
  <c r="I66" i="12" s="1"/>
  <c r="G63" i="12"/>
  <c r="I63" i="12" s="1"/>
  <c r="G61" i="12"/>
  <c r="G60" i="12"/>
  <c r="I60" i="12" s="1"/>
  <c r="G59" i="12"/>
  <c r="I59" i="12" s="1"/>
  <c r="G58" i="12"/>
  <c r="G57" i="12"/>
  <c r="I56" i="12"/>
  <c r="I54" i="12"/>
  <c r="G51" i="12"/>
  <c r="G50" i="12"/>
  <c r="I49" i="12"/>
  <c r="I48" i="12"/>
  <c r="G47" i="12"/>
  <c r="G52" i="12" s="1"/>
  <c r="G46" i="12"/>
  <c r="G45" i="12"/>
  <c r="G44" i="12"/>
  <c r="G43" i="12"/>
  <c r="G42" i="12"/>
  <c r="G41" i="12"/>
  <c r="I41" i="12" s="1"/>
  <c r="G40" i="12"/>
  <c r="I37" i="12"/>
  <c r="I29" i="12"/>
  <c r="I28" i="12"/>
  <c r="I27" i="12"/>
  <c r="G24" i="12"/>
  <c r="G25" i="12" s="1"/>
  <c r="I23" i="12"/>
  <c r="I22" i="12"/>
  <c r="I20" i="12"/>
  <c r="I19" i="12"/>
  <c r="I18" i="12"/>
  <c r="I17" i="12"/>
  <c r="I16" i="12"/>
  <c r="C9" i="12"/>
  <c r="C8" i="12"/>
  <c r="C7" i="12"/>
  <c r="C5" i="12"/>
  <c r="C4" i="12"/>
  <c r="C3" i="12"/>
  <c r="C2" i="12"/>
  <c r="I29" i="9"/>
  <c r="I28" i="11"/>
  <c r="I92" i="11"/>
  <c r="G87" i="11"/>
  <c r="I87" i="11" s="1"/>
  <c r="I86" i="11"/>
  <c r="I83" i="11"/>
  <c r="I81" i="11"/>
  <c r="G80" i="11"/>
  <c r="G82" i="11" s="1"/>
  <c r="I82" i="11" s="1"/>
  <c r="I79" i="11"/>
  <c r="G78" i="11"/>
  <c r="I78" i="11" s="1"/>
  <c r="I77" i="11"/>
  <c r="I75" i="11"/>
  <c r="G74" i="11"/>
  <c r="I74" i="11" s="1"/>
  <c r="I73" i="11"/>
  <c r="I72" i="11"/>
  <c r="G71" i="11"/>
  <c r="I71" i="11" s="1"/>
  <c r="I70" i="11"/>
  <c r="I69" i="11"/>
  <c r="I68" i="11"/>
  <c r="I67" i="11"/>
  <c r="G66" i="11"/>
  <c r="I66" i="11" s="1"/>
  <c r="G63" i="11"/>
  <c r="G61" i="11"/>
  <c r="G60" i="11"/>
  <c r="G59" i="11"/>
  <c r="G58" i="11"/>
  <c r="G57" i="11"/>
  <c r="I57" i="11" s="1"/>
  <c r="I56" i="11"/>
  <c r="I54" i="11"/>
  <c r="G51" i="11"/>
  <c r="G50" i="11"/>
  <c r="I49" i="11"/>
  <c r="I48" i="11"/>
  <c r="G47" i="11"/>
  <c r="G62" i="11" s="1"/>
  <c r="G46" i="11"/>
  <c r="I46" i="11" s="1"/>
  <c r="G45" i="11"/>
  <c r="G44" i="11"/>
  <c r="G43" i="11"/>
  <c r="G42" i="11"/>
  <c r="I42" i="11" s="1"/>
  <c r="G41" i="11"/>
  <c r="G40" i="11"/>
  <c r="I40" i="11" s="1"/>
  <c r="I37" i="11"/>
  <c r="I29" i="11"/>
  <c r="I27" i="11"/>
  <c r="G24" i="11"/>
  <c r="I23" i="11"/>
  <c r="I22" i="11"/>
  <c r="I20" i="11"/>
  <c r="I19" i="11"/>
  <c r="I18" i="11"/>
  <c r="I17" i="11"/>
  <c r="I16" i="11"/>
  <c r="C9" i="11"/>
  <c r="C8" i="11"/>
  <c r="C7" i="11"/>
  <c r="C5" i="11"/>
  <c r="C4" i="11"/>
  <c r="C3" i="11"/>
  <c r="C2" i="11"/>
  <c r="I62" i="18" l="1"/>
  <c r="C53" i="2" s="1"/>
  <c r="E77" i="1" s="1"/>
  <c r="I91" i="13"/>
  <c r="I15" i="12"/>
  <c r="I92" i="17"/>
  <c r="I91" i="16"/>
  <c r="I93" i="15"/>
  <c r="I94" i="15"/>
  <c r="I95" i="15"/>
  <c r="I65" i="12"/>
  <c r="I15" i="11"/>
  <c r="I65" i="11"/>
  <c r="I91" i="14"/>
  <c r="I62" i="19"/>
  <c r="I67" i="18"/>
  <c r="I97" i="17"/>
  <c r="C49" i="2"/>
  <c r="E73" i="1" s="1"/>
  <c r="I96" i="13"/>
  <c r="C33" i="2"/>
  <c r="E57" i="1" s="1"/>
  <c r="I61" i="12"/>
  <c r="I80" i="12"/>
  <c r="I76" i="12" s="1"/>
  <c r="I36" i="12"/>
  <c r="I45" i="12"/>
  <c r="I44" i="12"/>
  <c r="I52" i="12"/>
  <c r="I25" i="12"/>
  <c r="G26" i="12"/>
  <c r="I43" i="12"/>
  <c r="I51" i="12"/>
  <c r="I58" i="12"/>
  <c r="I40" i="12"/>
  <c r="I42" i="12"/>
  <c r="I46" i="12"/>
  <c r="I50" i="12"/>
  <c r="G53" i="12"/>
  <c r="I57" i="12"/>
  <c r="G62" i="12"/>
  <c r="I24" i="12"/>
  <c r="I47" i="12"/>
  <c r="I36" i="11"/>
  <c r="I41" i="11"/>
  <c r="I43" i="11"/>
  <c r="I45" i="11"/>
  <c r="I47" i="11"/>
  <c r="I80" i="11"/>
  <c r="I76" i="11" s="1"/>
  <c r="I51" i="11"/>
  <c r="I24" i="11"/>
  <c r="G52" i="11"/>
  <c r="I58" i="11"/>
  <c r="G25" i="11"/>
  <c r="G26" i="11" s="1"/>
  <c r="G53" i="11"/>
  <c r="I60" i="11"/>
  <c r="I50" i="11"/>
  <c r="I62" i="11"/>
  <c r="I44" i="11"/>
  <c r="I59" i="11"/>
  <c r="I61" i="11"/>
  <c r="I63" i="11"/>
  <c r="I70" i="9"/>
  <c r="I68" i="9"/>
  <c r="I69" i="9"/>
  <c r="I91" i="15" l="1"/>
  <c r="I64" i="12"/>
  <c r="C28" i="2" s="1"/>
  <c r="E52" i="1" s="1"/>
  <c r="I55" i="11"/>
  <c r="I64" i="11"/>
  <c r="C24" i="2" s="1"/>
  <c r="E48" i="1" s="1"/>
  <c r="I67" i="19"/>
  <c r="C57" i="2"/>
  <c r="E81" i="1" s="1"/>
  <c r="I96" i="16"/>
  <c r="C45" i="2"/>
  <c r="E69" i="1" s="1"/>
  <c r="I96" i="15"/>
  <c r="C41" i="2"/>
  <c r="E65" i="1" s="1"/>
  <c r="I96" i="14"/>
  <c r="C37" i="2"/>
  <c r="E61" i="1" s="1"/>
  <c r="I62" i="12"/>
  <c r="I55" i="12" s="1"/>
  <c r="I53" i="12"/>
  <c r="I39" i="12" s="1"/>
  <c r="I26" i="12"/>
  <c r="I21" i="12" s="1"/>
  <c r="I52" i="11"/>
  <c r="I53" i="11"/>
  <c r="I25" i="11"/>
  <c r="I26" i="11"/>
  <c r="I21" i="11" l="1"/>
  <c r="I38" i="12"/>
  <c r="C27" i="2" s="1"/>
  <c r="E51" i="1" s="1"/>
  <c r="I39" i="11"/>
  <c r="I38" i="11" s="1"/>
  <c r="C23" i="2" s="1"/>
  <c r="E47" i="1" s="1"/>
  <c r="G32" i="12"/>
  <c r="I32" i="12" s="1"/>
  <c r="G33" i="11"/>
  <c r="G63" i="9"/>
  <c r="G59" i="9"/>
  <c r="G58" i="9"/>
  <c r="G57" i="9"/>
  <c r="G33" i="12" l="1"/>
  <c r="G34" i="12" s="1"/>
  <c r="I34" i="12" s="1"/>
  <c r="G35" i="12"/>
  <c r="I35" i="12" s="1"/>
  <c r="I31" i="12"/>
  <c r="G35" i="11"/>
  <c r="I35" i="11" s="1"/>
  <c r="I31" i="11"/>
  <c r="G32" i="11"/>
  <c r="I32" i="11" s="1"/>
  <c r="G34" i="11"/>
  <c r="I34" i="11" s="1"/>
  <c r="I33" i="11"/>
  <c r="I30" i="11" l="1"/>
  <c r="I14" i="11" s="1"/>
  <c r="C22" i="2" s="1"/>
  <c r="E46" i="1" s="1"/>
  <c r="I33" i="12"/>
  <c r="I30" i="12" l="1"/>
  <c r="I14" i="12" s="1"/>
  <c r="C26" i="2" s="1"/>
  <c r="E50" i="1" s="1"/>
  <c r="I93" i="11"/>
  <c r="I95" i="11"/>
  <c r="I94" i="11"/>
  <c r="I92" i="12" l="1"/>
  <c r="I90" i="12"/>
  <c r="I91" i="12"/>
  <c r="I91" i="11"/>
  <c r="G66" i="9"/>
  <c r="I66" i="9" s="1"/>
  <c r="I92" i="9"/>
  <c r="G87" i="9"/>
  <c r="I87" i="9" s="1"/>
  <c r="I86" i="9"/>
  <c r="I83" i="9"/>
  <c r="I81" i="9"/>
  <c r="G80" i="9"/>
  <c r="G82" i="9" s="1"/>
  <c r="I82" i="9" s="1"/>
  <c r="I79" i="9"/>
  <c r="G78" i="9"/>
  <c r="I78" i="9" s="1"/>
  <c r="I77" i="9"/>
  <c r="I75" i="9"/>
  <c r="G74" i="9"/>
  <c r="I74" i="9" s="1"/>
  <c r="I73" i="9"/>
  <c r="I72" i="9"/>
  <c r="G71" i="9"/>
  <c r="I71" i="9" s="1"/>
  <c r="I67" i="9"/>
  <c r="I63" i="9"/>
  <c r="G61" i="9"/>
  <c r="G60" i="9"/>
  <c r="I60" i="9" s="1"/>
  <c r="I59" i="9"/>
  <c r="I58" i="9"/>
  <c r="I57" i="9"/>
  <c r="I56" i="9"/>
  <c r="I54" i="9"/>
  <c r="G51" i="9"/>
  <c r="G50" i="9"/>
  <c r="I50" i="9" s="1"/>
  <c r="I49" i="9"/>
  <c r="I48" i="9"/>
  <c r="G47" i="9"/>
  <c r="G53" i="9" s="1"/>
  <c r="G46" i="9"/>
  <c r="I46" i="9" s="1"/>
  <c r="G45" i="9"/>
  <c r="G44" i="9"/>
  <c r="G43" i="9"/>
  <c r="G42" i="9"/>
  <c r="I42" i="9" s="1"/>
  <c r="G41" i="9"/>
  <c r="G40" i="9"/>
  <c r="I40" i="9" s="1"/>
  <c r="I37" i="9"/>
  <c r="I36" i="9" s="1"/>
  <c r="I28" i="9"/>
  <c r="I27" i="9"/>
  <c r="G24" i="9"/>
  <c r="I24" i="9" s="1"/>
  <c r="I23" i="9"/>
  <c r="I22" i="9"/>
  <c r="I20" i="9"/>
  <c r="I19" i="9"/>
  <c r="I18" i="9"/>
  <c r="I17" i="9"/>
  <c r="I16" i="9"/>
  <c r="C9" i="9"/>
  <c r="C8" i="9"/>
  <c r="C7" i="9"/>
  <c r="C5" i="9"/>
  <c r="C4" i="9"/>
  <c r="C3" i="9"/>
  <c r="C2" i="9"/>
  <c r="I15" i="9" l="1"/>
  <c r="I88" i="12"/>
  <c r="I65" i="9"/>
  <c r="I93" i="12"/>
  <c r="C29" i="2"/>
  <c r="E53" i="1" s="1"/>
  <c r="I96" i="11"/>
  <c r="C25" i="2"/>
  <c r="E49" i="1" s="1"/>
  <c r="I47" i="9"/>
  <c r="I43" i="9"/>
  <c r="I45" i="9"/>
  <c r="I61" i="9"/>
  <c r="I51" i="9"/>
  <c r="I80" i="9"/>
  <c r="I76" i="9" s="1"/>
  <c r="I41" i="9"/>
  <c r="G52" i="9"/>
  <c r="I53" i="9"/>
  <c r="G25" i="9"/>
  <c r="I44" i="9"/>
  <c r="G62" i="9"/>
  <c r="I64" i="9" l="1"/>
  <c r="C20" i="2" s="1"/>
  <c r="E44" i="1" s="1"/>
  <c r="I52" i="9"/>
  <c r="I39" i="9" s="1"/>
  <c r="I25" i="9"/>
  <c r="G26" i="9"/>
  <c r="I62" i="9"/>
  <c r="I55" i="9" s="1"/>
  <c r="I124" i="8"/>
  <c r="I38" i="9" l="1"/>
  <c r="C19" i="2" s="1"/>
  <c r="E43" i="1" s="1"/>
  <c r="I26" i="9"/>
  <c r="I21" i="9" s="1"/>
  <c r="G32" i="9" l="1"/>
  <c r="I32" i="9" s="1"/>
  <c r="I31" i="9"/>
  <c r="G35" i="9"/>
  <c r="I35" i="9" s="1"/>
  <c r="G33" i="9"/>
  <c r="C9" i="8"/>
  <c r="C8" i="8"/>
  <c r="C7" i="8"/>
  <c r="C5" i="8"/>
  <c r="C4" i="8"/>
  <c r="C3" i="8"/>
  <c r="C2" i="8"/>
  <c r="I122" i="8"/>
  <c r="I121" i="8"/>
  <c r="G119" i="8"/>
  <c r="I119" i="8" s="1"/>
  <c r="I118" i="8"/>
  <c r="I117" i="8"/>
  <c r="I115" i="8"/>
  <c r="G114" i="8"/>
  <c r="G116" i="8" s="1"/>
  <c r="I116" i="8" s="1"/>
  <c r="I113" i="8"/>
  <c r="G112" i="8"/>
  <c r="I112" i="8" s="1"/>
  <c r="I111" i="8"/>
  <c r="G110" i="8"/>
  <c r="I110" i="8" s="1"/>
  <c r="I109" i="8"/>
  <c r="G107" i="8"/>
  <c r="I107" i="8" s="1"/>
  <c r="I106" i="8"/>
  <c r="I105" i="8"/>
  <c r="G104" i="8"/>
  <c r="I104" i="8" s="1"/>
  <c r="I103" i="8"/>
  <c r="G100" i="8"/>
  <c r="I100" i="8" s="1"/>
  <c r="G99" i="8"/>
  <c r="I99" i="8" s="1"/>
  <c r="G98" i="8"/>
  <c r="I98" i="8" s="1"/>
  <c r="I97" i="8"/>
  <c r="I96" i="8" s="1"/>
  <c r="I95" i="8"/>
  <c r="G93" i="8"/>
  <c r="I93" i="8" s="1"/>
  <c r="I92" i="8"/>
  <c r="G91" i="8"/>
  <c r="I91" i="8" s="1"/>
  <c r="I90" i="8"/>
  <c r="I89" i="8"/>
  <c r="G88" i="8"/>
  <c r="I88" i="8" s="1"/>
  <c r="I87" i="8"/>
  <c r="I86" i="8"/>
  <c r="G85" i="8"/>
  <c r="I85" i="8" s="1"/>
  <c r="I84" i="8"/>
  <c r="I83" i="8"/>
  <c r="I82" i="8"/>
  <c r="G81" i="8"/>
  <c r="I81" i="8" s="1"/>
  <c r="I80" i="8"/>
  <c r="G79" i="8"/>
  <c r="I79" i="8" s="1"/>
  <c r="G78" i="8"/>
  <c r="I78" i="8" s="1"/>
  <c r="G77" i="8"/>
  <c r="I77" i="8" s="1"/>
  <c r="I76" i="8"/>
  <c r="G75" i="8"/>
  <c r="I75" i="8" s="1"/>
  <c r="I74" i="8"/>
  <c r="G73" i="8"/>
  <c r="I73" i="8" s="1"/>
  <c r="I72" i="8"/>
  <c r="I71" i="8"/>
  <c r="I59" i="8"/>
  <c r="G56" i="8"/>
  <c r="G55" i="8"/>
  <c r="I55" i="8" s="1"/>
  <c r="I54" i="8"/>
  <c r="I53" i="8"/>
  <c r="G52" i="8"/>
  <c r="G51" i="8"/>
  <c r="I51" i="8" s="1"/>
  <c r="G50" i="8"/>
  <c r="I50" i="8" s="1"/>
  <c r="G49" i="8"/>
  <c r="G48" i="8"/>
  <c r="G47" i="8"/>
  <c r="I47" i="8" s="1"/>
  <c r="G46" i="8"/>
  <c r="G45" i="8"/>
  <c r="I45" i="8" s="1"/>
  <c r="I38" i="8"/>
  <c r="I37" i="8" s="1"/>
  <c r="I29" i="8"/>
  <c r="I28" i="8"/>
  <c r="I27" i="8"/>
  <c r="G24" i="8"/>
  <c r="I24" i="8" s="1"/>
  <c r="I23" i="8"/>
  <c r="I22" i="8"/>
  <c r="I20" i="8"/>
  <c r="I19" i="8"/>
  <c r="I18" i="8"/>
  <c r="I17" i="8"/>
  <c r="I16" i="8"/>
  <c r="I70" i="8" l="1"/>
  <c r="I15" i="8"/>
  <c r="I120" i="8"/>
  <c r="G58" i="8"/>
  <c r="G67" i="8"/>
  <c r="I48" i="8"/>
  <c r="G34" i="9"/>
  <c r="I34" i="9" s="1"/>
  <c r="I33" i="9"/>
  <c r="I114" i="8"/>
  <c r="I108" i="8" s="1"/>
  <c r="I52" i="8"/>
  <c r="G25" i="8"/>
  <c r="I46" i="8"/>
  <c r="I56" i="8"/>
  <c r="G57" i="8"/>
  <c r="I49" i="8"/>
  <c r="I30" i="9" l="1"/>
  <c r="I14" i="9" s="1"/>
  <c r="C18" i="2" s="1"/>
  <c r="E42" i="1" s="1"/>
  <c r="I69" i="8"/>
  <c r="C16" i="2" s="1"/>
  <c r="E40" i="1" s="1"/>
  <c r="I58" i="8"/>
  <c r="I67" i="8"/>
  <c r="I60" i="8" s="1"/>
  <c r="I57" i="8"/>
  <c r="I25" i="8"/>
  <c r="G26" i="8"/>
  <c r="I44" i="8" l="1"/>
  <c r="I39" i="8" s="1"/>
  <c r="C15" i="2" s="1"/>
  <c r="E39" i="1" s="1"/>
  <c r="I26" i="8"/>
  <c r="I21" i="8" s="1"/>
  <c r="I95" i="9"/>
  <c r="I94" i="9"/>
  <c r="I93" i="9"/>
  <c r="G34" i="8"/>
  <c r="I91" i="9" l="1"/>
  <c r="I96" i="9" s="1"/>
  <c r="G33" i="8"/>
  <c r="I33" i="8" s="1"/>
  <c r="G36" i="8"/>
  <c r="I36" i="8" s="1"/>
  <c r="I32" i="8"/>
  <c r="I34" i="8"/>
  <c r="G35" i="8"/>
  <c r="I35" i="8" s="1"/>
  <c r="I31" i="8" l="1"/>
  <c r="I14" i="8" s="1"/>
  <c r="C14" i="2" s="1"/>
  <c r="E38" i="1" s="1"/>
  <c r="C21" i="2"/>
  <c r="E45" i="1" s="1"/>
  <c r="I126" i="8" l="1"/>
  <c r="I125" i="8" l="1"/>
  <c r="I127" i="8"/>
  <c r="I123" i="8" l="1"/>
  <c r="I128" i="8"/>
  <c r="C17" i="2" l="1"/>
  <c r="C58" i="2" l="1"/>
  <c r="E41" i="1"/>
  <c r="E82" i="1" s="1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82" i="1"/>
  <c r="K83" i="1"/>
  <c r="R82" i="1" l="1"/>
  <c r="S85" i="1" s="1"/>
  <c r="R85" i="1" l="1"/>
  <c r="O87" i="1" s="1"/>
  <c r="O86" i="1" s="1"/>
  <c r="S86" i="1" s="1"/>
  <c r="R87" i="1" l="1"/>
  <c r="R86" i="1"/>
  <c r="S87" i="1"/>
  <c r="R88" i="1" l="1"/>
</calcChain>
</file>

<file path=xl/sharedStrings.xml><?xml version="1.0" encoding="utf-8"?>
<sst xmlns="http://schemas.openxmlformats.org/spreadsheetml/2006/main" count="4179" uniqueCount="336">
  <si>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</si>
  <si>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</si>
  <si>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</si>
  <si>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</si>
  <si>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</si>
  <si>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</si>
  <si>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</si>
  <si>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</si>
  <si>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</si>
  <si>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</si>
  <si>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</si>
  <si>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</si>
  <si>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</si>
  <si>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</si>
  <si>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</si>
  <si>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</si>
  <si>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</si>
  <si>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</si>
  <si>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</si>
  <si>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</si>
  <si>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</si>
  <si>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</si>
  <si>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</si>
  <si>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</si>
  <si>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</si>
  <si>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</si>
  <si>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</si>
  <si>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</si>
  <si>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</si>
  <si>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</si>
  <si>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</si>
  <si>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</si>
  <si>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</si>
  <si>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</si>
  <si>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</si>
  <si>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</si>
  <si>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</si>
  <si>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</si>
  <si>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</si>
  <si>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</si>
  <si>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</si>
  <si>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</si>
  <si>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</si>
  <si>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</si>
  <si>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</si>
  <si>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</si>
  <si>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</si>
  <si>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</si>
  <si>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</si>
  <si>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</si>
  <si>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</si>
  <si>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</si>
  <si>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</si>
  <si>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</si>
  <si>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</si>
  <si>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</si>
  <si>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</si>
  <si>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</si>
  <si>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</si>
  <si>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</si>
  <si>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</si>
  <si>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</si>
  <si>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</si>
  <si>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</si>
  <si>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</si>
  <si>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</si>
  <si>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</si>
  <si>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</si>
  <si>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</si>
  <si>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</si>
  <si>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</si>
  <si>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</si>
  <si>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Úpravy povrchů, podlahy a osazování výplní</t>
  </si>
  <si>
    <t>Ostatní konstrukce a práce, bourání</t>
  </si>
  <si>
    <t>Přesun sutě</t>
  </si>
  <si>
    <t>Přesun hmot</t>
  </si>
  <si>
    <t>Práce a dodávky PSV</t>
  </si>
  <si>
    <t>776</t>
  </si>
  <si>
    <t>Podlahy povlakové</t>
  </si>
  <si>
    <t>784</t>
  </si>
  <si>
    <t>Dokončovací práce - malby a tapety</t>
  </si>
  <si>
    <t>JKSO:</t>
  </si>
  <si>
    <t>P.Č.</t>
  </si>
  <si>
    <t>TV</t>
  </si>
  <si>
    <t>KCN</t>
  </si>
  <si>
    <t>MJ</t>
  </si>
  <si>
    <t>Množství celkem</t>
  </si>
  <si>
    <t>K</t>
  </si>
  <si>
    <t>014</t>
  </si>
  <si>
    <t>m2</t>
  </si>
  <si>
    <t>612135101</t>
  </si>
  <si>
    <t>011</t>
  </si>
  <si>
    <t>612325121</t>
  </si>
  <si>
    <t>Vápenocementová štuková omítka rýh ve stěnách šířky do 150 mm</t>
  </si>
  <si>
    <t>kus</t>
  </si>
  <si>
    <t>612325215</t>
  </si>
  <si>
    <t>Vápenocementová hladká omítka malých ploch do 4,0 m2 na stěnách pod obklady</t>
  </si>
  <si>
    <t>619991001</t>
  </si>
  <si>
    <t>Zakrytí podlah fólií přilepenou lepící páskou</t>
  </si>
  <si>
    <t>619991011</t>
  </si>
  <si>
    <t>Obalení konstrukcí a prvků fólií přilepenou lepící páskou</t>
  </si>
  <si>
    <t>952901107</t>
  </si>
  <si>
    <t>Čištění budov omytí dvojitých nebo zdvojených oken nebo balkonových dveří plochy do 2,5m2</t>
  </si>
  <si>
    <t>952901122</t>
  </si>
  <si>
    <t>952902021</t>
  </si>
  <si>
    <t>Čištění budov zametení hladkých podlah</t>
  </si>
  <si>
    <t>952902031</t>
  </si>
  <si>
    <t>Čištění budov omytí hladkých podlah</t>
  </si>
  <si>
    <t>952902611</t>
  </si>
  <si>
    <t>Čištění budov vysátí prachu z ostatních ploch</t>
  </si>
  <si>
    <t>013</t>
  </si>
  <si>
    <t>m</t>
  </si>
  <si>
    <t>974049121</t>
  </si>
  <si>
    <t>Vysekání rýh v betonových zdech hl do 30 mm š do 30 mm</t>
  </si>
  <si>
    <t>974049132</t>
  </si>
  <si>
    <t>Vysekání rýh v betonových zdech hl do 50 mm š do 70 mm</t>
  </si>
  <si>
    <t>974082821</t>
  </si>
  <si>
    <t>Vysekání rýh pro vodiče v podhledu kamenných kleneb nebo betonových stropů hl do 30 mm š do 30 mm</t>
  </si>
  <si>
    <t>977131115</t>
  </si>
  <si>
    <t>Vrty příklepovými vrtáky D 16 mm do cihelného zdiva nebo prostého betonu</t>
  </si>
  <si>
    <t>t</t>
  </si>
  <si>
    <t>997013213</t>
  </si>
  <si>
    <t>241</t>
  </si>
  <si>
    <t>997241622</t>
  </si>
  <si>
    <t>Naložení a složení suti</t>
  </si>
  <si>
    <t>998011002</t>
  </si>
  <si>
    <t>Přesun hmot pro budovy zděné v do 12 m</t>
  </si>
  <si>
    <t>soubor</t>
  </si>
  <si>
    <t>M</t>
  </si>
  <si>
    <t>MAT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</si>
  <si>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</si>
  <si>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</si>
  <si>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</si>
  <si>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</si>
  <si>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776111311</t>
  </si>
  <si>
    <t>Vysátí podkladu povlakových podlah</t>
  </si>
  <si>
    <t>776121411</t>
  </si>
  <si>
    <t>Dvousložková penetrace podkladu povlakových podlah</t>
  </si>
  <si>
    <t>776141113</t>
  </si>
  <si>
    <t>Vyrovnání podkladu povlakových podlah stěrkou pevnosti 20 MPa tl 8 mm</t>
  </si>
  <si>
    <t>776201811</t>
  </si>
  <si>
    <t>Demontáž lepených povlakových podlah bez podložky ručně</t>
  </si>
  <si>
    <t>776221111</t>
  </si>
  <si>
    <t>Lepení pásů z PVC standardním lepidlem</t>
  </si>
  <si>
    <t>776223112</t>
  </si>
  <si>
    <t>Spoj povlakových podlahovin z PVC svařováním za studena</t>
  </si>
  <si>
    <t>776410811</t>
  </si>
  <si>
    <t>Odstranění soklíků a lišt pryžových nebo plastových</t>
  </si>
  <si>
    <t>776421111</t>
  </si>
  <si>
    <t>776991121</t>
  </si>
  <si>
    <t>Základní čištění nově položených podlahovin vysátím a setřením vlhkým mopem</t>
  </si>
  <si>
    <t>776991821</t>
  </si>
  <si>
    <t>Odstranění lepidla ručně z podlah</t>
  </si>
  <si>
    <t>998776202</t>
  </si>
  <si>
    <t>Přesun hmot procentní pro podlahy povlakové v objektech v do 12 m</t>
  </si>
  <si>
    <t>784111033</t>
  </si>
  <si>
    <t>Omytí podkladu v místnostech výšky do 5,00 m</t>
  </si>
  <si>
    <t>784121003</t>
  </si>
  <si>
    <t>784161213</t>
  </si>
  <si>
    <t>Lokální vyrovnání podkladu sádrovou stěrkou plochy do 0,25 m2 v místnostech výšky do 5,00 m</t>
  </si>
  <si>
    <t>784181123</t>
  </si>
  <si>
    <t>Hloubková jednonásobná penetrace podkladu v místnostech výšky do 5,00 m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</si>
  <si>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</si>
  <si>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</si>
  <si>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</si>
  <si>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</si>
  <si>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>784191007</t>
  </si>
  <si>
    <t>Čištění vnitřních ploch podlah po provedení malířských prací</t>
  </si>
  <si>
    <t>784221103</t>
  </si>
  <si>
    <t>Dvojnásobné bílé malby  ze směsí za sucha dobře otěruvzdorných v místnostech do 5,00 m</t>
  </si>
  <si>
    <t xml:space="preserve">REKAPITULACE </t>
  </si>
  <si>
    <t>KRYCÍ LIST SOUPISU</t>
  </si>
  <si>
    <t>OCENĚNÝ SOUPIS PRACÍ A DODÁVEK A SLUŽEB</t>
  </si>
  <si>
    <t>Stínící technika</t>
  </si>
  <si>
    <t>Silnoproudé rozvody + příslušenství</t>
  </si>
  <si>
    <t>Provozní osvětlení</t>
  </si>
  <si>
    <t>Provozní světlo na strop/podhledu</t>
  </si>
  <si>
    <t>Rámeček 2-násobný bílý</t>
  </si>
  <si>
    <t>ZRN (ř. 1-8)</t>
  </si>
  <si>
    <t>DN (ř. 10-12)</t>
  </si>
  <si>
    <t>VRN (ř. 14-19)</t>
  </si>
  <si>
    <t>Součet 9, 13, 20-23</t>
  </si>
  <si>
    <t>EL</t>
  </si>
  <si>
    <t>Projektové práce (DSPS)</t>
  </si>
  <si>
    <t>Cena s DPH (ř. 25-26)</t>
  </si>
  <si>
    <t>Popis / minimální technické parametry</t>
  </si>
  <si>
    <t>Cena jednotková bez DPH</t>
  </si>
  <si>
    <t>Cena celkem bez DPH</t>
  </si>
  <si>
    <t>Kód položky / název</t>
  </si>
  <si>
    <t>Celkem bez DPH</t>
  </si>
  <si>
    <t>Vnitrostaveništní doprava suti a vybouraných hmot vodorovně do 50 m pro budovy v do 12 m ručně</t>
  </si>
  <si>
    <t>997013501</t>
  </si>
  <si>
    <t>Odvoz suti a vybouraných hmot na skládku nebo meziskládku do 1 km se složením</t>
  </si>
  <si>
    <t>997013509</t>
  </si>
  <si>
    <t>997013831</t>
  </si>
  <si>
    <t>Poplatky za uložení stavebního směsného odpadu na skládce ( skládkovné)</t>
  </si>
  <si>
    <t>Příplatek k ceně za každý započatý 1 km  přes 1 km - celkem 20 km</t>
  </si>
  <si>
    <t>vlastní</t>
  </si>
  <si>
    <t>Montáž kabelů měděných bez ukončení uložených pod omítku plných kulatých (CYKY), počtu a průřezu žil 3x1,5 mm2.</t>
  </si>
  <si>
    <t>10.074.642</t>
  </si>
  <si>
    <t>Ohebná dvouplášťová korugovaná bezhalogenová chránička vnitřní ø 32 mm.</t>
  </si>
  <si>
    <t>10.048.482</t>
  </si>
  <si>
    <t>10.051.448</t>
  </si>
  <si>
    <t>Silový kabel CYKY-J 3x1,5mm2.</t>
  </si>
  <si>
    <t>Silový kabel CYKY-J 3x2,5mm2.</t>
  </si>
  <si>
    <t>10.072.355</t>
  </si>
  <si>
    <t>10.079.613</t>
  </si>
  <si>
    <t>Zásuvka dvojnásobná bezšroubová, s clonkami, s natočenou dutinou, bílá, 16 A</t>
  </si>
  <si>
    <t>Zásuvka jednonásobná bezšroubová, bílá, 16 A</t>
  </si>
  <si>
    <t>10.072.639</t>
  </si>
  <si>
    <t>10.071.430</t>
  </si>
  <si>
    <t>10.069.872</t>
  </si>
  <si>
    <t>10.071.435</t>
  </si>
  <si>
    <t>Kryt spínače jednoduchý bílý</t>
  </si>
  <si>
    <t>Kryt spínače dělený bílý</t>
  </si>
  <si>
    <t>Spínač kolébkový šroubový, řazení 1/0</t>
  </si>
  <si>
    <t>Spínač kolébkový šroubový, řazení 1/0+1/0</t>
  </si>
  <si>
    <t>Montáž jističů se zapojením vodičů, dvoupólových nn, do 25 A ve skříni.</t>
  </si>
  <si>
    <t>10.079.558</t>
  </si>
  <si>
    <t>Zkouška a prohlídka elektrických rozvodů a zařízení, celková prohlídka a vyhotovení revizní zprávy pro objem montážních prací do 100 tis. Kč</t>
  </si>
  <si>
    <t>10.679.718</t>
  </si>
  <si>
    <t>10.843.680</t>
  </si>
  <si>
    <t>Vypínač na DIN, 3P 40A 400/415V.</t>
  </si>
  <si>
    <t>Montáž spínačů tří nebo čtyřpólových, vypínačů výkonových pojistkových, do 63 A</t>
  </si>
  <si>
    <t>Zkoušky a prohlídky rozvodných zařízení, kontrola rozvaděčů nn, silových, hmotnosti do 200 kg.</t>
  </si>
  <si>
    <t>Montáž rozvaděčů litinových, hliníkových nebo plastových bez zapojení vodičů, sestavy hmotností do 50 kg.</t>
  </si>
  <si>
    <t>Montáž svítidel LED se zapojením vodičů bytových nebo společenských místností, stropních, panelových, obsahu přes 0,09 do 0,36m2.</t>
  </si>
  <si>
    <t>Montáž kabelů měděných bez ukončení uložených pod omítku plných kulatých (CYKY), počtu a průřezu žil 3x2,5 mm2.</t>
  </si>
  <si>
    <t>Montáž vodičů izolovaných měděných bez ukončení uložených pevně, plných a laněných s PVC pláštěm (CY) průřez žíly 0,55 až 16 mm2.</t>
  </si>
  <si>
    <t>SOUPIS PRACÍ A DODÁVEK A SLUŽEB vč VÝKAZU VÝMĚR</t>
  </si>
  <si>
    <t>Hrubá výplň rýh ve stěnách maltou jakékoli šířky rýhy</t>
  </si>
  <si>
    <t>Práce a dodávky HSV</t>
  </si>
  <si>
    <t>28411003</t>
  </si>
  <si>
    <t>Lišta soklová PVC 30x30mm</t>
  </si>
  <si>
    <t>Montáž obvodových lišt lepených</t>
  </si>
  <si>
    <t>741320135</t>
  </si>
  <si>
    <t>741210101</t>
  </si>
  <si>
    <t>741310561</t>
  </si>
  <si>
    <t>741811011</t>
  </si>
  <si>
    <t>741313001</t>
  </si>
  <si>
    <t>741122016</t>
  </si>
  <si>
    <t>741120301</t>
  </si>
  <si>
    <t>741810001</t>
  </si>
  <si>
    <t>741372022</t>
  </si>
  <si>
    <t>741310001</t>
  </si>
  <si>
    <t>741310003</t>
  </si>
  <si>
    <t>741122015</t>
  </si>
  <si>
    <t>Kazetový podhled</t>
  </si>
  <si>
    <t>Sebastian Fenyk</t>
  </si>
  <si>
    <t>Čištění budov omytí dveří nebo vrat plochy do 3,0m2</t>
  </si>
  <si>
    <t xml:space="preserve">PVC vinyl, heterogenní, zátěžový, antibakteriální, minimální parametry: nášlapná vrstva 0,70mm, třída zátěže 34/43, otlak do 0,03mm, hořlavost Bfl S1. </t>
  </si>
  <si>
    <t>10.078.621</t>
  </si>
  <si>
    <t>Montáž krabic elektroinstalačních přístrojových zapuštěných plastových kruhových.</t>
  </si>
  <si>
    <t>741112061</t>
  </si>
  <si>
    <t>Oškrabání malby v místnostech výšky do 5,00 m</t>
  </si>
  <si>
    <t>Rámeček 1-násobný bílý</t>
  </si>
  <si>
    <t>10.071.439</t>
  </si>
  <si>
    <t>Krabice odbočná pod omítku, rozměr min. 130 mm, PVC, včetně víčka.</t>
  </si>
  <si>
    <t>10.069.833</t>
  </si>
  <si>
    <t>Spínač kolébkový šroubový, řazení 6</t>
  </si>
  <si>
    <t>materiál</t>
  </si>
  <si>
    <t>763431801</t>
  </si>
  <si>
    <t>Demontáž minerálního podhledu zavěšeného na viditelném roštu</t>
  </si>
  <si>
    <t>763135101</t>
  </si>
  <si>
    <t>Soubor prací spojený s dodávkou a montáží drobného montážního materiálu pro silový rozvaděč (nulové můstky, svorky, hřebeny, propojovací vodiče).</t>
  </si>
  <si>
    <t>741313011</t>
  </si>
  <si>
    <t>Montáž zásuvka chráněná bezšroubové připojení v krabici 2P+PE prostředí základní, vlhké se zapojením vodičů</t>
  </si>
  <si>
    <t>Montáž zásuvka (polo)zapuštěná bezšroubové připojení 2P+PE se zapojením vodičů</t>
  </si>
  <si>
    <t>10.854.075</t>
  </si>
  <si>
    <t>Krabice přístrojová pod omítku, jednonásobná</t>
  </si>
  <si>
    <t>10.032.395</t>
  </si>
  <si>
    <t>Krabice přístrojová pod omítku, dvounásobná</t>
  </si>
  <si>
    <t>741110043</t>
  </si>
  <si>
    <t>Montáž trubka plastová ohebná D přes 35 mm uložená pevně</t>
  </si>
  <si>
    <t>Montáž vypínač nástěnný 1-jednopólový prostředí normální se zapojením vodičů</t>
  </si>
  <si>
    <t>Montáž vypínač nástěnný 2-dvoupólový prostředí normální se zapojením vodičů</t>
  </si>
  <si>
    <t>Montáž krabice pod omítku s vysekáním lůžka</t>
  </si>
  <si>
    <t>220260025</t>
  </si>
  <si>
    <t>Montáž jističů se zapojením vodičů, třípólových nn, do 25 A ve skříni.</t>
  </si>
  <si>
    <t>741320165</t>
  </si>
  <si>
    <t>ks</t>
  </si>
  <si>
    <t>Silnoproudý přívod</t>
  </si>
  <si>
    <t>741122642</t>
  </si>
  <si>
    <t>Montáž kabel Cu plný kulatý žíla 5x4 až 6 mm2 uložený pevně (např. CYKY)</t>
  </si>
  <si>
    <t>10.049.643</t>
  </si>
  <si>
    <t>Silový kabel CYKY-J 5x6mm2.</t>
  </si>
  <si>
    <t>10.049.056</t>
  </si>
  <si>
    <t>vodič CYA 10mm zel-žl</t>
  </si>
  <si>
    <t>10.061.001</t>
  </si>
  <si>
    <t>jistič 3xC25A</t>
  </si>
  <si>
    <t>úprava a zabudování drobného montážního materiálu pro úpravu stávajícího silového rozvaděče</t>
  </si>
  <si>
    <t>drobný montážní materiál pro silový rozvaděč (nulové můstky, svorky, hřebeny)</t>
  </si>
  <si>
    <t>741130004</t>
  </si>
  <si>
    <t>Ukončení vodič izolovaný do 6 mm2 v rozváděči nebo na přístroji</t>
  </si>
  <si>
    <t>Proudový chránič s jističem 16A, rozměry 2 DIN, jmenovité napětí 230/400V, Charakteristika C, Jmenovitý reziduální proud 0,03A, Vypínací charakteristika proudového chrániče: A, Jmenovitá spínací schopnost 10 kA.</t>
  </si>
  <si>
    <t>10.093.757</t>
  </si>
  <si>
    <t>11.245.979</t>
  </si>
  <si>
    <t>Proudový chránič s jističem 10A, rozměry 2 DIN, jmenovité napětí 230/400V, Charakteristika B, Jmenovitý reziduální proud 0,03A, Vypínací charakteristika proudového chrániče: A, Jmenovitá spínací schopnost 10 kA.</t>
  </si>
  <si>
    <t>10.048.546</t>
  </si>
  <si>
    <t>Zemnící kabel zelenožlutý CY 6 mm2.</t>
  </si>
  <si>
    <t>VRN</t>
  </si>
  <si>
    <t>013002000</t>
  </si>
  <si>
    <t>…</t>
  </si>
  <si>
    <t>030001000</t>
  </si>
  <si>
    <t>045002000</t>
  </si>
  <si>
    <t>Kompletační a koordinační činnost</t>
  </si>
  <si>
    <t>070001000</t>
  </si>
  <si>
    <t>Silnoproudé rozvody</t>
  </si>
  <si>
    <t>LED svítidlo určené pro montáž do kazetových podhledů i na strop. Kryt z kvalitního optického materiálu. Svítidlo poskytuje optimální distribuci světla a zábranu oslnění v souladu s platnou normou pro osvětlení kanceláří a učeben. Teplota chromatičnosti 4000K, napájení 230V/50Hz, 52W, světelný tok min. 5800 lm, rozměry do 620x620x60mm. Barva bílá. Včetně podružného materiálu a instalace.</t>
  </si>
  <si>
    <t>Ukončení vodičů izolovaných s označením a zapojením na svorkovnici s otevřením a uzavřením krytu, průřezu žíly do 2,5 mm2</t>
  </si>
  <si>
    <t>741130021</t>
  </si>
  <si>
    <t>Krabicová svorkovnice min. počet vodičů: 4 x 4</t>
  </si>
  <si>
    <t>10.073.808</t>
  </si>
  <si>
    <t>10.074.796</t>
  </si>
  <si>
    <t xml:space="preserve">Víčko pro konečné zakrytí krabic </t>
  </si>
  <si>
    <t>Demontáž stropních svítidel v řešené místnosti</t>
  </si>
  <si>
    <t>Soubor prací spojený s demontáží stávajícího vybavení a částečná demontáž elektroinstalace v řešených prostorech.</t>
  </si>
  <si>
    <t>Rozvaděčová skříň, 24 modulů, IP30</t>
  </si>
  <si>
    <t>59030570</t>
  </si>
  <si>
    <t>Montáž sádrokartonového podhledu kazetového demontovatelného, velikosti kazet 600x600 mm včetně zavěšené nosné konstrukce viditelné</t>
  </si>
  <si>
    <t>podhled kazetový bez děrování viditelný rastr tl 10mm 600x600mm</t>
  </si>
  <si>
    <t>žaluzie</t>
  </si>
  <si>
    <t>Žaluzie horizontální - spodní okno, možnost výběru alespoň z 5 barevných variant. Rozměr š. 40x v. 96 cm. Bude zaměřeno dodavatelem na místě. Dodávka a montáž</t>
  </si>
  <si>
    <t>Žaluzie horizontální -  horní okno (obloukové), možnost výběru alespoň z 5 barevných variant. Rozměr š. 40x v. 92 cm. Bude zaměřeno dodavatelem na místě. Dodávka a montáž</t>
  </si>
  <si>
    <t>Žaluzie horizontální - spodní okno, možnost výběru alespoň z 5 barevných variant. Rozměr š. 37x v. 85 cm. Bude zaměřeno dodavatelem na místě. Dodávka a montáž</t>
  </si>
  <si>
    <t>Žaluzie horizontální -  horní okno (obloukové), možnost výběru alespoň z 5 barevných variant. Rozměr š. 40x v. 83 cm. Bude zaměřeno dodavatelem na místě. Dodávka a montáž</t>
  </si>
  <si>
    <t>Žaluzie vertikální látková, možnost výběru alespoň ze 2 barevných variant. Rozměr š. 130x v. 210 cm. Bude zaměřeno dodavatelem na místě. Dodávka a montáž</t>
  </si>
  <si>
    <t>Žaluzie vertikální látková, možnost výběru alespoň ze 2 barevných variant. Rozměr š. 146x v. 210 cm. Bude zaměřeno dodavatelem na místě. Dodávka a montáž</t>
  </si>
  <si>
    <t>Žaluzie horizontální - spodní okno, možnost výběru alespoň z 5 barevných variant. Rozměr š. 37x v. 83 cm. Bude zaměřeno dodavatelem na místě. Dodávka a montáž</t>
  </si>
  <si>
    <t>Žaluzie horizontální -  horní okno (obloukové), možnost výběru alespoň z 5 barevných variant. Rozměr š. 37x v. 83 cm. Bude zaměřeno dodavatelem na místě. Dodávka a montáž</t>
  </si>
  <si>
    <t>SBOR</t>
  </si>
  <si>
    <t>ŠAT L</t>
  </si>
  <si>
    <t>ŠAT P</t>
  </si>
  <si>
    <t>Kabinety, sborovna a šatny</t>
  </si>
  <si>
    <t xml:space="preserve">SOŠ pro ochranu a obnovu ŽP - Schola Humanitas, Litvínov </t>
  </si>
  <si>
    <t>Elektrický průtokový ohřívač vč. příslušenství. Dodávka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</si>
</sst>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č&quot;* #,##0.00_);_(&quot;Kč&quot;* \(#,##0.00\);_(&quot;Kč&quot;* &quot;-&quot;??_);_(@_)"/>
    <numFmt numFmtId="165" formatCode="#"/>
    <numFmt numFmtId="166" formatCode="#,##0.000"/>
    <numFmt numFmtId="167" formatCode="#,##0\_x0000_"/>
    <numFmt numFmtId="168" formatCode="#,##0.0000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2" fillId="0" borderId="0"/>
    <xf numFmtId="0" fontId="21" fillId="0" borderId="0"/>
    <xf numFmtId="0" fontId="25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0" fontId="1" fillId="0" borderId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5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5" fontId="2" fillId="0" borderId="25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26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7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165" fontId="20" fillId="0" borderId="38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2" fillId="0" borderId="0" xfId="0" applyFont="1" applyAlignment="1">
      <alignment vertical="center"/>
    </xf>
    <xf numFmtId="0" fontId="2" fillId="0" borderId="0" xfId="0" applyFont="1"/>
    <xf numFmtId="0" fontId="23" fillId="0" borderId="0" xfId="0" applyFont="1"/>
    <xf numFmtId="4" fontId="23" fillId="0" borderId="0" xfId="0" applyNumberFormat="1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1" fillId="2" borderId="0" xfId="6" applyNumberFormat="1" applyFill="1" applyAlignment="1">
      <alignment horizontal="left" vertical="center"/>
    </xf>
    <xf numFmtId="49" fontId="1" fillId="2" borderId="0" xfId="6" applyNumberFormat="1" applyFill="1" applyAlignment="1">
      <alignment horizontal="left" vertical="center" wrapText="1"/>
    </xf>
    <xf numFmtId="0" fontId="1" fillId="0" borderId="0" xfId="6" applyAlignment="1" applyProtection="1">
      <alignment horizontal="left" vertical="center"/>
      <protection locked="0"/>
    </xf>
    <xf numFmtId="0" fontId="1" fillId="4" borderId="0" xfId="6" applyFill="1" applyAlignment="1">
      <alignment horizontal="left" vertical="center"/>
    </xf>
    <xf numFmtId="49" fontId="1" fillId="3" borderId="49" xfId="6" applyNumberFormat="1" applyFill="1" applyBorder="1" applyAlignment="1">
      <alignment horizontal="center" vertical="center" wrapText="1"/>
    </xf>
    <xf numFmtId="49" fontId="1" fillId="3" borderId="47" xfId="6" applyNumberFormat="1" applyFill="1" applyBorder="1" applyAlignment="1">
      <alignment horizontal="center" vertical="center" wrapText="1"/>
    </xf>
    <xf numFmtId="0" fontId="1" fillId="0" borderId="0" xfId="6" applyAlignment="1" applyProtection="1">
      <alignment horizontal="center" vertical="center" wrapText="1"/>
      <protection locked="0"/>
    </xf>
    <xf numFmtId="1" fontId="1" fillId="3" borderId="32" xfId="6" applyNumberFormat="1" applyFill="1" applyBorder="1" applyAlignment="1">
      <alignment horizontal="center" vertical="center"/>
    </xf>
    <xf numFmtId="1" fontId="1" fillId="3" borderId="48" xfId="6" applyNumberFormat="1" applyFill="1" applyBorder="1" applyAlignment="1">
      <alignment horizontal="center" vertical="center"/>
    </xf>
    <xf numFmtId="1" fontId="1" fillId="3" borderId="48" xfId="6" applyNumberFormat="1" applyFill="1" applyBorder="1" applyAlignment="1">
      <alignment horizontal="center" vertical="center" wrapText="1"/>
    </xf>
    <xf numFmtId="0" fontId="1" fillId="0" borderId="0" xfId="6" applyAlignment="1" applyProtection="1">
      <alignment horizontal="center" vertical="center"/>
      <protection locked="0"/>
    </xf>
    <xf numFmtId="49" fontId="10" fillId="2" borderId="17" xfId="6" applyNumberFormat="1" applyFont="1" applyFill="1" applyBorder="1" applyAlignment="1">
      <alignment horizontal="right" vertical="center"/>
    </xf>
    <xf numFmtId="49" fontId="10" fillId="2" borderId="17" xfId="6" applyNumberFormat="1" applyFont="1" applyFill="1" applyBorder="1" applyAlignment="1">
      <alignment horizontal="center" vertical="center"/>
    </xf>
    <xf numFmtId="49" fontId="10" fillId="2" borderId="17" xfId="6" applyNumberFormat="1" applyFont="1" applyFill="1" applyBorder="1" applyAlignment="1">
      <alignment horizontal="left" vertical="center" wrapText="1"/>
    </xf>
    <xf numFmtId="49" fontId="1" fillId="2" borderId="17" xfId="6" applyNumberFormat="1" applyFill="1" applyBorder="1" applyAlignment="1">
      <alignment horizontal="left" vertical="top" wrapText="1"/>
    </xf>
    <xf numFmtId="0" fontId="1" fillId="0" borderId="0" xfId="6" applyAlignment="1" applyProtection="1">
      <alignment horizontal="right" vertical="center"/>
      <protection locked="0"/>
    </xf>
    <xf numFmtId="0" fontId="15" fillId="0" borderId="0" xfId="6" applyFont="1" applyAlignment="1">
      <alignment horizontal="right" vertical="center"/>
    </xf>
    <xf numFmtId="0" fontId="1" fillId="0" borderId="0" xfId="6" applyProtection="1">
      <protection locked="0"/>
    </xf>
    <xf numFmtId="167" fontId="15" fillId="0" borderId="0" xfId="6" applyNumberFormat="1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top" wrapText="1"/>
    </xf>
    <xf numFmtId="4" fontId="15" fillId="0" borderId="0" xfId="6" applyNumberFormat="1" applyFont="1" applyAlignment="1">
      <alignment horizontal="right" vertical="center"/>
    </xf>
    <xf numFmtId="0" fontId="15" fillId="0" borderId="0" xfId="6" applyFont="1" applyAlignment="1">
      <alignment vertical="center"/>
    </xf>
    <xf numFmtId="0" fontId="16" fillId="0" borderId="0" xfId="6" applyFont="1" applyAlignment="1">
      <alignment horizontal="right" vertical="center"/>
    </xf>
    <xf numFmtId="167" fontId="16" fillId="0" borderId="0" xfId="6" applyNumberFormat="1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horizontal="left" vertical="center" wrapText="1"/>
    </xf>
    <xf numFmtId="0" fontId="16" fillId="0" borderId="0" xfId="6" applyFont="1" applyAlignment="1">
      <alignment horizontal="left" vertical="top" wrapText="1"/>
    </xf>
    <xf numFmtId="4" fontId="16" fillId="0" borderId="0" xfId="6" applyNumberFormat="1" applyFont="1" applyAlignment="1">
      <alignment horizontal="right" vertical="center"/>
    </xf>
    <xf numFmtId="0" fontId="16" fillId="0" borderId="0" xfId="6" applyFont="1" applyAlignment="1">
      <alignment vertical="center"/>
    </xf>
    <xf numFmtId="167" fontId="1" fillId="0" borderId="0" xfId="6" applyNumberFormat="1" applyAlignment="1">
      <alignment horizontal="right" vertical="center"/>
    </xf>
    <xf numFmtId="167" fontId="1" fillId="0" borderId="0" xfId="6" applyNumberFormat="1" applyAlignment="1">
      <alignment horizontal="center" vertical="center"/>
    </xf>
    <xf numFmtId="49" fontId="1" fillId="0" borderId="0" xfId="6" applyNumberFormat="1" applyAlignment="1">
      <alignment horizontal="left" vertical="center" wrapText="1"/>
    </xf>
    <xf numFmtId="0" fontId="1" fillId="0" borderId="0" xfId="6" applyAlignment="1">
      <alignment horizontal="left" vertical="top" wrapText="1"/>
    </xf>
    <xf numFmtId="166" fontId="1" fillId="0" borderId="0" xfId="6" applyNumberFormat="1" applyAlignment="1">
      <alignment horizontal="right" vertical="center"/>
    </xf>
    <xf numFmtId="4" fontId="1" fillId="0" borderId="0" xfId="6" applyNumberFormat="1" applyAlignment="1">
      <alignment horizontal="right" vertical="center"/>
    </xf>
    <xf numFmtId="0" fontId="1" fillId="0" borderId="0" xfId="6" applyAlignment="1">
      <alignment vertical="center"/>
    </xf>
    <xf numFmtId="0" fontId="17" fillId="0" borderId="0" xfId="6" applyFont="1" applyAlignment="1">
      <alignment horizontal="right" vertical="center"/>
    </xf>
    <xf numFmtId="0" fontId="14" fillId="0" borderId="0" xfId="6" applyFont="1" applyAlignment="1">
      <alignment vertical="center"/>
    </xf>
    <xf numFmtId="4" fontId="1" fillId="5" borderId="0" xfId="6" applyNumberFormat="1" applyFill="1" applyAlignment="1">
      <alignment horizontal="right" vertical="center"/>
    </xf>
    <xf numFmtId="0" fontId="18" fillId="0" borderId="0" xfId="6" applyFont="1" applyAlignment="1">
      <alignment vertical="center"/>
    </xf>
    <xf numFmtId="0" fontId="16" fillId="0" borderId="0" xfId="6" applyFont="1" applyAlignment="1">
      <alignment horizontal="center" vertical="center" wrapText="1"/>
    </xf>
    <xf numFmtId="0" fontId="19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horizontal="left" vertical="center" wrapText="1"/>
    </xf>
    <xf numFmtId="0" fontId="19" fillId="0" borderId="0" xfId="6" applyFont="1" applyAlignment="1">
      <alignment horizontal="left" vertical="top" wrapText="1"/>
    </xf>
    <xf numFmtId="4" fontId="19" fillId="0" borderId="0" xfId="6" applyNumberFormat="1" applyFont="1" applyAlignment="1">
      <alignment horizontal="right" vertical="center"/>
    </xf>
    <xf numFmtId="0" fontId="1" fillId="0" borderId="0" xfId="6" applyAlignment="1" applyProtection="1">
      <alignment horizontal="left" vertical="center" wrapText="1"/>
      <protection locked="0"/>
    </xf>
    <xf numFmtId="0" fontId="1" fillId="0" borderId="0" xfId="6" applyAlignment="1" applyProtection="1">
      <alignment horizontal="left" vertical="top" wrapText="1"/>
      <protection locked="0"/>
    </xf>
    <xf numFmtId="0" fontId="22" fillId="0" borderId="0" xfId="0" applyFont="1" applyAlignment="1">
      <alignment horizontal="center" vertical="center"/>
    </xf>
    <xf numFmtId="4" fontId="22" fillId="0" borderId="0" xfId="0" applyNumberFormat="1" applyFont="1" applyAlignment="1">
      <alignment vertical="center"/>
    </xf>
    <xf numFmtId="166" fontId="1" fillId="5" borderId="0" xfId="6" applyNumberFormat="1" applyFill="1" applyAlignment="1">
      <alignment horizontal="right" vertical="center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65" fontId="2" fillId="0" borderId="25" xfId="0" applyNumberFormat="1" applyFont="1" applyBorder="1" applyAlignment="1">
      <alignment horizontal="left" vertical="center" wrapText="1"/>
    </xf>
    <xf numFmtId="165" fontId="2" fillId="0" borderId="8" xfId="0" applyNumberFormat="1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65" fontId="2" fillId="0" borderId="38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2" fillId="0" borderId="7" xfId="0" applyNumberFormat="1" applyFont="1" applyBorder="1" applyAlignment="1">
      <alignment horizontal="left" vertical="center" wrapText="1"/>
    </xf>
    <xf numFmtId="165" fontId="6" fillId="0" borderId="29" xfId="0" applyNumberFormat="1" applyFont="1" applyBorder="1" applyAlignment="1">
      <alignment horizontal="left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left" vertical="center" wrapText="1"/>
    </xf>
    <xf numFmtId="165" fontId="2" fillId="0" borderId="29" xfId="0" applyNumberFormat="1" applyFont="1" applyBorder="1" applyAlignment="1">
      <alignment horizontal="left" vertical="center" wrapText="1"/>
    </xf>
    <xf numFmtId="165" fontId="2" fillId="0" borderId="10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</cellXfs>
  <cellStyles count="7">
    <cellStyle name="Hypertextový odkaz 2" xfId="4" xr:uid="{00000000-0005-0000-0000-000000000000}"/>
    <cellStyle name="Měna 2" xfId="5" xr:uid="{00000000-0005-0000-0000-000001000000}"/>
    <cellStyle name="Normální" xfId="0" builtinId="0"/>
    <cellStyle name="Normální 14" xfId="1" xr:uid="{00000000-0005-0000-0000-000003000000}"/>
    <cellStyle name="Normální 16" xfId="2" xr:uid="{00000000-0005-0000-0000-000004000000}"/>
    <cellStyle name="Normální 2" xfId="6" xr:uid="{00000000-0005-0000-0000-000005000000}"/>
    <cellStyle name="Normální 4" xfId="3" xr:uid="{00000000-0005-0000-0000-00000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95"/>
  <sheetViews>
    <sheetView showGridLines="0" topLeftCell="A2" zoomScaleNormal="100" workbookViewId="0">
      <selection activeCell="T31" sqref="T31"/>
    </sheetView>
  </sheetViews>
  <sheetFormatPr defaultColWidth="9.1796875" defaultRowHeight="12.5" x14ac:dyDescent="0.25"/>
  <cols>
    <col min="1" max="1" width="2.453125" style="81" customWidth="1"/>
    <col min="2" max="2" width="4.1796875" style="81" customWidth="1"/>
    <col min="3" max="3" width="2.7265625" style="81" customWidth="1"/>
    <col min="4" max="4" width="6.81640625" style="81" customWidth="1"/>
    <col min="5" max="5" width="13.54296875" style="81" customWidth="1"/>
    <col min="6" max="6" width="0.54296875" style="81" customWidth="1"/>
    <col min="7" max="7" width="2.54296875" style="81" customWidth="1"/>
    <col min="8" max="8" width="2.7265625" style="81" customWidth="1"/>
    <col min="9" max="9" width="9.7265625" style="81" customWidth="1"/>
    <col min="10" max="10" width="13.54296875" style="81" customWidth="1"/>
    <col min="11" max="11" width="0.7265625" style="81" customWidth="1"/>
    <col min="12" max="12" width="2.453125" style="81" customWidth="1"/>
    <col min="13" max="13" width="2.81640625" style="81" customWidth="1"/>
    <col min="14" max="14" width="2" style="81" customWidth="1"/>
    <col min="15" max="15" width="12.7265625" style="81" customWidth="1"/>
    <col min="16" max="16" width="2.81640625" style="81" customWidth="1"/>
    <col min="17" max="17" width="2" style="81" customWidth="1"/>
    <col min="18" max="18" width="13.54296875" style="81" customWidth="1"/>
    <col min="19" max="19" width="0.54296875" style="81" customWidth="1"/>
    <col min="20" max="16384" width="9.1796875" style="81"/>
  </cols>
  <sheetData>
    <row r="1" spans="1:19" ht="12.75" hidden="1" customHeight="1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19" ht="23.25" customHeight="1" x14ac:dyDescent="0.5">
      <c r="A2" s="89"/>
      <c r="B2" s="90"/>
      <c r="C2" s="90"/>
      <c r="D2" s="90"/>
      <c r="E2" s="90"/>
      <c r="F2" s="90"/>
      <c r="G2" s="92" t="s">
        <v>171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19" ht="12" hidden="1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19" ht="8.2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5">
      <c r="A5" s="5"/>
      <c r="B5" s="1" t="s">
        <v>0</v>
      </c>
      <c r="C5" s="1"/>
      <c r="D5" s="1"/>
      <c r="E5" s="219" t="s">
        <v>333</v>
      </c>
      <c r="F5" s="220"/>
      <c r="G5" s="220"/>
      <c r="H5" s="220"/>
      <c r="I5" s="220"/>
      <c r="J5" s="221"/>
      <c r="K5" s="1"/>
      <c r="L5" s="1"/>
      <c r="M5" s="1"/>
      <c r="N5" s="1"/>
      <c r="O5" s="1" t="s">
        <v>1</v>
      </c>
      <c r="P5" s="96" t="s">
        <v>2</v>
      </c>
      <c r="Q5" s="97"/>
      <c r="R5" s="6"/>
      <c r="S5" s="7"/>
    </row>
    <row r="6" spans="1:19" ht="17.25" hidden="1" customHeight="1" x14ac:dyDescent="0.25">
      <c r="A6" s="5"/>
      <c r="B6" s="1" t="s">
        <v>3</v>
      </c>
      <c r="C6" s="1"/>
      <c r="D6" s="1"/>
      <c r="E6" s="142" t="s">
        <v>4</v>
      </c>
      <c r="F6" s="143"/>
      <c r="G6" s="143"/>
      <c r="H6" s="143"/>
      <c r="I6" s="143"/>
      <c r="J6" s="144"/>
      <c r="K6" s="1"/>
      <c r="L6" s="1"/>
      <c r="M6" s="1"/>
      <c r="N6" s="1"/>
      <c r="O6" s="1"/>
      <c r="P6" s="98"/>
      <c r="Q6" s="99"/>
      <c r="R6" s="8"/>
      <c r="S6" s="7"/>
    </row>
    <row r="7" spans="1:19" ht="24" customHeight="1" x14ac:dyDescent="0.25">
      <c r="A7" s="5"/>
      <c r="B7" s="1" t="s">
        <v>5</v>
      </c>
      <c r="C7" s="1"/>
      <c r="D7" s="1"/>
      <c r="E7" s="222" t="s">
        <v>334</v>
      </c>
      <c r="F7" s="223"/>
      <c r="G7" s="223"/>
      <c r="H7" s="223"/>
      <c r="I7" s="223"/>
      <c r="J7" s="224"/>
      <c r="K7" s="1"/>
      <c r="L7" s="1"/>
      <c r="M7" s="1"/>
      <c r="N7" s="1"/>
      <c r="O7" s="1" t="s">
        <v>6</v>
      </c>
      <c r="P7" s="98" t="s">
        <v>7</v>
      </c>
      <c r="Q7" s="99"/>
      <c r="R7" s="8"/>
      <c r="S7" s="7"/>
    </row>
    <row r="8" spans="1:19" ht="17.25" hidden="1" customHeight="1" x14ac:dyDescent="0.25">
      <c r="A8" s="5"/>
      <c r="B8" s="1" t="s">
        <v>8</v>
      </c>
      <c r="C8" s="1"/>
      <c r="D8" s="1"/>
      <c r="E8" s="98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98"/>
      <c r="Q8" s="99"/>
      <c r="R8" s="8"/>
      <c r="S8" s="7"/>
    </row>
    <row r="9" spans="1:19" ht="24" customHeight="1" x14ac:dyDescent="0.25">
      <c r="A9" s="5"/>
      <c r="B9" s="1" t="s">
        <v>9</v>
      </c>
      <c r="C9" s="1"/>
      <c r="D9" s="1"/>
      <c r="E9" s="225" t="s">
        <v>172</v>
      </c>
      <c r="F9" s="226"/>
      <c r="G9" s="226"/>
      <c r="H9" s="226"/>
      <c r="I9" s="226"/>
      <c r="J9" s="227"/>
      <c r="K9" s="1"/>
      <c r="L9" s="1"/>
      <c r="M9" s="1"/>
      <c r="N9" s="1"/>
      <c r="O9" s="1" t="s">
        <v>10</v>
      </c>
      <c r="P9" s="228" t="s">
        <v>7</v>
      </c>
      <c r="Q9" s="229"/>
      <c r="R9" s="230"/>
      <c r="S9" s="7"/>
    </row>
    <row r="10" spans="1:19" ht="17.25" hidden="1" customHeight="1" x14ac:dyDescent="0.25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9"/>
      <c r="Q10" s="99"/>
      <c r="R10" s="1"/>
      <c r="S10" s="7"/>
    </row>
    <row r="11" spans="1:19" ht="17.25" hidden="1" customHeight="1" x14ac:dyDescent="0.25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9"/>
      <c r="Q11" s="99"/>
      <c r="R11" s="1"/>
      <c r="S11" s="7"/>
    </row>
    <row r="12" spans="1:19" ht="17.25" hidden="1" customHeight="1" x14ac:dyDescent="0.25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9"/>
      <c r="Q12" s="99"/>
      <c r="R12" s="1"/>
      <c r="S12" s="7"/>
    </row>
    <row r="13" spans="1:19" ht="17.25" hidden="1" customHeight="1" x14ac:dyDescent="0.25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9"/>
      <c r="Q13" s="99"/>
      <c r="R13" s="1"/>
      <c r="S13" s="7"/>
    </row>
    <row r="14" spans="1:19" ht="17.25" hidden="1" customHeight="1" x14ac:dyDescent="0.25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9"/>
      <c r="Q14" s="99"/>
      <c r="R14" s="1"/>
      <c r="S14" s="7"/>
    </row>
    <row r="15" spans="1:19" ht="17.25" hidden="1" customHeight="1" x14ac:dyDescent="0.25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9"/>
      <c r="Q15" s="99"/>
      <c r="R15" s="1"/>
      <c r="S15" s="7"/>
    </row>
    <row r="16" spans="1:19" ht="17.25" hidden="1" customHeight="1" x14ac:dyDescent="0.25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9"/>
      <c r="Q16" s="99"/>
      <c r="R16" s="1"/>
      <c r="S16" s="7"/>
    </row>
    <row r="17" spans="1:19" ht="17.25" hidden="1" customHeight="1" x14ac:dyDescent="0.25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9"/>
      <c r="Q17" s="99"/>
      <c r="R17" s="1"/>
      <c r="S17" s="7"/>
    </row>
    <row r="18" spans="1:19" ht="17.25" hidden="1" customHeight="1" x14ac:dyDescent="0.25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9"/>
      <c r="Q18" s="99"/>
      <c r="R18" s="1"/>
      <c r="S18" s="7"/>
    </row>
    <row r="19" spans="1:19" ht="17.25" hidden="1" customHeight="1" x14ac:dyDescent="0.25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9"/>
      <c r="Q19" s="99"/>
      <c r="R19" s="1"/>
      <c r="S19" s="7"/>
    </row>
    <row r="20" spans="1:19" ht="17.25" hidden="1" customHeight="1" x14ac:dyDescent="0.25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9"/>
      <c r="Q20" s="99"/>
      <c r="R20" s="1"/>
      <c r="S20" s="7"/>
    </row>
    <row r="21" spans="1:19" ht="17.25" hidden="1" customHeight="1" x14ac:dyDescent="0.25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9"/>
      <c r="Q21" s="99"/>
      <c r="R21" s="1"/>
      <c r="S21" s="7"/>
    </row>
    <row r="22" spans="1:19" ht="17.25" hidden="1" customHeight="1" x14ac:dyDescent="0.25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9"/>
      <c r="Q22" s="99"/>
      <c r="R22" s="1"/>
      <c r="S22" s="7"/>
    </row>
    <row r="23" spans="1:19" ht="17.25" hidden="1" customHeight="1" x14ac:dyDescent="0.25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9"/>
      <c r="Q23" s="99"/>
      <c r="R23" s="1"/>
      <c r="S23" s="7"/>
    </row>
    <row r="24" spans="1:19" ht="17.25" hidden="1" customHeight="1" x14ac:dyDescent="0.25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9"/>
      <c r="Q24" s="99"/>
      <c r="R24" s="1"/>
      <c r="S24" s="7"/>
    </row>
    <row r="25" spans="1:19" ht="17.899999999999999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17.899999999999999" customHeight="1" x14ac:dyDescent="0.25">
      <c r="A26" s="5"/>
      <c r="B26" s="1" t="s">
        <v>16</v>
      </c>
      <c r="C26" s="1"/>
      <c r="D26" s="1"/>
      <c r="E26" s="96" t="s">
        <v>334</v>
      </c>
      <c r="F26" s="9"/>
      <c r="G26" s="9"/>
      <c r="H26" s="9"/>
      <c r="I26" s="9"/>
      <c r="J26" s="6"/>
      <c r="K26" s="1"/>
      <c r="L26" s="1"/>
      <c r="M26" s="1"/>
      <c r="N26" s="1"/>
      <c r="O26" s="100" t="s">
        <v>7</v>
      </c>
      <c r="P26" s="101" t="s">
        <v>7</v>
      </c>
      <c r="Q26" s="102"/>
      <c r="R26" s="10"/>
      <c r="S26" s="7"/>
    </row>
    <row r="27" spans="1:19" ht="17.899999999999999" customHeight="1" x14ac:dyDescent="0.25">
      <c r="A27" s="5"/>
      <c r="B27" s="1" t="s">
        <v>17</v>
      </c>
      <c r="C27" s="1"/>
      <c r="D27" s="1"/>
      <c r="E27" s="98" t="s">
        <v>248</v>
      </c>
      <c r="F27" s="1"/>
      <c r="G27" s="1"/>
      <c r="H27" s="1"/>
      <c r="I27" s="1"/>
      <c r="J27" s="8"/>
      <c r="K27" s="1"/>
      <c r="L27" s="1"/>
      <c r="M27" s="1"/>
      <c r="N27" s="1"/>
      <c r="O27" s="100" t="s">
        <v>7</v>
      </c>
      <c r="P27" s="101" t="s">
        <v>7</v>
      </c>
      <c r="Q27" s="102"/>
      <c r="R27" s="10"/>
      <c r="S27" s="7"/>
    </row>
    <row r="28" spans="1:19" ht="17.899999999999999" customHeight="1" x14ac:dyDescent="0.25">
      <c r="A28" s="5"/>
      <c r="B28" s="1" t="s">
        <v>18</v>
      </c>
      <c r="C28" s="1"/>
      <c r="D28" s="1"/>
      <c r="E28" s="98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0" t="s">
        <v>7</v>
      </c>
      <c r="P28" s="101" t="s">
        <v>7</v>
      </c>
      <c r="Q28" s="102"/>
      <c r="R28" s="10"/>
      <c r="S28" s="7"/>
    </row>
    <row r="29" spans="1:19" ht="17.899999999999999" customHeight="1" x14ac:dyDescent="0.25">
      <c r="A29" s="5"/>
      <c r="B29" s="1"/>
      <c r="C29" s="1"/>
      <c r="D29" s="1"/>
      <c r="E29" s="103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99"/>
      <c r="P29" s="99"/>
      <c r="Q29" s="99"/>
      <c r="R29" s="1"/>
      <c r="S29" s="7"/>
    </row>
    <row r="30" spans="1:19" ht="17.899999999999999" customHeight="1" x14ac:dyDescent="0.25">
      <c r="A30" s="5"/>
      <c r="B30" s="1"/>
      <c r="C30" s="1"/>
      <c r="D30" s="1"/>
      <c r="E30" s="99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99" t="s">
        <v>21</v>
      </c>
      <c r="P30" s="99"/>
      <c r="Q30" s="99"/>
      <c r="R30" s="13"/>
      <c r="S30" s="7"/>
    </row>
    <row r="31" spans="1:19" ht="17.899999999999999" customHeight="1" x14ac:dyDescent="0.25">
      <c r="A31" s="5"/>
      <c r="B31" s="1"/>
      <c r="C31" s="1"/>
      <c r="D31" s="1"/>
      <c r="E31" s="100" t="s">
        <v>7</v>
      </c>
      <c r="F31" s="1"/>
      <c r="G31" s="101"/>
      <c r="H31" s="14"/>
      <c r="I31" s="104"/>
      <c r="J31" s="1"/>
      <c r="K31" s="1"/>
      <c r="L31" s="1"/>
      <c r="M31" s="1"/>
      <c r="N31" s="1"/>
      <c r="O31" s="105"/>
      <c r="P31" s="99"/>
      <c r="Q31" s="99"/>
      <c r="R31" s="13"/>
      <c r="S31" s="7"/>
    </row>
    <row r="32" spans="1:19" ht="8.25" customHeight="1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 x14ac:dyDescent="0.25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 x14ac:dyDescent="0.25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 x14ac:dyDescent="0.25">
      <c r="A35" s="106"/>
      <c r="B35" s="107"/>
      <c r="C35" s="107"/>
      <c r="D35" s="108">
        <v>0</v>
      </c>
      <c r="E35" s="109">
        <f>IF(D35=0,0,R85/D35)</f>
        <v>0</v>
      </c>
      <c r="F35" s="110"/>
      <c r="G35" s="111"/>
      <c r="H35" s="107"/>
      <c r="I35" s="108">
        <v>0</v>
      </c>
      <c r="J35" s="109">
        <f>IF(I35=0,0,R85/I35)</f>
        <v>0</v>
      </c>
      <c r="K35" s="112"/>
      <c r="L35" s="111"/>
      <c r="M35" s="107"/>
      <c r="N35" s="107"/>
      <c r="O35" s="108">
        <v>0</v>
      </c>
      <c r="P35" s="111"/>
      <c r="Q35" s="107"/>
      <c r="R35" s="113">
        <f>IF(O35=0,0,R85/O35)</f>
        <v>0</v>
      </c>
      <c r="S35" s="114"/>
    </row>
    <row r="36" spans="1:19" ht="20.25" customHeight="1" x14ac:dyDescent="0.25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 x14ac:dyDescent="0.25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 x14ac:dyDescent="0.25">
      <c r="A38" s="34"/>
      <c r="B38" s="35" t="str">
        <f>Rekapitulace!A14</f>
        <v>SBOR</v>
      </c>
      <c r="C38" s="6"/>
      <c r="D38" s="36" t="s">
        <v>37</v>
      </c>
      <c r="E38" s="115">
        <f>Rekapitulace!C14</f>
        <v>0</v>
      </c>
      <c r="F38" s="37"/>
      <c r="G38" s="34">
        <v>10</v>
      </c>
      <c r="H38" s="38" t="s">
        <v>38</v>
      </c>
      <c r="I38" s="10"/>
      <c r="J38" s="116">
        <v>0</v>
      </c>
      <c r="K38" s="117"/>
      <c r="L38" s="34">
        <v>14</v>
      </c>
      <c r="M38" s="101" t="s">
        <v>39</v>
      </c>
      <c r="N38" s="14"/>
      <c r="O38" s="14"/>
      <c r="P38" s="118" t="str">
        <f>M87</f>
        <v>21</v>
      </c>
      <c r="Q38" s="119" t="s">
        <v>41</v>
      </c>
      <c r="R38" s="115">
        <v>0</v>
      </c>
      <c r="S38" s="39"/>
    </row>
    <row r="39" spans="1:19" ht="20.25" customHeight="1" x14ac:dyDescent="0.25">
      <c r="A39" s="34"/>
      <c r="B39" s="35" t="str">
        <f>Rekapitulace!A15</f>
        <v>SBOR</v>
      </c>
      <c r="C39" s="6"/>
      <c r="D39" s="36" t="s">
        <v>43</v>
      </c>
      <c r="E39" s="115">
        <f>Rekapitulace!C15</f>
        <v>0</v>
      </c>
      <c r="F39" s="37"/>
      <c r="G39" s="34">
        <v>11</v>
      </c>
      <c r="H39" s="1" t="s">
        <v>42</v>
      </c>
      <c r="I39" s="36"/>
      <c r="J39" s="116">
        <v>0</v>
      </c>
      <c r="K39" s="117"/>
      <c r="L39" s="34">
        <v>15</v>
      </c>
      <c r="M39" s="101" t="s">
        <v>183</v>
      </c>
      <c r="N39" s="14"/>
      <c r="O39" s="14"/>
      <c r="P39" s="118" t="str">
        <f>M87</f>
        <v>21</v>
      </c>
      <c r="Q39" s="119" t="s">
        <v>41</v>
      </c>
      <c r="R39" s="115">
        <v>0</v>
      </c>
      <c r="S39" s="39"/>
    </row>
    <row r="40" spans="1:19" ht="20.25" customHeight="1" x14ac:dyDescent="0.25">
      <c r="A40" s="34"/>
      <c r="B40" s="35" t="str">
        <f>Rekapitulace!A16</f>
        <v>SBOR</v>
      </c>
      <c r="C40" s="6"/>
      <c r="D40" s="36" t="s">
        <v>182</v>
      </c>
      <c r="E40" s="115">
        <f>Rekapitulace!C16</f>
        <v>0</v>
      </c>
      <c r="F40" s="37"/>
      <c r="G40" s="34">
        <v>12</v>
      </c>
      <c r="H40" s="38" t="s">
        <v>44</v>
      </c>
      <c r="I40" s="10"/>
      <c r="J40" s="116">
        <v>0</v>
      </c>
      <c r="K40" s="117"/>
      <c r="L40" s="34">
        <v>16</v>
      </c>
      <c r="M40" s="101" t="s">
        <v>45</v>
      </c>
      <c r="N40" s="14"/>
      <c r="O40" s="14"/>
      <c r="P40" s="118" t="str">
        <f>M87</f>
        <v>21</v>
      </c>
      <c r="Q40" s="119" t="s">
        <v>41</v>
      </c>
      <c r="R40" s="115">
        <v>0</v>
      </c>
      <c r="S40" s="39"/>
    </row>
    <row r="41" spans="1:19" ht="20.25" customHeight="1" x14ac:dyDescent="0.25">
      <c r="A41" s="34"/>
      <c r="B41" s="35" t="str">
        <f>Rekapitulace!A17</f>
        <v>SBOR</v>
      </c>
      <c r="C41" s="6"/>
      <c r="D41" s="36" t="s">
        <v>300</v>
      </c>
      <c r="E41" s="115">
        <f>Rekapitulace!C17</f>
        <v>0</v>
      </c>
      <c r="F41" s="37"/>
      <c r="G41" s="34"/>
      <c r="H41" s="38"/>
      <c r="I41" s="10"/>
      <c r="J41" s="116"/>
      <c r="K41" s="117"/>
      <c r="L41" s="34">
        <v>17</v>
      </c>
      <c r="M41" s="101" t="s">
        <v>46</v>
      </c>
      <c r="N41" s="14"/>
      <c r="O41" s="14"/>
      <c r="P41" s="118" t="str">
        <f>M87</f>
        <v>21</v>
      </c>
      <c r="Q41" s="119" t="s">
        <v>41</v>
      </c>
      <c r="R41" s="115">
        <v>0</v>
      </c>
      <c r="S41" s="39"/>
    </row>
    <row r="42" spans="1:19" ht="20.25" customHeight="1" x14ac:dyDescent="0.25">
      <c r="A42" s="34"/>
      <c r="B42" s="35">
        <f>Rekapitulace!A18</f>
        <v>104</v>
      </c>
      <c r="C42" s="6"/>
      <c r="D42" s="36" t="s">
        <v>37</v>
      </c>
      <c r="E42" s="115">
        <f>Rekapitulace!C18</f>
        <v>0</v>
      </c>
      <c r="F42" s="69"/>
      <c r="G42" s="40"/>
      <c r="H42" s="14"/>
      <c r="I42" s="10"/>
      <c r="J42" s="120"/>
      <c r="K42" s="121"/>
      <c r="L42" s="34">
        <v>18</v>
      </c>
      <c r="M42" s="101" t="s">
        <v>47</v>
      </c>
      <c r="N42" s="14"/>
      <c r="O42" s="14"/>
      <c r="P42" s="118">
        <f>M89</f>
        <v>0</v>
      </c>
      <c r="Q42" s="119" t="s">
        <v>41</v>
      </c>
      <c r="R42" s="115">
        <v>0</v>
      </c>
      <c r="S42" s="7"/>
    </row>
    <row r="43" spans="1:19" ht="20.25" customHeight="1" x14ac:dyDescent="0.25">
      <c r="A43" s="34"/>
      <c r="B43" s="35">
        <f>Rekapitulace!A19</f>
        <v>104</v>
      </c>
      <c r="C43" s="6"/>
      <c r="D43" s="36" t="s">
        <v>43</v>
      </c>
      <c r="E43" s="115">
        <f>Rekapitulace!C19</f>
        <v>0</v>
      </c>
      <c r="F43" s="69"/>
      <c r="G43" s="40"/>
      <c r="H43" s="14"/>
      <c r="I43" s="10"/>
      <c r="J43" s="120"/>
      <c r="K43" s="121"/>
      <c r="L43" s="34">
        <v>19</v>
      </c>
      <c r="M43" s="38" t="s">
        <v>48</v>
      </c>
      <c r="N43" s="14"/>
      <c r="O43" s="14"/>
      <c r="P43" s="14"/>
      <c r="Q43" s="10"/>
      <c r="R43" s="115">
        <v>0</v>
      </c>
      <c r="S43" s="7"/>
    </row>
    <row r="44" spans="1:19" ht="20.25" customHeight="1" x14ac:dyDescent="0.25">
      <c r="A44" s="34"/>
      <c r="B44" s="35">
        <f>Rekapitulace!A20</f>
        <v>104</v>
      </c>
      <c r="C44" s="6"/>
      <c r="D44" s="36" t="s">
        <v>182</v>
      </c>
      <c r="E44" s="115">
        <f>Rekapitulace!C20</f>
        <v>0</v>
      </c>
      <c r="F44" s="69"/>
      <c r="G44" s="40"/>
      <c r="H44" s="14"/>
      <c r="I44" s="10"/>
      <c r="J44" s="120"/>
      <c r="K44" s="121"/>
      <c r="L44" s="34"/>
      <c r="M44" s="38"/>
      <c r="N44" s="14"/>
      <c r="O44" s="14"/>
      <c r="P44" s="14"/>
      <c r="Q44" s="10"/>
      <c r="R44" s="115"/>
      <c r="S44" s="7"/>
    </row>
    <row r="45" spans="1:19" ht="20.25" customHeight="1" x14ac:dyDescent="0.25">
      <c r="A45" s="34"/>
      <c r="B45" s="35">
        <f>Rekapitulace!A21</f>
        <v>104</v>
      </c>
      <c r="C45" s="6"/>
      <c r="D45" s="36" t="s">
        <v>300</v>
      </c>
      <c r="E45" s="115">
        <f>Rekapitulace!C21</f>
        <v>0</v>
      </c>
      <c r="F45" s="69"/>
      <c r="G45" s="40"/>
      <c r="H45" s="14"/>
      <c r="I45" s="10"/>
      <c r="J45" s="120"/>
      <c r="K45" s="121"/>
      <c r="L45" s="34"/>
      <c r="M45" s="38"/>
      <c r="N45" s="14"/>
      <c r="O45" s="14"/>
      <c r="P45" s="14"/>
      <c r="Q45" s="10"/>
      <c r="R45" s="115"/>
      <c r="S45" s="7"/>
    </row>
    <row r="46" spans="1:19" ht="20.25" customHeight="1" x14ac:dyDescent="0.25">
      <c r="A46" s="34"/>
      <c r="B46" s="35">
        <f>Rekapitulace!A22</f>
        <v>106</v>
      </c>
      <c r="C46" s="6"/>
      <c r="D46" s="36" t="s">
        <v>37</v>
      </c>
      <c r="E46" s="115">
        <f>Rekapitulace!C22</f>
        <v>0</v>
      </c>
      <c r="F46" s="69"/>
      <c r="G46" s="40"/>
      <c r="H46" s="14"/>
      <c r="I46" s="10"/>
      <c r="J46" s="120"/>
      <c r="K46" s="121"/>
      <c r="L46" s="34"/>
      <c r="M46" s="38"/>
      <c r="N46" s="14"/>
      <c r="O46" s="14"/>
      <c r="P46" s="14"/>
      <c r="Q46" s="10"/>
      <c r="R46" s="115"/>
      <c r="S46" s="7"/>
    </row>
    <row r="47" spans="1:19" ht="20.25" customHeight="1" x14ac:dyDescent="0.25">
      <c r="A47" s="34"/>
      <c r="B47" s="35">
        <f>Rekapitulace!A23</f>
        <v>106</v>
      </c>
      <c r="C47" s="6"/>
      <c r="D47" s="36" t="s">
        <v>43</v>
      </c>
      <c r="E47" s="115">
        <f>Rekapitulace!C23</f>
        <v>0</v>
      </c>
      <c r="F47" s="69"/>
      <c r="G47" s="40"/>
      <c r="H47" s="14"/>
      <c r="I47" s="10"/>
      <c r="J47" s="120"/>
      <c r="K47" s="121"/>
      <c r="L47" s="34"/>
      <c r="M47" s="38"/>
      <c r="N47" s="14"/>
      <c r="O47" s="14"/>
      <c r="P47" s="14"/>
      <c r="Q47" s="10"/>
      <c r="R47" s="115"/>
      <c r="S47" s="7"/>
    </row>
    <row r="48" spans="1:19" ht="20.25" customHeight="1" x14ac:dyDescent="0.25">
      <c r="A48" s="34"/>
      <c r="B48" s="35">
        <f>Rekapitulace!A24</f>
        <v>106</v>
      </c>
      <c r="C48" s="6"/>
      <c r="D48" s="36" t="s">
        <v>182</v>
      </c>
      <c r="E48" s="115">
        <f>Rekapitulace!C24</f>
        <v>0</v>
      </c>
      <c r="F48" s="69"/>
      <c r="G48" s="40"/>
      <c r="H48" s="14"/>
      <c r="I48" s="10"/>
      <c r="J48" s="120"/>
      <c r="K48" s="121"/>
      <c r="L48" s="34"/>
      <c r="M48" s="38"/>
      <c r="N48" s="14"/>
      <c r="O48" s="14"/>
      <c r="P48" s="14"/>
      <c r="Q48" s="10"/>
      <c r="R48" s="115"/>
      <c r="S48" s="7"/>
    </row>
    <row r="49" spans="1:19" ht="20.25" customHeight="1" x14ac:dyDescent="0.25">
      <c r="A49" s="34"/>
      <c r="B49" s="35">
        <f>Rekapitulace!A25</f>
        <v>106</v>
      </c>
      <c r="C49" s="6"/>
      <c r="D49" s="36" t="s">
        <v>300</v>
      </c>
      <c r="E49" s="115">
        <f>Rekapitulace!C25</f>
        <v>0</v>
      </c>
      <c r="F49" s="69"/>
      <c r="G49" s="40"/>
      <c r="H49" s="14"/>
      <c r="I49" s="10"/>
      <c r="J49" s="120"/>
      <c r="K49" s="121"/>
      <c r="L49" s="34"/>
      <c r="M49" s="38"/>
      <c r="N49" s="14"/>
      <c r="O49" s="14"/>
      <c r="P49" s="14"/>
      <c r="Q49" s="10"/>
      <c r="R49" s="115"/>
      <c r="S49" s="7"/>
    </row>
    <row r="50" spans="1:19" ht="20.25" customHeight="1" x14ac:dyDescent="0.25">
      <c r="A50" s="34"/>
      <c r="B50" s="35">
        <f>Rekapitulace!A26</f>
        <v>202</v>
      </c>
      <c r="C50" s="6"/>
      <c r="D50" s="36" t="s">
        <v>37</v>
      </c>
      <c r="E50" s="115">
        <f>Rekapitulace!C26</f>
        <v>0</v>
      </c>
      <c r="F50" s="69"/>
      <c r="G50" s="40"/>
      <c r="H50" s="14"/>
      <c r="I50" s="10"/>
      <c r="J50" s="120"/>
      <c r="K50" s="121"/>
      <c r="L50" s="34"/>
      <c r="M50" s="38"/>
      <c r="N50" s="14"/>
      <c r="O50" s="14"/>
      <c r="P50" s="14"/>
      <c r="Q50" s="10"/>
      <c r="R50" s="115"/>
      <c r="S50" s="7"/>
    </row>
    <row r="51" spans="1:19" ht="20.25" customHeight="1" x14ac:dyDescent="0.25">
      <c r="A51" s="34"/>
      <c r="B51" s="35">
        <f>Rekapitulace!A27</f>
        <v>202</v>
      </c>
      <c r="C51" s="6"/>
      <c r="D51" s="36" t="s">
        <v>43</v>
      </c>
      <c r="E51" s="115">
        <f>Rekapitulace!C27</f>
        <v>0</v>
      </c>
      <c r="F51" s="69"/>
      <c r="G51" s="40"/>
      <c r="H51" s="14"/>
      <c r="I51" s="10"/>
      <c r="J51" s="120"/>
      <c r="K51" s="121"/>
      <c r="L51" s="34"/>
      <c r="M51" s="38"/>
      <c r="N51" s="14"/>
      <c r="O51" s="14"/>
      <c r="P51" s="14"/>
      <c r="Q51" s="10"/>
      <c r="R51" s="115"/>
      <c r="S51" s="7"/>
    </row>
    <row r="52" spans="1:19" ht="20.25" customHeight="1" x14ac:dyDescent="0.25">
      <c r="A52" s="34"/>
      <c r="B52" s="35">
        <f>Rekapitulace!A28</f>
        <v>202</v>
      </c>
      <c r="C52" s="6"/>
      <c r="D52" s="36" t="s">
        <v>182</v>
      </c>
      <c r="E52" s="115">
        <f>Rekapitulace!C28</f>
        <v>0</v>
      </c>
      <c r="F52" s="69"/>
      <c r="G52" s="40"/>
      <c r="H52" s="14"/>
      <c r="I52" s="10"/>
      <c r="J52" s="120"/>
      <c r="K52" s="121"/>
      <c r="L52" s="34"/>
      <c r="M52" s="38"/>
      <c r="N52" s="14"/>
      <c r="O52" s="14"/>
      <c r="P52" s="14"/>
      <c r="Q52" s="10"/>
      <c r="R52" s="115"/>
      <c r="S52" s="7"/>
    </row>
    <row r="53" spans="1:19" ht="20.25" customHeight="1" x14ac:dyDescent="0.25">
      <c r="A53" s="34"/>
      <c r="B53" s="35">
        <f>Rekapitulace!A29</f>
        <v>202</v>
      </c>
      <c r="C53" s="6"/>
      <c r="D53" s="36" t="s">
        <v>300</v>
      </c>
      <c r="E53" s="115">
        <f>Rekapitulace!C29</f>
        <v>0</v>
      </c>
      <c r="F53" s="69"/>
      <c r="G53" s="40"/>
      <c r="H53" s="14"/>
      <c r="I53" s="10"/>
      <c r="J53" s="120"/>
      <c r="K53" s="121"/>
      <c r="L53" s="34"/>
      <c r="M53" s="38"/>
      <c r="N53" s="14"/>
      <c r="O53" s="14"/>
      <c r="P53" s="14"/>
      <c r="Q53" s="10"/>
      <c r="R53" s="115"/>
      <c r="S53" s="7"/>
    </row>
    <row r="54" spans="1:19" ht="20.25" customHeight="1" x14ac:dyDescent="0.25">
      <c r="A54" s="34"/>
      <c r="B54" s="35">
        <f>Rekapitulace!A30</f>
        <v>203</v>
      </c>
      <c r="C54" s="6"/>
      <c r="D54" s="36" t="s">
        <v>37</v>
      </c>
      <c r="E54" s="115">
        <f>Rekapitulace!C30</f>
        <v>0</v>
      </c>
      <c r="F54" s="69"/>
      <c r="G54" s="40"/>
      <c r="H54" s="14"/>
      <c r="I54" s="10"/>
      <c r="J54" s="120"/>
      <c r="K54" s="121"/>
      <c r="L54" s="34"/>
      <c r="M54" s="38"/>
      <c r="N54" s="14"/>
      <c r="O54" s="14"/>
      <c r="P54" s="14"/>
      <c r="Q54" s="10"/>
      <c r="R54" s="115"/>
      <c r="S54" s="7"/>
    </row>
    <row r="55" spans="1:19" ht="20.25" customHeight="1" x14ac:dyDescent="0.25">
      <c r="A55" s="34"/>
      <c r="B55" s="35">
        <f>Rekapitulace!A31</f>
        <v>203</v>
      </c>
      <c r="C55" s="6"/>
      <c r="D55" s="36" t="s">
        <v>43</v>
      </c>
      <c r="E55" s="115">
        <f>Rekapitulace!C31</f>
        <v>0</v>
      </c>
      <c r="F55" s="69"/>
      <c r="G55" s="40"/>
      <c r="H55" s="14"/>
      <c r="I55" s="10"/>
      <c r="J55" s="120"/>
      <c r="K55" s="121"/>
      <c r="L55" s="34"/>
      <c r="M55" s="38"/>
      <c r="N55" s="14"/>
      <c r="O55" s="14"/>
      <c r="P55" s="14"/>
      <c r="Q55" s="10"/>
      <c r="R55" s="115"/>
      <c r="S55" s="7"/>
    </row>
    <row r="56" spans="1:19" ht="20.25" customHeight="1" x14ac:dyDescent="0.25">
      <c r="A56" s="34"/>
      <c r="B56" s="35">
        <f>Rekapitulace!A32</f>
        <v>203</v>
      </c>
      <c r="C56" s="6"/>
      <c r="D56" s="36" t="s">
        <v>182</v>
      </c>
      <c r="E56" s="115">
        <f>Rekapitulace!C32</f>
        <v>0</v>
      </c>
      <c r="F56" s="69"/>
      <c r="G56" s="40"/>
      <c r="H56" s="14"/>
      <c r="I56" s="10"/>
      <c r="J56" s="120"/>
      <c r="K56" s="121"/>
      <c r="L56" s="34"/>
      <c r="M56" s="38"/>
      <c r="N56" s="14"/>
      <c r="O56" s="14"/>
      <c r="P56" s="14"/>
      <c r="Q56" s="10"/>
      <c r="R56" s="115"/>
      <c r="S56" s="7"/>
    </row>
    <row r="57" spans="1:19" ht="20.25" customHeight="1" x14ac:dyDescent="0.25">
      <c r="A57" s="34"/>
      <c r="B57" s="35">
        <f>Rekapitulace!A33</f>
        <v>203</v>
      </c>
      <c r="C57" s="6"/>
      <c r="D57" s="36" t="s">
        <v>300</v>
      </c>
      <c r="E57" s="115">
        <f>Rekapitulace!C33</f>
        <v>0</v>
      </c>
      <c r="F57" s="69"/>
      <c r="G57" s="40"/>
      <c r="H57" s="14"/>
      <c r="I57" s="10"/>
      <c r="J57" s="120"/>
      <c r="K57" s="121"/>
      <c r="L57" s="34"/>
      <c r="M57" s="38"/>
      <c r="N57" s="14"/>
      <c r="O57" s="14"/>
      <c r="P57" s="14"/>
      <c r="Q57" s="10"/>
      <c r="R57" s="115"/>
      <c r="S57" s="7"/>
    </row>
    <row r="58" spans="1:19" ht="20.25" customHeight="1" x14ac:dyDescent="0.25">
      <c r="A58" s="34"/>
      <c r="B58" s="35">
        <f>Rekapitulace!A34</f>
        <v>205</v>
      </c>
      <c r="C58" s="6"/>
      <c r="D58" s="36" t="s">
        <v>37</v>
      </c>
      <c r="E58" s="115">
        <f>Rekapitulace!C34</f>
        <v>0</v>
      </c>
      <c r="F58" s="69"/>
      <c r="G58" s="40"/>
      <c r="H58" s="14"/>
      <c r="I58" s="10"/>
      <c r="J58" s="120"/>
      <c r="K58" s="121"/>
      <c r="L58" s="34"/>
      <c r="M58" s="38"/>
      <c r="N58" s="14"/>
      <c r="O58" s="14"/>
      <c r="P58" s="14"/>
      <c r="Q58" s="10"/>
      <c r="R58" s="115"/>
      <c r="S58" s="7"/>
    </row>
    <row r="59" spans="1:19" ht="20.25" customHeight="1" x14ac:dyDescent="0.25">
      <c r="A59" s="34"/>
      <c r="B59" s="35">
        <f>Rekapitulace!A35</f>
        <v>205</v>
      </c>
      <c r="C59" s="6"/>
      <c r="D59" s="36" t="s">
        <v>43</v>
      </c>
      <c r="E59" s="115">
        <f>Rekapitulace!C35</f>
        <v>0</v>
      </c>
      <c r="F59" s="69"/>
      <c r="G59" s="40"/>
      <c r="H59" s="14"/>
      <c r="I59" s="10"/>
      <c r="J59" s="120"/>
      <c r="K59" s="121"/>
      <c r="L59" s="34"/>
      <c r="M59" s="38"/>
      <c r="N59" s="14"/>
      <c r="O59" s="14"/>
      <c r="P59" s="14"/>
      <c r="Q59" s="10"/>
      <c r="R59" s="115"/>
      <c r="S59" s="7"/>
    </row>
    <row r="60" spans="1:19" ht="20.25" customHeight="1" x14ac:dyDescent="0.25">
      <c r="A60" s="34"/>
      <c r="B60" s="35">
        <f>Rekapitulace!A36</f>
        <v>205</v>
      </c>
      <c r="C60" s="6"/>
      <c r="D60" s="36" t="s">
        <v>182</v>
      </c>
      <c r="E60" s="115">
        <f>Rekapitulace!C36</f>
        <v>0</v>
      </c>
      <c r="F60" s="69"/>
      <c r="G60" s="40"/>
      <c r="H60" s="14"/>
      <c r="I60" s="10"/>
      <c r="J60" s="120"/>
      <c r="K60" s="121"/>
      <c r="L60" s="34"/>
      <c r="M60" s="38"/>
      <c r="N60" s="14"/>
      <c r="O60" s="14"/>
      <c r="P60" s="14"/>
      <c r="Q60" s="10"/>
      <c r="R60" s="115"/>
      <c r="S60" s="7"/>
    </row>
    <row r="61" spans="1:19" ht="20.25" customHeight="1" x14ac:dyDescent="0.25">
      <c r="A61" s="34"/>
      <c r="B61" s="35">
        <f>Rekapitulace!A37</f>
        <v>205</v>
      </c>
      <c r="C61" s="6"/>
      <c r="D61" s="36" t="s">
        <v>300</v>
      </c>
      <c r="E61" s="115">
        <f>Rekapitulace!C37</f>
        <v>0</v>
      </c>
      <c r="F61" s="69"/>
      <c r="G61" s="40"/>
      <c r="H61" s="14"/>
      <c r="I61" s="10"/>
      <c r="J61" s="120"/>
      <c r="K61" s="121"/>
      <c r="L61" s="34"/>
      <c r="M61" s="38"/>
      <c r="N61" s="14"/>
      <c r="O61" s="14"/>
      <c r="P61" s="14"/>
      <c r="Q61" s="10"/>
      <c r="R61" s="115"/>
      <c r="S61" s="7"/>
    </row>
    <row r="62" spans="1:19" ht="20.25" customHeight="1" x14ac:dyDescent="0.25">
      <c r="A62" s="34"/>
      <c r="B62" s="35">
        <f>Rekapitulace!A38</f>
        <v>207</v>
      </c>
      <c r="C62" s="6"/>
      <c r="D62" s="36" t="s">
        <v>37</v>
      </c>
      <c r="E62" s="115">
        <f>Rekapitulace!C38</f>
        <v>0</v>
      </c>
      <c r="F62" s="69"/>
      <c r="G62" s="40"/>
      <c r="H62" s="14"/>
      <c r="I62" s="10"/>
      <c r="J62" s="120"/>
      <c r="K62" s="121"/>
      <c r="L62" s="34"/>
      <c r="M62" s="38"/>
      <c r="N62" s="14"/>
      <c r="O62" s="14"/>
      <c r="P62" s="14"/>
      <c r="Q62" s="10"/>
      <c r="R62" s="115"/>
      <c r="S62" s="7"/>
    </row>
    <row r="63" spans="1:19" ht="20.25" customHeight="1" x14ac:dyDescent="0.25">
      <c r="A63" s="34"/>
      <c r="B63" s="35">
        <f>Rekapitulace!A39</f>
        <v>207</v>
      </c>
      <c r="C63" s="6"/>
      <c r="D63" s="36" t="s">
        <v>43</v>
      </c>
      <c r="E63" s="115">
        <f>Rekapitulace!C39</f>
        <v>0</v>
      </c>
      <c r="F63" s="69"/>
      <c r="G63" s="40"/>
      <c r="H63" s="14"/>
      <c r="I63" s="10"/>
      <c r="J63" s="120"/>
      <c r="K63" s="121"/>
      <c r="L63" s="34"/>
      <c r="M63" s="38"/>
      <c r="N63" s="14"/>
      <c r="O63" s="14"/>
      <c r="P63" s="14"/>
      <c r="Q63" s="10"/>
      <c r="R63" s="115"/>
      <c r="S63" s="7"/>
    </row>
    <row r="64" spans="1:19" ht="20.25" customHeight="1" x14ac:dyDescent="0.25">
      <c r="A64" s="34"/>
      <c r="B64" s="35">
        <f>Rekapitulace!A40</f>
        <v>207</v>
      </c>
      <c r="C64" s="6"/>
      <c r="D64" s="36" t="s">
        <v>182</v>
      </c>
      <c r="E64" s="115">
        <f>Rekapitulace!C40</f>
        <v>0</v>
      </c>
      <c r="F64" s="69"/>
      <c r="G64" s="40"/>
      <c r="H64" s="14"/>
      <c r="I64" s="10"/>
      <c r="J64" s="120"/>
      <c r="K64" s="121"/>
      <c r="L64" s="34"/>
      <c r="M64" s="38"/>
      <c r="N64" s="14"/>
      <c r="O64" s="14"/>
      <c r="P64" s="14"/>
      <c r="Q64" s="10"/>
      <c r="R64" s="115"/>
      <c r="S64" s="7"/>
    </row>
    <row r="65" spans="1:19" ht="20.25" customHeight="1" x14ac:dyDescent="0.25">
      <c r="A65" s="34"/>
      <c r="B65" s="35">
        <f>Rekapitulace!A41</f>
        <v>207</v>
      </c>
      <c r="C65" s="6"/>
      <c r="D65" s="36" t="s">
        <v>300</v>
      </c>
      <c r="E65" s="115">
        <f>Rekapitulace!C41</f>
        <v>0</v>
      </c>
      <c r="F65" s="69"/>
      <c r="G65" s="40"/>
      <c r="H65" s="14"/>
      <c r="I65" s="10"/>
      <c r="J65" s="120"/>
      <c r="K65" s="121"/>
      <c r="L65" s="34"/>
      <c r="M65" s="38"/>
      <c r="N65" s="14"/>
      <c r="O65" s="14"/>
      <c r="P65" s="14"/>
      <c r="Q65" s="10"/>
      <c r="R65" s="115"/>
      <c r="S65" s="7"/>
    </row>
    <row r="66" spans="1:19" ht="20.25" customHeight="1" x14ac:dyDescent="0.25">
      <c r="A66" s="34"/>
      <c r="B66" s="35">
        <f>Rekapitulace!A42</f>
        <v>211</v>
      </c>
      <c r="C66" s="6"/>
      <c r="D66" s="36" t="s">
        <v>37</v>
      </c>
      <c r="E66" s="115">
        <f>Rekapitulace!C42</f>
        <v>0</v>
      </c>
      <c r="F66" s="69"/>
      <c r="G66" s="40"/>
      <c r="H66" s="14"/>
      <c r="I66" s="10"/>
      <c r="J66" s="120"/>
      <c r="K66" s="121"/>
      <c r="L66" s="34"/>
      <c r="M66" s="38"/>
      <c r="N66" s="14"/>
      <c r="O66" s="14"/>
      <c r="P66" s="14"/>
      <c r="Q66" s="10"/>
      <c r="R66" s="115"/>
      <c r="S66" s="7"/>
    </row>
    <row r="67" spans="1:19" ht="20.25" customHeight="1" x14ac:dyDescent="0.25">
      <c r="A67" s="34"/>
      <c r="B67" s="35">
        <f>Rekapitulace!A43</f>
        <v>211</v>
      </c>
      <c r="C67" s="6"/>
      <c r="D67" s="36" t="s">
        <v>43</v>
      </c>
      <c r="E67" s="115">
        <f>Rekapitulace!C43</f>
        <v>0</v>
      </c>
      <c r="F67" s="69"/>
      <c r="G67" s="40"/>
      <c r="H67" s="14"/>
      <c r="I67" s="10"/>
      <c r="J67" s="120"/>
      <c r="K67" s="121"/>
      <c r="L67" s="34"/>
      <c r="M67" s="38"/>
      <c r="N67" s="14"/>
      <c r="O67" s="14"/>
      <c r="P67" s="14"/>
      <c r="Q67" s="10"/>
      <c r="R67" s="115"/>
      <c r="S67" s="7"/>
    </row>
    <row r="68" spans="1:19" ht="20.25" customHeight="1" x14ac:dyDescent="0.25">
      <c r="A68" s="34"/>
      <c r="B68" s="35">
        <f>Rekapitulace!A44</f>
        <v>211</v>
      </c>
      <c r="C68" s="6"/>
      <c r="D68" s="36" t="s">
        <v>182</v>
      </c>
      <c r="E68" s="115">
        <f>Rekapitulace!C44</f>
        <v>0</v>
      </c>
      <c r="F68" s="69"/>
      <c r="G68" s="40"/>
      <c r="H68" s="14"/>
      <c r="I68" s="10"/>
      <c r="J68" s="120"/>
      <c r="K68" s="121"/>
      <c r="L68" s="34"/>
      <c r="M68" s="38"/>
      <c r="N68" s="14"/>
      <c r="O68" s="14"/>
      <c r="P68" s="14"/>
      <c r="Q68" s="10"/>
      <c r="R68" s="115"/>
      <c r="S68" s="7"/>
    </row>
    <row r="69" spans="1:19" ht="20.25" customHeight="1" x14ac:dyDescent="0.25">
      <c r="A69" s="34"/>
      <c r="B69" s="35">
        <f>Rekapitulace!A45</f>
        <v>211</v>
      </c>
      <c r="C69" s="6"/>
      <c r="D69" s="36" t="s">
        <v>300</v>
      </c>
      <c r="E69" s="115">
        <f>Rekapitulace!C45</f>
        <v>0</v>
      </c>
      <c r="F69" s="69"/>
      <c r="G69" s="40"/>
      <c r="H69" s="14"/>
      <c r="I69" s="10"/>
      <c r="J69" s="120"/>
      <c r="K69" s="121"/>
      <c r="L69" s="34"/>
      <c r="M69" s="38"/>
      <c r="N69" s="14"/>
      <c r="O69" s="14"/>
      <c r="P69" s="14"/>
      <c r="Q69" s="10"/>
      <c r="R69" s="115"/>
      <c r="S69" s="7"/>
    </row>
    <row r="70" spans="1:19" ht="20.25" customHeight="1" x14ac:dyDescent="0.25">
      <c r="A70" s="34"/>
      <c r="B70" s="35">
        <f>Rekapitulace!A46</f>
        <v>212</v>
      </c>
      <c r="C70" s="6"/>
      <c r="D70" s="36" t="s">
        <v>37</v>
      </c>
      <c r="E70" s="115">
        <f>Rekapitulace!C46</f>
        <v>0</v>
      </c>
      <c r="F70" s="69"/>
      <c r="G70" s="40"/>
      <c r="H70" s="14"/>
      <c r="I70" s="10"/>
      <c r="J70" s="120"/>
      <c r="K70" s="121"/>
      <c r="L70" s="34"/>
      <c r="M70" s="38"/>
      <c r="N70" s="14"/>
      <c r="O70" s="14"/>
      <c r="P70" s="14"/>
      <c r="Q70" s="10"/>
      <c r="R70" s="115"/>
      <c r="S70" s="7"/>
    </row>
    <row r="71" spans="1:19" ht="20.25" customHeight="1" x14ac:dyDescent="0.25">
      <c r="A71" s="34"/>
      <c r="B71" s="35">
        <f>Rekapitulace!A47</f>
        <v>212</v>
      </c>
      <c r="C71" s="6"/>
      <c r="D71" s="36" t="s">
        <v>43</v>
      </c>
      <c r="E71" s="115">
        <f>Rekapitulace!C47</f>
        <v>0</v>
      </c>
      <c r="F71" s="69"/>
      <c r="G71" s="40"/>
      <c r="H71" s="14"/>
      <c r="I71" s="10"/>
      <c r="J71" s="120"/>
      <c r="K71" s="121"/>
      <c r="L71" s="34"/>
      <c r="M71" s="38"/>
      <c r="N71" s="14"/>
      <c r="O71" s="14"/>
      <c r="P71" s="14"/>
      <c r="Q71" s="10"/>
      <c r="R71" s="115"/>
      <c r="S71" s="7"/>
    </row>
    <row r="72" spans="1:19" ht="20.25" customHeight="1" x14ac:dyDescent="0.25">
      <c r="A72" s="34"/>
      <c r="B72" s="35">
        <f>Rekapitulace!A48</f>
        <v>212</v>
      </c>
      <c r="C72" s="6"/>
      <c r="D72" s="36" t="s">
        <v>182</v>
      </c>
      <c r="E72" s="115">
        <f>Rekapitulace!C48</f>
        <v>0</v>
      </c>
      <c r="F72" s="69"/>
      <c r="G72" s="40"/>
      <c r="H72" s="14"/>
      <c r="I72" s="10"/>
      <c r="J72" s="120"/>
      <c r="K72" s="121"/>
      <c r="L72" s="34"/>
      <c r="M72" s="38"/>
      <c r="N72" s="14"/>
      <c r="O72" s="14"/>
      <c r="P72" s="14"/>
      <c r="Q72" s="10"/>
      <c r="R72" s="115"/>
      <c r="S72" s="7"/>
    </row>
    <row r="73" spans="1:19" ht="20.25" customHeight="1" x14ac:dyDescent="0.25">
      <c r="A73" s="34"/>
      <c r="B73" s="35">
        <f>Rekapitulace!A49</f>
        <v>212</v>
      </c>
      <c r="C73" s="6"/>
      <c r="D73" s="36" t="s">
        <v>300</v>
      </c>
      <c r="E73" s="115">
        <f>Rekapitulace!C49</f>
        <v>0</v>
      </c>
      <c r="F73" s="69"/>
      <c r="G73" s="40"/>
      <c r="H73" s="14"/>
      <c r="I73" s="10"/>
      <c r="J73" s="120"/>
      <c r="K73" s="121"/>
      <c r="L73" s="34"/>
      <c r="M73" s="38"/>
      <c r="N73" s="14"/>
      <c r="O73" s="14"/>
      <c r="P73" s="14"/>
      <c r="Q73" s="10"/>
      <c r="R73" s="115"/>
      <c r="S73" s="7"/>
    </row>
    <row r="74" spans="1:19" ht="20.25" customHeight="1" x14ac:dyDescent="0.25">
      <c r="A74" s="34"/>
      <c r="B74" s="35" t="str">
        <f>Rekapitulace!A50</f>
        <v>ŠAT L</v>
      </c>
      <c r="C74" s="6"/>
      <c r="D74" s="36" t="s">
        <v>37</v>
      </c>
      <c r="E74" s="115">
        <f>Rekapitulace!C50</f>
        <v>0</v>
      </c>
      <c r="F74" s="69"/>
      <c r="G74" s="40"/>
      <c r="H74" s="14"/>
      <c r="I74" s="10"/>
      <c r="J74" s="120"/>
      <c r="K74" s="121"/>
      <c r="L74" s="34"/>
      <c r="M74" s="38"/>
      <c r="N74" s="14"/>
      <c r="O74" s="14"/>
      <c r="P74" s="14"/>
      <c r="Q74" s="10"/>
      <c r="R74" s="115"/>
      <c r="S74" s="7"/>
    </row>
    <row r="75" spans="1:19" ht="20.25" customHeight="1" x14ac:dyDescent="0.25">
      <c r="A75" s="34"/>
      <c r="B75" s="35" t="str">
        <f>Rekapitulace!A51</f>
        <v>ŠAT L</v>
      </c>
      <c r="C75" s="6"/>
      <c r="D75" s="36" t="s">
        <v>43</v>
      </c>
      <c r="E75" s="115">
        <f>Rekapitulace!C51</f>
        <v>0</v>
      </c>
      <c r="F75" s="69"/>
      <c r="G75" s="40"/>
      <c r="H75" s="14"/>
      <c r="I75" s="10"/>
      <c r="J75" s="120"/>
      <c r="K75" s="121"/>
      <c r="L75" s="34"/>
      <c r="M75" s="38"/>
      <c r="N75" s="14"/>
      <c r="O75" s="14"/>
      <c r="P75" s="14"/>
      <c r="Q75" s="10"/>
      <c r="R75" s="115"/>
      <c r="S75" s="7"/>
    </row>
    <row r="76" spans="1:19" ht="20.25" customHeight="1" x14ac:dyDescent="0.25">
      <c r="A76" s="34"/>
      <c r="B76" s="35" t="str">
        <f>Rekapitulace!A52</f>
        <v>ŠAT L</v>
      </c>
      <c r="C76" s="6"/>
      <c r="D76" s="36" t="s">
        <v>182</v>
      </c>
      <c r="E76" s="115">
        <f>Rekapitulace!C52</f>
        <v>0</v>
      </c>
      <c r="F76" s="69"/>
      <c r="G76" s="40"/>
      <c r="H76" s="14"/>
      <c r="I76" s="10"/>
      <c r="J76" s="120"/>
      <c r="K76" s="121"/>
      <c r="L76" s="34"/>
      <c r="M76" s="38"/>
      <c r="N76" s="14"/>
      <c r="O76" s="14"/>
      <c r="P76" s="14"/>
      <c r="Q76" s="10"/>
      <c r="R76" s="115"/>
      <c r="S76" s="7"/>
    </row>
    <row r="77" spans="1:19" ht="20.25" customHeight="1" x14ac:dyDescent="0.25">
      <c r="A77" s="34"/>
      <c r="B77" s="35" t="str">
        <f>Rekapitulace!A53</f>
        <v>ŠAT L</v>
      </c>
      <c r="C77" s="6"/>
      <c r="D77" s="36" t="s">
        <v>300</v>
      </c>
      <c r="E77" s="115">
        <f>Rekapitulace!C53</f>
        <v>0</v>
      </c>
      <c r="F77" s="69"/>
      <c r="G77" s="40"/>
      <c r="H77" s="14"/>
      <c r="I77" s="10"/>
      <c r="J77" s="120"/>
      <c r="K77" s="121"/>
      <c r="L77" s="34"/>
      <c r="M77" s="38"/>
      <c r="N77" s="14"/>
      <c r="O77" s="14"/>
      <c r="P77" s="14"/>
      <c r="Q77" s="10"/>
      <c r="R77" s="115"/>
      <c r="S77" s="7"/>
    </row>
    <row r="78" spans="1:19" ht="20.25" customHeight="1" x14ac:dyDescent="0.25">
      <c r="A78" s="34"/>
      <c r="B78" s="35" t="str">
        <f>Rekapitulace!A54</f>
        <v>ŠAT P</v>
      </c>
      <c r="C78" s="6"/>
      <c r="D78" s="36" t="s">
        <v>37</v>
      </c>
      <c r="E78" s="115">
        <f>Rekapitulace!C54</f>
        <v>0</v>
      </c>
      <c r="F78" s="69"/>
      <c r="G78" s="40"/>
      <c r="H78" s="14"/>
      <c r="I78" s="10"/>
      <c r="J78" s="120"/>
      <c r="K78" s="121"/>
      <c r="L78" s="34"/>
      <c r="M78" s="38"/>
      <c r="N78" s="14"/>
      <c r="O78" s="14"/>
      <c r="P78" s="14"/>
      <c r="Q78" s="10"/>
      <c r="R78" s="115"/>
      <c r="S78" s="7"/>
    </row>
    <row r="79" spans="1:19" ht="20.25" customHeight="1" x14ac:dyDescent="0.25">
      <c r="A79" s="34"/>
      <c r="B79" s="35" t="str">
        <f>Rekapitulace!A55</f>
        <v>ŠAT P</v>
      </c>
      <c r="C79" s="6"/>
      <c r="D79" s="36" t="s">
        <v>43</v>
      </c>
      <c r="E79" s="115">
        <f>Rekapitulace!C55</f>
        <v>0</v>
      </c>
      <c r="F79" s="69"/>
      <c r="G79" s="40"/>
      <c r="H79" s="14"/>
      <c r="I79" s="10"/>
      <c r="J79" s="120"/>
      <c r="K79" s="121"/>
      <c r="L79" s="34"/>
      <c r="M79" s="38"/>
      <c r="N79" s="14"/>
      <c r="O79" s="14"/>
      <c r="P79" s="14"/>
      <c r="Q79" s="10"/>
      <c r="R79" s="115"/>
      <c r="S79" s="7"/>
    </row>
    <row r="80" spans="1:19" ht="20.25" customHeight="1" x14ac:dyDescent="0.25">
      <c r="A80" s="34"/>
      <c r="B80" s="35" t="str">
        <f>Rekapitulace!A56</f>
        <v>ŠAT P</v>
      </c>
      <c r="C80" s="6"/>
      <c r="D80" s="36" t="s">
        <v>182</v>
      </c>
      <c r="E80" s="115">
        <f>Rekapitulace!C56</f>
        <v>0</v>
      </c>
      <c r="F80" s="69"/>
      <c r="G80" s="40"/>
      <c r="H80" s="14"/>
      <c r="I80" s="10"/>
      <c r="J80" s="120"/>
      <c r="K80" s="121"/>
      <c r="L80" s="34"/>
      <c r="M80" s="38"/>
      <c r="N80" s="14"/>
      <c r="O80" s="14"/>
      <c r="P80" s="14"/>
      <c r="Q80" s="10"/>
      <c r="R80" s="115"/>
      <c r="S80" s="7"/>
    </row>
    <row r="81" spans="1:19" ht="20.25" customHeight="1" x14ac:dyDescent="0.25">
      <c r="A81" s="34"/>
      <c r="B81" s="35" t="str">
        <f>Rekapitulace!A57</f>
        <v>ŠAT P</v>
      </c>
      <c r="C81" s="6"/>
      <c r="D81" s="36" t="s">
        <v>300</v>
      </c>
      <c r="E81" s="115">
        <f>Rekapitulace!C57</f>
        <v>0</v>
      </c>
      <c r="F81" s="69"/>
      <c r="G81" s="40"/>
      <c r="H81" s="14"/>
      <c r="I81" s="10"/>
      <c r="J81" s="120"/>
      <c r="K81" s="121"/>
      <c r="L81" s="34"/>
      <c r="M81" s="38"/>
      <c r="N81" s="14"/>
      <c r="O81" s="14"/>
      <c r="P81" s="14"/>
      <c r="Q81" s="10"/>
      <c r="R81" s="115"/>
      <c r="S81" s="7"/>
    </row>
    <row r="82" spans="1:19" ht="20.25" customHeight="1" x14ac:dyDescent="0.25">
      <c r="A82" s="34">
        <v>9</v>
      </c>
      <c r="B82" s="41" t="s">
        <v>178</v>
      </c>
      <c r="C82" s="14"/>
      <c r="D82" s="10"/>
      <c r="E82" s="115">
        <f>SUM(E38:E81)</f>
        <v>0</v>
      </c>
      <c r="F82" s="42"/>
      <c r="G82" s="34">
        <v>13</v>
      </c>
      <c r="H82" s="41" t="s">
        <v>179</v>
      </c>
      <c r="I82" s="10"/>
      <c r="J82" s="123">
        <f>SUM(J38:J41)</f>
        <v>0</v>
      </c>
      <c r="K82" s="124"/>
      <c r="L82" s="34">
        <v>20</v>
      </c>
      <c r="M82" s="35" t="s">
        <v>180</v>
      </c>
      <c r="N82" s="9"/>
      <c r="O82" s="9"/>
      <c r="P82" s="9"/>
      <c r="Q82" s="43"/>
      <c r="R82" s="122">
        <f>SUM(R38:R43)</f>
        <v>0</v>
      </c>
      <c r="S82" s="21"/>
    </row>
    <row r="83" spans="1:19" ht="20.25" customHeight="1" x14ac:dyDescent="0.25">
      <c r="A83" s="44">
        <v>21</v>
      </c>
      <c r="B83" s="45" t="s">
        <v>49</v>
      </c>
      <c r="C83" s="46"/>
      <c r="D83" s="47"/>
      <c r="E83" s="125">
        <v>0</v>
      </c>
      <c r="F83" s="48"/>
      <c r="G83" s="44">
        <v>22</v>
      </c>
      <c r="H83" s="45" t="s">
        <v>50</v>
      </c>
      <c r="I83" s="47"/>
      <c r="J83" s="126">
        <v>0</v>
      </c>
      <c r="K83" s="127" t="str">
        <f>M87</f>
        <v>21</v>
      </c>
      <c r="L83" s="44">
        <v>23</v>
      </c>
      <c r="M83" s="45" t="s">
        <v>51</v>
      </c>
      <c r="N83" s="46"/>
      <c r="O83" s="46"/>
      <c r="P83" s="46"/>
      <c r="Q83" s="47"/>
      <c r="R83" s="125">
        <v>0</v>
      </c>
      <c r="S83" s="17"/>
    </row>
    <row r="84" spans="1:19" ht="20.25" customHeight="1" x14ac:dyDescent="0.25">
      <c r="A84" s="49" t="s">
        <v>17</v>
      </c>
      <c r="B84" s="3"/>
      <c r="C84" s="3"/>
      <c r="D84" s="3"/>
      <c r="E84" s="3"/>
      <c r="F84" s="50"/>
      <c r="G84" s="51"/>
      <c r="H84" s="3"/>
      <c r="I84" s="3"/>
      <c r="J84" s="3"/>
      <c r="K84" s="3"/>
      <c r="L84" s="52" t="s">
        <v>52</v>
      </c>
      <c r="M84" s="24"/>
      <c r="N84" s="30" t="s">
        <v>53</v>
      </c>
      <c r="O84" s="23"/>
      <c r="P84" s="23"/>
      <c r="Q84" s="23"/>
      <c r="R84" s="23"/>
      <c r="S84" s="26"/>
    </row>
    <row r="85" spans="1:19" ht="20.25" customHeight="1" x14ac:dyDescent="0.25">
      <c r="A85" s="5"/>
      <c r="B85" s="1"/>
      <c r="C85" s="1"/>
      <c r="D85" s="1"/>
      <c r="E85" s="1"/>
      <c r="F85" s="8"/>
      <c r="G85" s="53"/>
      <c r="H85" s="1"/>
      <c r="I85" s="1"/>
      <c r="J85" s="1"/>
      <c r="K85" s="1"/>
      <c r="L85" s="34">
        <v>24</v>
      </c>
      <c r="M85" s="38" t="s">
        <v>181</v>
      </c>
      <c r="N85" s="14"/>
      <c r="O85" s="14"/>
      <c r="P85" s="14"/>
      <c r="Q85" s="39"/>
      <c r="R85" s="122">
        <f>ROUND(E82+J82+R82+E83+J83+R83,2)</f>
        <v>0</v>
      </c>
      <c r="S85" s="54">
        <f>E82+J82+R82+E83+J83+R83</f>
        <v>0</v>
      </c>
    </row>
    <row r="86" spans="1:19" ht="20.25" customHeight="1" x14ac:dyDescent="0.25">
      <c r="A86" s="55" t="s">
        <v>54</v>
      </c>
      <c r="B86" s="11"/>
      <c r="C86" s="11"/>
      <c r="D86" s="11"/>
      <c r="E86" s="11"/>
      <c r="F86" s="12"/>
      <c r="G86" s="56" t="s">
        <v>55</v>
      </c>
      <c r="H86" s="11"/>
      <c r="I86" s="11"/>
      <c r="J86" s="11"/>
      <c r="K86" s="11"/>
      <c r="L86" s="34">
        <v>25</v>
      </c>
      <c r="M86" s="128">
        <v>12</v>
      </c>
      <c r="N86" s="12" t="s">
        <v>41</v>
      </c>
      <c r="O86" s="129">
        <f>ROUND(R85-O87,2)</f>
        <v>0</v>
      </c>
      <c r="P86" s="14" t="s">
        <v>56</v>
      </c>
      <c r="Q86" s="10"/>
      <c r="R86" s="130">
        <f>ROUND(O86*M86/100,2)</f>
        <v>0</v>
      </c>
      <c r="S86" s="57">
        <f>O86*M86/100</f>
        <v>0</v>
      </c>
    </row>
    <row r="87" spans="1:19" ht="20.25" customHeight="1" thickBot="1" x14ac:dyDescent="0.3">
      <c r="A87" s="58" t="s">
        <v>16</v>
      </c>
      <c r="B87" s="9"/>
      <c r="C87" s="9"/>
      <c r="D87" s="9"/>
      <c r="E87" s="9"/>
      <c r="F87" s="6"/>
      <c r="G87" s="59"/>
      <c r="H87" s="9"/>
      <c r="I87" s="9"/>
      <c r="J87" s="9"/>
      <c r="K87" s="9"/>
      <c r="L87" s="34">
        <v>26</v>
      </c>
      <c r="M87" s="131" t="s">
        <v>40</v>
      </c>
      <c r="N87" s="10" t="s">
        <v>41</v>
      </c>
      <c r="O87" s="129">
        <f>R85</f>
        <v>0</v>
      </c>
      <c r="P87" s="14" t="s">
        <v>56</v>
      </c>
      <c r="Q87" s="10"/>
      <c r="R87" s="115">
        <f>ROUND(O87*M87/100,2)</f>
        <v>0</v>
      </c>
      <c r="S87" s="60">
        <f>O87*M87/100</f>
        <v>0</v>
      </c>
    </row>
    <row r="88" spans="1:19" ht="20.25" customHeight="1" thickBot="1" x14ac:dyDescent="0.3">
      <c r="A88" s="5"/>
      <c r="B88" s="1"/>
      <c r="C88" s="1"/>
      <c r="D88" s="1"/>
      <c r="E88" s="1"/>
      <c r="F88" s="8"/>
      <c r="G88" s="53"/>
      <c r="H88" s="1"/>
      <c r="I88" s="1"/>
      <c r="J88" s="1"/>
      <c r="K88" s="1"/>
      <c r="L88" s="44">
        <v>27</v>
      </c>
      <c r="M88" s="61" t="s">
        <v>184</v>
      </c>
      <c r="N88" s="46"/>
      <c r="O88" s="46"/>
      <c r="P88" s="46"/>
      <c r="Q88" s="62"/>
      <c r="R88" s="132">
        <f>R85+R86+R87</f>
        <v>0</v>
      </c>
      <c r="S88" s="63"/>
    </row>
    <row r="89" spans="1:19" ht="20.25" customHeight="1" x14ac:dyDescent="0.25">
      <c r="A89" s="55" t="s">
        <v>54</v>
      </c>
      <c r="B89" s="11"/>
      <c r="C89" s="11"/>
      <c r="D89" s="11"/>
      <c r="E89" s="11"/>
      <c r="F89" s="12"/>
      <c r="G89" s="56" t="s">
        <v>55</v>
      </c>
      <c r="H89" s="11"/>
      <c r="I89" s="11"/>
      <c r="J89" s="11"/>
      <c r="K89" s="11"/>
      <c r="L89" s="52" t="s">
        <v>57</v>
      </c>
      <c r="M89" s="24"/>
      <c r="N89" s="30" t="s">
        <v>58</v>
      </c>
      <c r="O89" s="23"/>
      <c r="P89" s="23"/>
      <c r="Q89" s="23"/>
      <c r="R89" s="133"/>
      <c r="S89" s="26"/>
    </row>
    <row r="90" spans="1:19" ht="20.25" customHeight="1" x14ac:dyDescent="0.25">
      <c r="A90" s="58" t="s">
        <v>18</v>
      </c>
      <c r="B90" s="9"/>
      <c r="C90" s="9"/>
      <c r="D90" s="9"/>
      <c r="E90" s="9"/>
      <c r="F90" s="6"/>
      <c r="G90" s="59"/>
      <c r="H90" s="9"/>
      <c r="I90" s="9"/>
      <c r="J90" s="9"/>
      <c r="K90" s="9"/>
      <c r="L90" s="34">
        <v>28</v>
      </c>
      <c r="M90" s="38" t="s">
        <v>59</v>
      </c>
      <c r="N90" s="14"/>
      <c r="O90" s="14"/>
      <c r="P90" s="14"/>
      <c r="Q90" s="10"/>
      <c r="R90" s="115">
        <v>0</v>
      </c>
      <c r="S90" s="39"/>
    </row>
    <row r="91" spans="1:19" ht="20.25" customHeight="1" x14ac:dyDescent="0.25">
      <c r="A91" s="5"/>
      <c r="B91" s="1"/>
      <c r="C91" s="1"/>
      <c r="D91" s="1"/>
      <c r="E91" s="1"/>
      <c r="F91" s="8"/>
      <c r="G91" s="53"/>
      <c r="H91" s="1"/>
      <c r="I91" s="1"/>
      <c r="J91" s="1"/>
      <c r="K91" s="1"/>
      <c r="L91" s="34">
        <v>29</v>
      </c>
      <c r="M91" s="38" t="s">
        <v>60</v>
      </c>
      <c r="N91" s="14"/>
      <c r="O91" s="14"/>
      <c r="P91" s="14"/>
      <c r="Q91" s="10"/>
      <c r="R91" s="115">
        <v>0</v>
      </c>
      <c r="S91" s="39"/>
    </row>
    <row r="92" spans="1:19" ht="20.25" customHeight="1" x14ac:dyDescent="0.25">
      <c r="A92" s="64" t="s">
        <v>54</v>
      </c>
      <c r="B92" s="16"/>
      <c r="C92" s="16"/>
      <c r="D92" s="16"/>
      <c r="E92" s="16"/>
      <c r="F92" s="65"/>
      <c r="G92" s="66" t="s">
        <v>55</v>
      </c>
      <c r="H92" s="16"/>
      <c r="I92" s="16"/>
      <c r="J92" s="16"/>
      <c r="K92" s="16"/>
      <c r="L92" s="44">
        <v>30</v>
      </c>
      <c r="M92" s="45" t="s">
        <v>61</v>
      </c>
      <c r="N92" s="46"/>
      <c r="O92" s="46"/>
      <c r="P92" s="46"/>
      <c r="Q92" s="47"/>
      <c r="R92" s="109">
        <v>0</v>
      </c>
      <c r="S92" s="67"/>
    </row>
    <row r="95" spans="1:19" ht="27" customHeight="1" x14ac:dyDescent="0.25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95:R95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58"/>
  <sheetViews>
    <sheetView showGridLines="0" topLeftCell="A5" workbookViewId="0">
      <selection activeCell="G57" sqref="G57"/>
    </sheetView>
  </sheetViews>
  <sheetFormatPr defaultColWidth="9.1796875" defaultRowHeight="10" x14ac:dyDescent="0.2"/>
  <cols>
    <col min="1" max="1" width="11.7265625" style="145" customWidth="1"/>
    <col min="2" max="2" width="62.81640625" style="145" customWidth="1"/>
    <col min="3" max="3" width="13.54296875" style="145" customWidth="1"/>
    <col min="4" max="4" width="9.1796875" style="146"/>
    <col min="5" max="16384" width="9.1796875" style="145"/>
  </cols>
  <sheetData>
    <row r="1" spans="1:4" s="81" customFormat="1" ht="18" x14ac:dyDescent="0.4">
      <c r="A1" s="72" t="s">
        <v>170</v>
      </c>
      <c r="B1" s="79"/>
      <c r="C1" s="79"/>
      <c r="D1" s="80"/>
    </row>
    <row r="2" spans="1:4" s="81" customFormat="1" ht="12.5" x14ac:dyDescent="0.25">
      <c r="A2" s="73" t="s">
        <v>62</v>
      </c>
      <c r="B2" s="75" t="str">
        <f>'Krycí list'!E5</f>
        <v>Kabinety, sborovna a šatny</v>
      </c>
      <c r="C2" s="82"/>
      <c r="D2" s="80"/>
    </row>
    <row r="3" spans="1:4" s="81" customFormat="1" ht="12.5" x14ac:dyDescent="0.25">
      <c r="A3" s="73" t="s">
        <v>63</v>
      </c>
      <c r="B3" s="75" t="str">
        <f>'Krycí list'!E7</f>
        <v xml:space="preserve">SOŠ pro ochranu a obnovu ŽP - Schola Humanitas, Litvínov </v>
      </c>
      <c r="C3" s="83"/>
      <c r="D3" s="80"/>
    </row>
    <row r="4" spans="1:4" s="81" customFormat="1" ht="12.5" x14ac:dyDescent="0.25">
      <c r="A4" s="73" t="s">
        <v>64</v>
      </c>
      <c r="B4" s="75" t="str">
        <f>'Krycí list'!E9</f>
        <v>OCENĚNÝ SOUPIS PRACÍ A DODÁVEK A SLUŽEB</v>
      </c>
      <c r="C4" s="83"/>
      <c r="D4" s="80"/>
    </row>
    <row r="5" spans="1:4" s="81" customFormat="1" ht="12.5" x14ac:dyDescent="0.25">
      <c r="A5" s="74" t="s">
        <v>65</v>
      </c>
      <c r="B5" s="75" t="str">
        <f>'Krycí list'!P5</f>
        <v xml:space="preserve"> </v>
      </c>
      <c r="C5" s="83"/>
      <c r="D5" s="80"/>
    </row>
    <row r="6" spans="1:4" s="81" customFormat="1" ht="6" customHeight="1" x14ac:dyDescent="0.25">
      <c r="A6" s="74"/>
      <c r="B6" s="75"/>
      <c r="C6" s="83"/>
      <c r="D6" s="80"/>
    </row>
    <row r="7" spans="1:4" s="81" customFormat="1" ht="12.5" x14ac:dyDescent="0.25">
      <c r="A7" s="84" t="s">
        <v>66</v>
      </c>
      <c r="B7" s="75" t="str">
        <f>'Krycí list'!E26</f>
        <v xml:space="preserve">SOŠ pro ochranu a obnovu ŽP - Schola Humanitas, Litvínov </v>
      </c>
      <c r="C7" s="83"/>
      <c r="D7" s="80"/>
    </row>
    <row r="8" spans="1:4" s="81" customFormat="1" ht="12.5" x14ac:dyDescent="0.25">
      <c r="A8" s="84" t="s">
        <v>67</v>
      </c>
      <c r="B8" s="75" t="str">
        <f>'Krycí list'!E28</f>
        <v xml:space="preserve"> </v>
      </c>
      <c r="C8" s="83"/>
      <c r="D8" s="80"/>
    </row>
    <row r="9" spans="1:4" s="81" customFormat="1" ht="12.5" x14ac:dyDescent="0.25">
      <c r="A9" s="84" t="s">
        <v>68</v>
      </c>
      <c r="B9" s="76">
        <f>'Krycí list'!O31</f>
        <v>0</v>
      </c>
      <c r="C9" s="83"/>
      <c r="D9" s="80"/>
    </row>
    <row r="10" spans="1:4" s="81" customFormat="1" ht="6.75" customHeight="1" x14ac:dyDescent="0.25">
      <c r="A10" s="79"/>
      <c r="B10" s="79"/>
      <c r="C10" s="79"/>
      <c r="D10" s="80"/>
    </row>
    <row r="11" spans="1:4" s="81" customFormat="1" ht="12.5" x14ac:dyDescent="0.25">
      <c r="A11" s="77" t="s">
        <v>69</v>
      </c>
      <c r="B11" s="70" t="s">
        <v>70</v>
      </c>
      <c r="C11" s="85" t="s">
        <v>71</v>
      </c>
      <c r="D11" s="80"/>
    </row>
    <row r="12" spans="1:4" s="81" customFormat="1" ht="12.5" x14ac:dyDescent="0.25">
      <c r="A12" s="78">
        <v>1</v>
      </c>
      <c r="B12" s="71">
        <v>2</v>
      </c>
      <c r="C12" s="86">
        <v>3</v>
      </c>
      <c r="D12" s="80"/>
    </row>
    <row r="13" spans="1:4" s="81" customFormat="1" ht="4.5" customHeight="1" x14ac:dyDescent="0.25">
      <c r="A13" s="87"/>
      <c r="B13" s="88"/>
      <c r="C13" s="88"/>
      <c r="D13" s="80"/>
    </row>
    <row r="14" spans="1:4" s="68" customFormat="1" ht="12" customHeight="1" x14ac:dyDescent="0.25">
      <c r="A14" s="213" t="s">
        <v>330</v>
      </c>
      <c r="B14" s="149" t="str">
        <f>Sborovna!E14</f>
        <v>Práce a dodávky HSV</v>
      </c>
      <c r="C14" s="214">
        <f>Sborovna!I14</f>
        <v>0</v>
      </c>
    </row>
    <row r="15" spans="1:4" s="68" customFormat="1" ht="12" customHeight="1" x14ac:dyDescent="0.25">
      <c r="A15" s="213" t="s">
        <v>330</v>
      </c>
      <c r="B15" s="149" t="str">
        <f>Sborovna!E39</f>
        <v>Práce a dodávky PSV</v>
      </c>
      <c r="C15" s="214">
        <f>Sborovna!I39</f>
        <v>0</v>
      </c>
    </row>
    <row r="16" spans="1:4" s="68" customFormat="1" ht="12" customHeight="1" x14ac:dyDescent="0.25">
      <c r="A16" s="213" t="s">
        <v>330</v>
      </c>
      <c r="B16" s="149" t="str">
        <f>Sborovna!E69</f>
        <v>Silnoproudé rozvody</v>
      </c>
      <c r="C16" s="214">
        <f>Sborovna!I69</f>
        <v>0</v>
      </c>
    </row>
    <row r="17" spans="1:3" s="68" customFormat="1" ht="12" customHeight="1" x14ac:dyDescent="0.25">
      <c r="A17" s="213" t="s">
        <v>330</v>
      </c>
      <c r="B17" s="149" t="str">
        <f>Sborovna!E123</f>
        <v>Vedlejší rozpočtové náklady</v>
      </c>
      <c r="C17" s="214">
        <f>Sborovna!I123</f>
        <v>0</v>
      </c>
    </row>
    <row r="18" spans="1:3" s="68" customFormat="1" ht="12" customHeight="1" x14ac:dyDescent="0.25">
      <c r="A18" s="213">
        <v>104</v>
      </c>
      <c r="B18" s="149" t="str">
        <f>'104'!E14</f>
        <v>Práce a dodávky HSV</v>
      </c>
      <c r="C18" s="214">
        <f>'104'!I14</f>
        <v>0</v>
      </c>
    </row>
    <row r="19" spans="1:3" s="68" customFormat="1" ht="12" customHeight="1" x14ac:dyDescent="0.25">
      <c r="A19" s="213">
        <v>104</v>
      </c>
      <c r="B19" s="149" t="str">
        <f>'104'!E38</f>
        <v>Práce a dodávky PSV</v>
      </c>
      <c r="C19" s="214">
        <f>'104'!I38</f>
        <v>0</v>
      </c>
    </row>
    <row r="20" spans="1:3" s="68" customFormat="1" ht="12" customHeight="1" x14ac:dyDescent="0.25">
      <c r="A20" s="213">
        <v>104</v>
      </c>
      <c r="B20" s="149" t="str">
        <f>'104'!E64</f>
        <v>Silnoproudé rozvody</v>
      </c>
      <c r="C20" s="214">
        <f>'104'!I64</f>
        <v>0</v>
      </c>
    </row>
    <row r="21" spans="1:3" s="68" customFormat="1" ht="12" customHeight="1" x14ac:dyDescent="0.25">
      <c r="A21" s="213">
        <v>104</v>
      </c>
      <c r="B21" s="149" t="str">
        <f>'104'!E91</f>
        <v>Vedlejší rozpočtové náklady</v>
      </c>
      <c r="C21" s="214">
        <f>'104'!I91</f>
        <v>0</v>
      </c>
    </row>
    <row r="22" spans="1:3" s="68" customFormat="1" ht="12" customHeight="1" x14ac:dyDescent="0.25">
      <c r="A22" s="213">
        <v>106</v>
      </c>
      <c r="B22" s="149" t="str">
        <f>'106'!E14</f>
        <v>Práce a dodávky HSV</v>
      </c>
      <c r="C22" s="214">
        <f>'106'!I14</f>
        <v>0</v>
      </c>
    </row>
    <row r="23" spans="1:3" s="68" customFormat="1" ht="12" customHeight="1" x14ac:dyDescent="0.25">
      <c r="A23" s="213">
        <v>106</v>
      </c>
      <c r="B23" s="149" t="str">
        <f>'106'!E38</f>
        <v>Práce a dodávky PSV</v>
      </c>
      <c r="C23" s="214">
        <f>'106'!I38</f>
        <v>0</v>
      </c>
    </row>
    <row r="24" spans="1:3" s="68" customFormat="1" ht="12" customHeight="1" x14ac:dyDescent="0.25">
      <c r="A24" s="213">
        <v>106</v>
      </c>
      <c r="B24" s="149" t="str">
        <f>'106'!E64</f>
        <v>Silnoproudé rozvody</v>
      </c>
      <c r="C24" s="214">
        <f>'106'!I64</f>
        <v>0</v>
      </c>
    </row>
    <row r="25" spans="1:3" s="68" customFormat="1" ht="12" customHeight="1" x14ac:dyDescent="0.25">
      <c r="A25" s="213">
        <v>106</v>
      </c>
      <c r="B25" s="149" t="str">
        <f>'106'!E91</f>
        <v>Vedlejší rozpočtové náklady</v>
      </c>
      <c r="C25" s="214">
        <f>'106'!I91</f>
        <v>0</v>
      </c>
    </row>
    <row r="26" spans="1:3" s="68" customFormat="1" ht="12" customHeight="1" x14ac:dyDescent="0.25">
      <c r="A26" s="213">
        <v>202</v>
      </c>
      <c r="B26" s="149" t="str">
        <f>'202'!E14</f>
        <v>Práce a dodávky HSV</v>
      </c>
      <c r="C26" s="214">
        <f>'202'!I14</f>
        <v>0</v>
      </c>
    </row>
    <row r="27" spans="1:3" s="68" customFormat="1" ht="12" customHeight="1" x14ac:dyDescent="0.25">
      <c r="A27" s="213">
        <v>202</v>
      </c>
      <c r="B27" s="149" t="str">
        <f>'202'!E38</f>
        <v>Práce a dodávky PSV</v>
      </c>
      <c r="C27" s="214">
        <f>'202'!I38</f>
        <v>0</v>
      </c>
    </row>
    <row r="28" spans="1:3" s="68" customFormat="1" ht="12" customHeight="1" x14ac:dyDescent="0.25">
      <c r="A28" s="213">
        <v>202</v>
      </c>
      <c r="B28" s="149" t="str">
        <f>'202'!E64</f>
        <v>Silnoproudé rozvody</v>
      </c>
      <c r="C28" s="214">
        <f>'202'!I64</f>
        <v>0</v>
      </c>
    </row>
    <row r="29" spans="1:3" s="68" customFormat="1" ht="12" customHeight="1" x14ac:dyDescent="0.25">
      <c r="A29" s="213">
        <v>202</v>
      </c>
      <c r="B29" s="149" t="str">
        <f>'202'!E88</f>
        <v>Vedlejší rozpočtové náklady</v>
      </c>
      <c r="C29" s="214">
        <f>'202'!I88</f>
        <v>0</v>
      </c>
    </row>
    <row r="30" spans="1:3" s="68" customFormat="1" ht="12" customHeight="1" x14ac:dyDescent="0.25">
      <c r="A30" s="213">
        <v>203</v>
      </c>
      <c r="B30" s="149" t="str">
        <f>'203'!E14</f>
        <v>Práce a dodávky HSV</v>
      </c>
      <c r="C30" s="214">
        <f>'203'!I14</f>
        <v>0</v>
      </c>
    </row>
    <row r="31" spans="1:3" s="68" customFormat="1" ht="12" customHeight="1" x14ac:dyDescent="0.25">
      <c r="A31" s="213">
        <v>203</v>
      </c>
      <c r="B31" s="149" t="str">
        <f>'203'!E38</f>
        <v>Práce a dodávky PSV</v>
      </c>
      <c r="C31" s="214">
        <f>'203'!I38</f>
        <v>0</v>
      </c>
    </row>
    <row r="32" spans="1:3" s="68" customFormat="1" ht="12" customHeight="1" x14ac:dyDescent="0.25">
      <c r="A32" s="213">
        <v>203</v>
      </c>
      <c r="B32" s="149" t="str">
        <f>'203'!E64</f>
        <v>Silnoproudé rozvody</v>
      </c>
      <c r="C32" s="214">
        <f>'203'!I64</f>
        <v>0</v>
      </c>
    </row>
    <row r="33" spans="1:3" s="68" customFormat="1" ht="12" customHeight="1" x14ac:dyDescent="0.25">
      <c r="A33" s="213">
        <v>203</v>
      </c>
      <c r="B33" s="149" t="str">
        <f>'203'!E91</f>
        <v>Vedlejší rozpočtové náklady</v>
      </c>
      <c r="C33" s="214">
        <f>'203'!I91</f>
        <v>0</v>
      </c>
    </row>
    <row r="34" spans="1:3" s="68" customFormat="1" ht="12" customHeight="1" x14ac:dyDescent="0.25">
      <c r="A34" s="213">
        <v>205</v>
      </c>
      <c r="B34" s="149" t="str">
        <f>'205'!E14</f>
        <v>Práce a dodávky HSV</v>
      </c>
      <c r="C34" s="214">
        <f>'205'!I14</f>
        <v>0</v>
      </c>
    </row>
    <row r="35" spans="1:3" s="68" customFormat="1" ht="12" customHeight="1" x14ac:dyDescent="0.25">
      <c r="A35" s="213">
        <v>205</v>
      </c>
      <c r="B35" s="149" t="str">
        <f>'205'!E38</f>
        <v>Práce a dodávky PSV</v>
      </c>
      <c r="C35" s="214">
        <f>'205'!I38</f>
        <v>0</v>
      </c>
    </row>
    <row r="36" spans="1:3" s="68" customFormat="1" ht="12" customHeight="1" x14ac:dyDescent="0.25">
      <c r="A36" s="213">
        <v>205</v>
      </c>
      <c r="B36" s="149" t="str">
        <f>'205'!E64</f>
        <v>Silnoproudé rozvody</v>
      </c>
      <c r="C36" s="214">
        <f>'205'!I64</f>
        <v>0</v>
      </c>
    </row>
    <row r="37" spans="1:3" s="68" customFormat="1" ht="12" customHeight="1" x14ac:dyDescent="0.25">
      <c r="A37" s="213">
        <v>205</v>
      </c>
      <c r="B37" s="149" t="str">
        <f>'205'!E91</f>
        <v>Vedlejší rozpočtové náklady</v>
      </c>
      <c r="C37" s="214">
        <f>'205'!I91</f>
        <v>0</v>
      </c>
    </row>
    <row r="38" spans="1:3" s="68" customFormat="1" ht="12" customHeight="1" x14ac:dyDescent="0.25">
      <c r="A38" s="213">
        <v>207</v>
      </c>
      <c r="B38" s="149" t="str">
        <f>'207'!E14</f>
        <v>Práce a dodávky HSV</v>
      </c>
      <c r="C38" s="214">
        <f>'207'!I14</f>
        <v>0</v>
      </c>
    </row>
    <row r="39" spans="1:3" s="68" customFormat="1" ht="12" customHeight="1" x14ac:dyDescent="0.25">
      <c r="A39" s="213">
        <v>207</v>
      </c>
      <c r="B39" s="149" t="str">
        <f>'207'!E38</f>
        <v>Práce a dodávky PSV</v>
      </c>
      <c r="C39" s="214">
        <f>'207'!I38</f>
        <v>0</v>
      </c>
    </row>
    <row r="40" spans="1:3" s="68" customFormat="1" ht="12" customHeight="1" x14ac:dyDescent="0.25">
      <c r="A40" s="213">
        <v>207</v>
      </c>
      <c r="B40" s="149" t="str">
        <f>'207'!E64</f>
        <v>Silnoproudé rozvody</v>
      </c>
      <c r="C40" s="214">
        <f>'207'!I64</f>
        <v>0</v>
      </c>
    </row>
    <row r="41" spans="1:3" s="68" customFormat="1" ht="12" customHeight="1" x14ac:dyDescent="0.25">
      <c r="A41" s="213">
        <v>207</v>
      </c>
      <c r="B41" s="149" t="str">
        <f>'207'!E91</f>
        <v>Vedlejší rozpočtové náklady</v>
      </c>
      <c r="C41" s="214">
        <f>'207'!I91</f>
        <v>0</v>
      </c>
    </row>
    <row r="42" spans="1:3" s="68" customFormat="1" ht="12" customHeight="1" x14ac:dyDescent="0.25">
      <c r="A42" s="213">
        <v>211</v>
      </c>
      <c r="B42" s="149" t="str">
        <f>'211'!E14</f>
        <v>Práce a dodávky HSV</v>
      </c>
      <c r="C42" s="214">
        <f>'211'!I14</f>
        <v>0</v>
      </c>
    </row>
    <row r="43" spans="1:3" s="68" customFormat="1" ht="12" customHeight="1" x14ac:dyDescent="0.25">
      <c r="A43" s="213">
        <v>211</v>
      </c>
      <c r="B43" s="149" t="str">
        <f>'211'!E38</f>
        <v>Práce a dodávky PSV</v>
      </c>
      <c r="C43" s="214">
        <f>'211'!I38</f>
        <v>0</v>
      </c>
    </row>
    <row r="44" spans="1:3" s="68" customFormat="1" ht="12" customHeight="1" x14ac:dyDescent="0.25">
      <c r="A44" s="213">
        <v>211</v>
      </c>
      <c r="B44" s="149" t="str">
        <f>'211'!E64</f>
        <v>Silnoproudé rozvody</v>
      </c>
      <c r="C44" s="214">
        <f>'211'!I64</f>
        <v>0</v>
      </c>
    </row>
    <row r="45" spans="1:3" s="68" customFormat="1" ht="12" customHeight="1" x14ac:dyDescent="0.25">
      <c r="A45" s="213">
        <v>211</v>
      </c>
      <c r="B45" s="149" t="str">
        <f>'211'!E91</f>
        <v>Vedlejší rozpočtové náklady</v>
      </c>
      <c r="C45" s="214">
        <f>'211'!I91</f>
        <v>0</v>
      </c>
    </row>
    <row r="46" spans="1:3" s="68" customFormat="1" ht="12" customHeight="1" x14ac:dyDescent="0.25">
      <c r="A46" s="213">
        <v>212</v>
      </c>
      <c r="B46" s="149" t="str">
        <f>'212'!E14</f>
        <v>Práce a dodávky HSV</v>
      </c>
      <c r="C46" s="214">
        <f>'212'!I14</f>
        <v>0</v>
      </c>
    </row>
    <row r="47" spans="1:3" s="68" customFormat="1" ht="12" customHeight="1" x14ac:dyDescent="0.25">
      <c r="A47" s="213">
        <v>212</v>
      </c>
      <c r="B47" s="149" t="str">
        <f>'212'!E38</f>
        <v>Práce a dodávky PSV</v>
      </c>
      <c r="C47" s="214">
        <f>'212'!I38</f>
        <v>0</v>
      </c>
    </row>
    <row r="48" spans="1:3" s="68" customFormat="1" ht="12" customHeight="1" x14ac:dyDescent="0.25">
      <c r="A48" s="213">
        <v>212</v>
      </c>
      <c r="B48" s="149" t="str">
        <f>'212'!E64</f>
        <v>Silnoproudé rozvody</v>
      </c>
      <c r="C48" s="214">
        <f>'212'!I64</f>
        <v>0</v>
      </c>
    </row>
    <row r="49" spans="1:3" s="68" customFormat="1" ht="12" customHeight="1" x14ac:dyDescent="0.25">
      <c r="A49" s="213">
        <v>212</v>
      </c>
      <c r="B49" s="149" t="str">
        <f>'212'!E92</f>
        <v>Vedlejší rozpočtové náklady</v>
      </c>
      <c r="C49" s="214">
        <f>'212'!I92</f>
        <v>0</v>
      </c>
    </row>
    <row r="50" spans="1:3" s="68" customFormat="1" ht="12" customHeight="1" x14ac:dyDescent="0.25">
      <c r="A50" s="213" t="s">
        <v>331</v>
      </c>
      <c r="B50" s="149" t="str">
        <f>'Šatna levá'!E14</f>
        <v>Práce a dodávky HSV</v>
      </c>
      <c r="C50" s="214">
        <f>'Šatna levá'!I14</f>
        <v>0</v>
      </c>
    </row>
    <row r="51" spans="1:3" s="68" customFormat="1" ht="12" customHeight="1" x14ac:dyDescent="0.25">
      <c r="A51" s="213" t="s">
        <v>331</v>
      </c>
      <c r="B51" s="149" t="str">
        <f>'Šatna levá'!E38</f>
        <v>Práce a dodávky PSV</v>
      </c>
      <c r="C51" s="214">
        <f>'Šatna levá'!I38</f>
        <v>0</v>
      </c>
    </row>
    <row r="52" spans="1:3" s="68" customFormat="1" ht="12" customHeight="1" x14ac:dyDescent="0.25">
      <c r="A52" s="213" t="s">
        <v>331</v>
      </c>
      <c r="B52" s="149" t="str">
        <f>'Šatna levá'!E48</f>
        <v>Silnoproudé rozvody</v>
      </c>
      <c r="C52" s="214">
        <f>'Šatna levá'!I48</f>
        <v>0</v>
      </c>
    </row>
    <row r="53" spans="1:3" s="68" customFormat="1" ht="12" customHeight="1" x14ac:dyDescent="0.25">
      <c r="A53" s="213" t="s">
        <v>331</v>
      </c>
      <c r="B53" s="149" t="str">
        <f>'Šatna levá'!E62</f>
        <v>Vedlejší rozpočtové náklady</v>
      </c>
      <c r="C53" s="214">
        <f>'Šatna levá'!I62</f>
        <v>0</v>
      </c>
    </row>
    <row r="54" spans="1:3" s="68" customFormat="1" ht="12" customHeight="1" x14ac:dyDescent="0.25">
      <c r="A54" s="213" t="s">
        <v>332</v>
      </c>
      <c r="B54" s="149" t="str">
        <f>'Šatna pravá'!E14</f>
        <v>Práce a dodávky HSV</v>
      </c>
      <c r="C54" s="214">
        <f>'Šatna pravá'!I14</f>
        <v>0</v>
      </c>
    </row>
    <row r="55" spans="1:3" s="68" customFormat="1" ht="12" customHeight="1" x14ac:dyDescent="0.25">
      <c r="A55" s="213" t="s">
        <v>332</v>
      </c>
      <c r="B55" s="149" t="str">
        <f>'Šatna pravá'!E38</f>
        <v>Práce a dodávky PSV</v>
      </c>
      <c r="C55" s="214">
        <f>'Šatna pravá'!I38</f>
        <v>0</v>
      </c>
    </row>
    <row r="56" spans="1:3" s="68" customFormat="1" ht="12" customHeight="1" x14ac:dyDescent="0.25">
      <c r="A56" s="213" t="s">
        <v>332</v>
      </c>
      <c r="B56" s="149" t="str">
        <f>'Šatna pravá'!E48</f>
        <v>Silnoproudé rozvody</v>
      </c>
      <c r="C56" s="214">
        <f>'Šatna pravá'!I48</f>
        <v>0</v>
      </c>
    </row>
    <row r="57" spans="1:3" s="68" customFormat="1" ht="12" customHeight="1" x14ac:dyDescent="0.25">
      <c r="A57" s="213" t="s">
        <v>332</v>
      </c>
      <c r="B57" s="149" t="str">
        <f>'Šatna pravá'!E62</f>
        <v>Vedlejší rozpočtové náklady</v>
      </c>
      <c r="C57" s="214">
        <f>'Šatna pravá'!I62</f>
        <v>0</v>
      </c>
    </row>
    <row r="58" spans="1:3" ht="10.5" x14ac:dyDescent="0.25">
      <c r="A58" s="150"/>
      <c r="B58" s="151" t="s">
        <v>189</v>
      </c>
      <c r="C58" s="152">
        <f>SUM(C14:C57)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I128"/>
  <sheetViews>
    <sheetView showGridLines="0" tabSelected="1" topLeftCell="A37" zoomScaleNormal="100" workbookViewId="0">
      <selection activeCell="H1" activeCellId="1" sqref="H13:H1048576 H1:H10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SUBTOTAL(9,I15:I38)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3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3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28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10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SUBTOTAL(9,I22:I30)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7</v>
      </c>
      <c r="H22" s="198"/>
      <c r="I22" s="198">
        <f t="shared" ref="I22:I28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2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28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28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28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25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114</v>
      </c>
      <c r="E28" s="196" t="s">
        <v>115</v>
      </c>
      <c r="F28" s="194" t="s">
        <v>111</v>
      </c>
      <c r="G28" s="197">
        <v>40</v>
      </c>
      <c r="H28" s="198"/>
      <c r="I28" s="198">
        <f t="shared" si="1"/>
        <v>0</v>
      </c>
    </row>
    <row r="29" spans="1:9" s="199" customFormat="1" x14ac:dyDescent="0.25">
      <c r="A29" s="193">
        <v>13</v>
      </c>
      <c r="B29" s="194" t="s">
        <v>87</v>
      </c>
      <c r="C29" s="194" t="s">
        <v>110</v>
      </c>
      <c r="D29" s="195" t="s">
        <v>118</v>
      </c>
      <c r="E29" s="196" t="s">
        <v>119</v>
      </c>
      <c r="F29" s="194" t="s">
        <v>111</v>
      </c>
      <c r="G29" s="197">
        <v>2</v>
      </c>
      <c r="H29" s="198"/>
      <c r="I29" s="198">
        <f t="shared" ref="I29:I30" si="2">ROUND(G29*H29,2)</f>
        <v>0</v>
      </c>
    </row>
    <row r="30" spans="1:9" s="199" customFormat="1" ht="25" x14ac:dyDescent="0.25">
      <c r="A30" s="193">
        <v>14</v>
      </c>
      <c r="B30" s="194" t="s">
        <v>87</v>
      </c>
      <c r="C30" s="194" t="s">
        <v>197</v>
      </c>
      <c r="D30" s="195"/>
      <c r="E30" s="196" t="s">
        <v>316</v>
      </c>
      <c r="F30" s="194" t="s">
        <v>127</v>
      </c>
      <c r="G30" s="197">
        <v>1</v>
      </c>
      <c r="H30" s="198"/>
      <c r="I30" s="198">
        <f t="shared" si="2"/>
        <v>0</v>
      </c>
    </row>
    <row r="31" spans="1:9" s="192" customFormat="1" ht="13" x14ac:dyDescent="0.25">
      <c r="A31" s="186"/>
      <c r="B31" s="187" t="s">
        <v>52</v>
      </c>
      <c r="C31" s="188"/>
      <c r="D31" s="189">
        <v>997</v>
      </c>
      <c r="E31" s="190" t="s">
        <v>74</v>
      </c>
      <c r="F31" s="188"/>
      <c r="G31" s="186"/>
      <c r="H31" s="198"/>
      <c r="I31" s="191">
        <f>SUBTOTAL(9,I32:I36)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110</v>
      </c>
      <c r="D32" s="195" t="s">
        <v>121</v>
      </c>
      <c r="E32" s="196" t="s">
        <v>190</v>
      </c>
      <c r="F32" s="194" t="s">
        <v>120</v>
      </c>
      <c r="G32" s="197">
        <v>0.54239999999999999</v>
      </c>
      <c r="H32" s="198"/>
      <c r="I32" s="198">
        <f t="shared" ref="I32:I36" si="3">ROUND(G32*H32,2)</f>
        <v>0</v>
      </c>
    </row>
    <row r="33" spans="1:9" s="199" customFormat="1" x14ac:dyDescent="0.25">
      <c r="A33" s="193">
        <v>16</v>
      </c>
      <c r="B33" s="194" t="s">
        <v>87</v>
      </c>
      <c r="C33" s="194" t="s">
        <v>122</v>
      </c>
      <c r="D33" s="195" t="s">
        <v>123</v>
      </c>
      <c r="E33" s="196" t="s">
        <v>124</v>
      </c>
      <c r="F33" s="194" t="s">
        <v>120</v>
      </c>
      <c r="G33" s="197">
        <f>G32</f>
        <v>0.54239999999999999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191</v>
      </c>
      <c r="E34" s="196" t="s">
        <v>192</v>
      </c>
      <c r="F34" s="194" t="s">
        <v>120</v>
      </c>
      <c r="G34" s="197">
        <f>G32</f>
        <v>0.54239999999999999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193</v>
      </c>
      <c r="E35" s="196" t="s">
        <v>196</v>
      </c>
      <c r="F35" s="194" t="s">
        <v>120</v>
      </c>
      <c r="G35" s="197">
        <f>G34*20</f>
        <v>10.847999999999999</v>
      </c>
      <c r="H35" s="198"/>
      <c r="I35" s="198">
        <f t="shared" si="3"/>
        <v>0</v>
      </c>
    </row>
    <row r="36" spans="1:9" s="201" customFormat="1" x14ac:dyDescent="0.25">
      <c r="A36" s="193">
        <v>19</v>
      </c>
      <c r="B36" s="194" t="s">
        <v>87</v>
      </c>
      <c r="C36" s="194" t="s">
        <v>110</v>
      </c>
      <c r="D36" s="195" t="s">
        <v>194</v>
      </c>
      <c r="E36" s="196" t="s">
        <v>195</v>
      </c>
      <c r="F36" s="194" t="s">
        <v>120</v>
      </c>
      <c r="G36" s="197">
        <f>G32</f>
        <v>0.54239999999999999</v>
      </c>
      <c r="H36" s="202"/>
      <c r="I36" s="198">
        <f t="shared" si="3"/>
        <v>0</v>
      </c>
    </row>
    <row r="37" spans="1:9" s="192" customFormat="1" ht="13" x14ac:dyDescent="0.25">
      <c r="A37" s="186"/>
      <c r="B37" s="187" t="s">
        <v>52</v>
      </c>
      <c r="C37" s="188"/>
      <c r="D37" s="189">
        <v>998</v>
      </c>
      <c r="E37" s="190" t="s">
        <v>75</v>
      </c>
      <c r="F37" s="188"/>
      <c r="G37" s="186"/>
      <c r="H37" s="200"/>
      <c r="I37" s="191">
        <f>SUBTOTAL(9,I38:I38)</f>
        <v>0</v>
      </c>
    </row>
    <row r="38" spans="1:9" s="199" customFormat="1" x14ac:dyDescent="0.25">
      <c r="A38" s="193">
        <v>20</v>
      </c>
      <c r="B38" s="194" t="s">
        <v>87</v>
      </c>
      <c r="C38" s="194" t="s">
        <v>91</v>
      </c>
      <c r="D38" s="195" t="s">
        <v>125</v>
      </c>
      <c r="E38" s="196" t="s">
        <v>126</v>
      </c>
      <c r="F38" s="194" t="s">
        <v>120</v>
      </c>
      <c r="G38" s="197">
        <v>2</v>
      </c>
      <c r="H38" s="198"/>
      <c r="I38" s="198">
        <f t="shared" ref="I38" si="4">ROUND(G38*H38,2)</f>
        <v>0</v>
      </c>
    </row>
    <row r="39" spans="1:9" s="185" customFormat="1" ht="13" x14ac:dyDescent="0.25">
      <c r="A39" s="178"/>
      <c r="B39" s="180" t="s">
        <v>52</v>
      </c>
      <c r="C39" s="181"/>
      <c r="D39" s="182" t="s">
        <v>43</v>
      </c>
      <c r="E39" s="183" t="s">
        <v>76</v>
      </c>
      <c r="F39" s="181"/>
      <c r="G39" s="178"/>
      <c r="H39" s="200"/>
      <c r="I39" s="184">
        <f>SUBTOTAL(9,I40:I68)</f>
        <v>0</v>
      </c>
    </row>
    <row r="40" spans="1:9" s="192" customFormat="1" ht="13" x14ac:dyDescent="0.25">
      <c r="A40" s="186"/>
      <c r="B40" s="187" t="s">
        <v>52</v>
      </c>
      <c r="C40" s="188"/>
      <c r="D40" s="189">
        <v>763</v>
      </c>
      <c r="E40" s="190" t="s">
        <v>247</v>
      </c>
      <c r="F40" s="188"/>
      <c r="G40" s="186"/>
      <c r="H40" s="200"/>
      <c r="I40" s="191">
        <f>SUBTOTAL(9,I41:I43)</f>
        <v>0</v>
      </c>
    </row>
    <row r="41" spans="1:9" s="199" customFormat="1" x14ac:dyDescent="0.25">
      <c r="A41" s="193">
        <v>21</v>
      </c>
      <c r="B41" s="194" t="s">
        <v>87</v>
      </c>
      <c r="C41" s="194">
        <v>763</v>
      </c>
      <c r="D41" s="195" t="s">
        <v>261</v>
      </c>
      <c r="E41" s="196" t="s">
        <v>262</v>
      </c>
      <c r="F41" s="194" t="s">
        <v>89</v>
      </c>
      <c r="G41" s="197">
        <v>28</v>
      </c>
      <c r="H41" s="198"/>
      <c r="I41" s="198">
        <f t="shared" ref="I41:I43" si="5">ROUND(G41*H41,2)</f>
        <v>0</v>
      </c>
    </row>
    <row r="42" spans="1:9" s="199" customFormat="1" ht="25" x14ac:dyDescent="0.25">
      <c r="A42" s="193">
        <v>22</v>
      </c>
      <c r="B42" s="194" t="s">
        <v>87</v>
      </c>
      <c r="C42" s="194">
        <v>763</v>
      </c>
      <c r="D42" s="195" t="s">
        <v>263</v>
      </c>
      <c r="E42" s="196" t="s">
        <v>319</v>
      </c>
      <c r="F42" s="194" t="s">
        <v>89</v>
      </c>
      <c r="G42" s="197">
        <v>28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128</v>
      </c>
      <c r="C43" s="194" t="s">
        <v>129</v>
      </c>
      <c r="D43" s="195" t="s">
        <v>318</v>
      </c>
      <c r="E43" s="196" t="s">
        <v>320</v>
      </c>
      <c r="F43" s="194" t="s">
        <v>89</v>
      </c>
      <c r="G43" s="197">
        <f>(G42)*1.12</f>
        <v>31.360000000000003</v>
      </c>
      <c r="H43" s="198"/>
      <c r="I43" s="198">
        <f t="shared" si="5"/>
        <v>0</v>
      </c>
    </row>
    <row r="44" spans="1:9" s="192" customFormat="1" ht="13" x14ac:dyDescent="0.25">
      <c r="A44" s="186"/>
      <c r="B44" s="187" t="s">
        <v>52</v>
      </c>
      <c r="C44" s="188"/>
      <c r="D44" s="189">
        <v>776</v>
      </c>
      <c r="E44" s="190" t="s">
        <v>78</v>
      </c>
      <c r="F44" s="188"/>
      <c r="G44" s="186"/>
      <c r="H44" s="200"/>
      <c r="I44" s="191">
        <f>SUBTOTAL(9,I45:I59)</f>
        <v>0</v>
      </c>
    </row>
    <row r="45" spans="1:9" s="199" customFormat="1" x14ac:dyDescent="0.25">
      <c r="A45" s="193">
        <v>24</v>
      </c>
      <c r="B45" s="194" t="s">
        <v>87</v>
      </c>
      <c r="C45" s="194" t="s">
        <v>77</v>
      </c>
      <c r="D45" s="195" t="s">
        <v>130</v>
      </c>
      <c r="E45" s="196" t="s">
        <v>131</v>
      </c>
      <c r="F45" s="194" t="s">
        <v>89</v>
      </c>
      <c r="G45" s="197">
        <f>G19</f>
        <v>28</v>
      </c>
      <c r="H45" s="198"/>
      <c r="I45" s="198">
        <f t="shared" ref="I45:I59" si="6">ROUND(G45*H45,2)</f>
        <v>0</v>
      </c>
    </row>
    <row r="46" spans="1:9" s="199" customFormat="1" x14ac:dyDescent="0.25">
      <c r="A46" s="193">
        <v>25</v>
      </c>
      <c r="B46" s="194" t="s">
        <v>87</v>
      </c>
      <c r="C46" s="194" t="s">
        <v>77</v>
      </c>
      <c r="D46" s="195" t="s">
        <v>132</v>
      </c>
      <c r="E46" s="196" t="s">
        <v>133</v>
      </c>
      <c r="F46" s="194" t="s">
        <v>89</v>
      </c>
      <c r="G46" s="197">
        <f>G19</f>
        <v>28</v>
      </c>
      <c r="H46" s="198"/>
      <c r="I46" s="198">
        <f t="shared" si="6"/>
        <v>0</v>
      </c>
    </row>
    <row r="47" spans="1:9" s="199" customFormat="1" x14ac:dyDescent="0.25">
      <c r="A47" s="193">
        <v>26</v>
      </c>
      <c r="B47" s="194" t="s">
        <v>87</v>
      </c>
      <c r="C47" s="194" t="s">
        <v>77</v>
      </c>
      <c r="D47" s="195" t="s">
        <v>134</v>
      </c>
      <c r="E47" s="196" t="s">
        <v>135</v>
      </c>
      <c r="F47" s="194" t="s">
        <v>89</v>
      </c>
      <c r="G47" s="197">
        <f>G19</f>
        <v>28</v>
      </c>
      <c r="H47" s="198"/>
      <c r="I47" s="198">
        <f t="shared" si="6"/>
        <v>0</v>
      </c>
    </row>
    <row r="48" spans="1:9" s="199" customFormat="1" x14ac:dyDescent="0.25">
      <c r="A48" s="193">
        <v>27</v>
      </c>
      <c r="B48" s="194" t="s">
        <v>87</v>
      </c>
      <c r="C48" s="194" t="s">
        <v>77</v>
      </c>
      <c r="D48" s="195" t="s">
        <v>136</v>
      </c>
      <c r="E48" s="196" t="s">
        <v>137</v>
      </c>
      <c r="F48" s="194" t="s">
        <v>89</v>
      </c>
      <c r="G48" s="197">
        <f>G19</f>
        <v>28</v>
      </c>
      <c r="H48" s="198"/>
      <c r="I48" s="198">
        <f t="shared" si="6"/>
        <v>0</v>
      </c>
    </row>
    <row r="49" spans="1:9" s="199" customFormat="1" x14ac:dyDescent="0.25">
      <c r="A49" s="193">
        <v>28</v>
      </c>
      <c r="B49" s="194" t="s">
        <v>87</v>
      </c>
      <c r="C49" s="194" t="s">
        <v>77</v>
      </c>
      <c r="D49" s="195" t="s">
        <v>138</v>
      </c>
      <c r="E49" s="196" t="s">
        <v>139</v>
      </c>
      <c r="F49" s="194" t="s">
        <v>89</v>
      </c>
      <c r="G49" s="197">
        <f>G19</f>
        <v>28</v>
      </c>
      <c r="H49" s="198"/>
      <c r="I49" s="198">
        <f t="shared" si="6"/>
        <v>0</v>
      </c>
    </row>
    <row r="50" spans="1:9" s="199" customFormat="1" x14ac:dyDescent="0.25">
      <c r="A50" s="193">
        <v>29</v>
      </c>
      <c r="B50" s="194" t="s">
        <v>87</v>
      </c>
      <c r="C50" s="194" t="s">
        <v>77</v>
      </c>
      <c r="D50" s="195" t="s">
        <v>140</v>
      </c>
      <c r="E50" s="196" t="s">
        <v>141</v>
      </c>
      <c r="F50" s="194" t="s">
        <v>89</v>
      </c>
      <c r="G50" s="197">
        <f>G19</f>
        <v>28</v>
      </c>
      <c r="H50" s="198"/>
      <c r="I50" s="198">
        <f t="shared" si="6"/>
        <v>0</v>
      </c>
    </row>
    <row r="51" spans="1:9" s="199" customFormat="1" x14ac:dyDescent="0.25">
      <c r="A51" s="193">
        <v>30</v>
      </c>
      <c r="B51" s="194" t="s">
        <v>87</v>
      </c>
      <c r="C51" s="194" t="s">
        <v>77</v>
      </c>
      <c r="D51" s="195" t="s">
        <v>142</v>
      </c>
      <c r="E51" s="196" t="s">
        <v>143</v>
      </c>
      <c r="F51" s="194" t="s">
        <v>89</v>
      </c>
      <c r="G51" s="197">
        <f>G19</f>
        <v>28</v>
      </c>
      <c r="H51" s="198"/>
      <c r="I51" s="198">
        <f t="shared" si="6"/>
        <v>0</v>
      </c>
    </row>
    <row r="52" spans="1:9" s="203" customFormat="1" ht="25" x14ac:dyDescent="0.25">
      <c r="A52" s="193">
        <v>31</v>
      </c>
      <c r="B52" s="194" t="s">
        <v>128</v>
      </c>
      <c r="C52" s="194" t="s">
        <v>129</v>
      </c>
      <c r="D52" s="195" t="s">
        <v>260</v>
      </c>
      <c r="E52" s="196" t="s">
        <v>250</v>
      </c>
      <c r="F52" s="194" t="s">
        <v>89</v>
      </c>
      <c r="G52" s="197">
        <f>G19</f>
        <v>28</v>
      </c>
      <c r="H52" s="198"/>
      <c r="I52" s="198">
        <f t="shared" si="6"/>
        <v>0</v>
      </c>
    </row>
    <row r="53" spans="1:9" s="199" customFormat="1" x14ac:dyDescent="0.25">
      <c r="A53" s="193">
        <v>32</v>
      </c>
      <c r="B53" s="194" t="s">
        <v>87</v>
      </c>
      <c r="C53" s="194" t="s">
        <v>77</v>
      </c>
      <c r="D53" s="195" t="s">
        <v>144</v>
      </c>
      <c r="E53" s="196" t="s">
        <v>145</v>
      </c>
      <c r="F53" s="194" t="s">
        <v>111</v>
      </c>
      <c r="G53" s="197">
        <v>17</v>
      </c>
      <c r="H53" s="198"/>
      <c r="I53" s="198">
        <f t="shared" si="6"/>
        <v>0</v>
      </c>
    </row>
    <row r="54" spans="1:9" s="199" customFormat="1" x14ac:dyDescent="0.25">
      <c r="A54" s="193">
        <v>33</v>
      </c>
      <c r="B54" s="194" t="s">
        <v>87</v>
      </c>
      <c r="C54" s="194" t="s">
        <v>77</v>
      </c>
      <c r="D54" s="195" t="s">
        <v>146</v>
      </c>
      <c r="E54" s="196" t="s">
        <v>147</v>
      </c>
      <c r="F54" s="194" t="s">
        <v>111</v>
      </c>
      <c r="G54" s="197">
        <v>25</v>
      </c>
      <c r="H54" s="198"/>
      <c r="I54" s="198">
        <f t="shared" si="6"/>
        <v>0</v>
      </c>
    </row>
    <row r="55" spans="1:9" s="203" customFormat="1" x14ac:dyDescent="0.25">
      <c r="A55" s="193">
        <v>34</v>
      </c>
      <c r="B55" s="194" t="s">
        <v>128</v>
      </c>
      <c r="C55" s="194" t="s">
        <v>129</v>
      </c>
      <c r="D55" s="195" t="s">
        <v>232</v>
      </c>
      <c r="E55" s="196" t="s">
        <v>233</v>
      </c>
      <c r="F55" s="194" t="s">
        <v>111</v>
      </c>
      <c r="G55" s="197">
        <f>G54</f>
        <v>25</v>
      </c>
      <c r="H55" s="198"/>
      <c r="I55" s="198">
        <f t="shared" si="6"/>
        <v>0</v>
      </c>
    </row>
    <row r="56" spans="1:9" s="199" customFormat="1" x14ac:dyDescent="0.25">
      <c r="A56" s="193">
        <v>35</v>
      </c>
      <c r="B56" s="194" t="s">
        <v>87</v>
      </c>
      <c r="C56" s="194" t="s">
        <v>77</v>
      </c>
      <c r="D56" s="195" t="s">
        <v>148</v>
      </c>
      <c r="E56" s="196" t="s">
        <v>234</v>
      </c>
      <c r="F56" s="194" t="s">
        <v>111</v>
      </c>
      <c r="G56" s="197">
        <f>G54</f>
        <v>25</v>
      </c>
      <c r="H56" s="198"/>
      <c r="I56" s="198">
        <f t="shared" si="6"/>
        <v>0</v>
      </c>
    </row>
    <row r="57" spans="1:9" s="199" customFormat="1" x14ac:dyDescent="0.25">
      <c r="A57" s="193">
        <v>36</v>
      </c>
      <c r="B57" s="194" t="s">
        <v>87</v>
      </c>
      <c r="C57" s="194" t="s">
        <v>77</v>
      </c>
      <c r="D57" s="195" t="s">
        <v>149</v>
      </c>
      <c r="E57" s="196" t="s">
        <v>150</v>
      </c>
      <c r="F57" s="194" t="s">
        <v>89</v>
      </c>
      <c r="G57" s="197">
        <f>G52</f>
        <v>28</v>
      </c>
      <c r="H57" s="198"/>
      <c r="I57" s="198">
        <f t="shared" si="6"/>
        <v>0</v>
      </c>
    </row>
    <row r="58" spans="1:9" s="199" customFormat="1" x14ac:dyDescent="0.25">
      <c r="A58" s="193">
        <v>37</v>
      </c>
      <c r="B58" s="194" t="s">
        <v>87</v>
      </c>
      <c r="C58" s="194" t="s">
        <v>77</v>
      </c>
      <c r="D58" s="195" t="s">
        <v>151</v>
      </c>
      <c r="E58" s="196" t="s">
        <v>152</v>
      </c>
      <c r="F58" s="194" t="s">
        <v>89</v>
      </c>
      <c r="G58" s="197">
        <f>G52</f>
        <v>28</v>
      </c>
      <c r="H58" s="198"/>
      <c r="I58" s="198">
        <f t="shared" si="6"/>
        <v>0</v>
      </c>
    </row>
    <row r="59" spans="1:9" s="199" customFormat="1" x14ac:dyDescent="0.25">
      <c r="A59" s="193">
        <v>38</v>
      </c>
      <c r="B59" s="194" t="s">
        <v>87</v>
      </c>
      <c r="C59" s="194" t="s">
        <v>77</v>
      </c>
      <c r="D59" s="195" t="s">
        <v>153</v>
      </c>
      <c r="E59" s="196" t="s">
        <v>154</v>
      </c>
      <c r="F59" s="194" t="s">
        <v>41</v>
      </c>
      <c r="G59" s="197">
        <v>100</v>
      </c>
      <c r="H59" s="198"/>
      <c r="I59" s="198">
        <f t="shared" si="6"/>
        <v>0</v>
      </c>
    </row>
    <row r="60" spans="1:9" s="199" customFormat="1" ht="13" x14ac:dyDescent="0.25">
      <c r="A60" s="186"/>
      <c r="B60" s="187" t="s">
        <v>52</v>
      </c>
      <c r="C60" s="188"/>
      <c r="D60" s="189">
        <v>784</v>
      </c>
      <c r="E60" s="190" t="s">
        <v>80</v>
      </c>
      <c r="F60" s="188"/>
      <c r="G60" s="186"/>
      <c r="H60" s="200"/>
      <c r="I60" s="191">
        <f>SUBTOTAL(9,I61:I68)</f>
        <v>0</v>
      </c>
    </row>
    <row r="61" spans="1:9" s="199" customFormat="1" x14ac:dyDescent="0.25">
      <c r="A61" s="193">
        <v>39</v>
      </c>
      <c r="B61" s="194" t="s">
        <v>87</v>
      </c>
      <c r="C61" s="194" t="s">
        <v>79</v>
      </c>
      <c r="D61" s="195" t="s">
        <v>155</v>
      </c>
      <c r="E61" s="196" t="s">
        <v>156</v>
      </c>
      <c r="F61" s="194" t="s">
        <v>89</v>
      </c>
      <c r="G61" s="197">
        <v>110</v>
      </c>
      <c r="H61" s="198"/>
      <c r="I61" s="198">
        <f t="shared" ref="I61:I68" si="7">ROUND(G61*H61,2)</f>
        <v>0</v>
      </c>
    </row>
    <row r="62" spans="1:9" s="199" customFormat="1" x14ac:dyDescent="0.25">
      <c r="A62" s="193">
        <v>40</v>
      </c>
      <c r="B62" s="194" t="s">
        <v>87</v>
      </c>
      <c r="C62" s="194" t="s">
        <v>79</v>
      </c>
      <c r="D62" s="195" t="s">
        <v>157</v>
      </c>
      <c r="E62" s="196" t="s">
        <v>254</v>
      </c>
      <c r="F62" s="194" t="s">
        <v>89</v>
      </c>
      <c r="G62" s="197">
        <f>G61</f>
        <v>110</v>
      </c>
      <c r="H62" s="198"/>
      <c r="I62" s="198">
        <f t="shared" si="7"/>
        <v>0</v>
      </c>
    </row>
    <row r="63" spans="1:9" s="199" customFormat="1" x14ac:dyDescent="0.25">
      <c r="A63" s="193">
        <v>41</v>
      </c>
      <c r="B63" s="194" t="s">
        <v>87</v>
      </c>
      <c r="C63" s="194" t="s">
        <v>79</v>
      </c>
      <c r="D63" s="195" t="s">
        <v>158</v>
      </c>
      <c r="E63" s="196" t="s">
        <v>159</v>
      </c>
      <c r="F63" s="194" t="s">
        <v>94</v>
      </c>
      <c r="G63" s="197">
        <f>G61</f>
        <v>110</v>
      </c>
      <c r="H63" s="198"/>
      <c r="I63" s="198">
        <f t="shared" si="7"/>
        <v>0</v>
      </c>
    </row>
    <row r="64" spans="1:9" s="199" customFormat="1" x14ac:dyDescent="0.25">
      <c r="A64" s="193">
        <v>42</v>
      </c>
      <c r="B64" s="194" t="s">
        <v>87</v>
      </c>
      <c r="C64" s="194" t="s">
        <v>79</v>
      </c>
      <c r="D64" s="195" t="s">
        <v>160</v>
      </c>
      <c r="E64" s="196" t="s">
        <v>161</v>
      </c>
      <c r="F64" s="194" t="s">
        <v>89</v>
      </c>
      <c r="G64" s="197">
        <f>G61</f>
        <v>110</v>
      </c>
      <c r="H64" s="198"/>
      <c r="I64" s="198">
        <f t="shared" si="7"/>
        <v>0</v>
      </c>
    </row>
    <row r="65" spans="1:9" s="199" customFormat="1" x14ac:dyDescent="0.25">
      <c r="A65" s="193">
        <v>43</v>
      </c>
      <c r="B65" s="194" t="s">
        <v>87</v>
      </c>
      <c r="C65" s="194" t="s">
        <v>79</v>
      </c>
      <c r="D65" s="195" t="s">
        <v>162</v>
      </c>
      <c r="E65" s="196" t="s">
        <v>163</v>
      </c>
      <c r="F65" s="194" t="s">
        <v>89</v>
      </c>
      <c r="G65" s="197">
        <f>G22</f>
        <v>7</v>
      </c>
      <c r="H65" s="198"/>
      <c r="I65" s="198">
        <f t="shared" si="7"/>
        <v>0</v>
      </c>
    </row>
    <row r="66" spans="1:9" s="199" customFormat="1" x14ac:dyDescent="0.25">
      <c r="A66" s="193">
        <v>44</v>
      </c>
      <c r="B66" s="194" t="s">
        <v>87</v>
      </c>
      <c r="C66" s="194" t="s">
        <v>79</v>
      </c>
      <c r="D66" s="195" t="s">
        <v>164</v>
      </c>
      <c r="E66" s="196" t="s">
        <v>165</v>
      </c>
      <c r="F66" s="194" t="s">
        <v>89</v>
      </c>
      <c r="G66" s="197">
        <f>G23</f>
        <v>2</v>
      </c>
      <c r="H66" s="198"/>
      <c r="I66" s="198">
        <f t="shared" si="7"/>
        <v>0</v>
      </c>
    </row>
    <row r="67" spans="1:9" s="199" customFormat="1" x14ac:dyDescent="0.25">
      <c r="A67" s="193">
        <v>45</v>
      </c>
      <c r="B67" s="194" t="s">
        <v>87</v>
      </c>
      <c r="C67" s="194" t="s">
        <v>79</v>
      </c>
      <c r="D67" s="195" t="s">
        <v>166</v>
      </c>
      <c r="E67" s="196" t="s">
        <v>167</v>
      </c>
      <c r="F67" s="194" t="s">
        <v>89</v>
      </c>
      <c r="G67" s="197">
        <f>G52</f>
        <v>28</v>
      </c>
      <c r="H67" s="198"/>
      <c r="I67" s="198">
        <f t="shared" si="7"/>
        <v>0</v>
      </c>
    </row>
    <row r="68" spans="1:9" s="199" customFormat="1" x14ac:dyDescent="0.25">
      <c r="A68" s="193">
        <v>46</v>
      </c>
      <c r="B68" s="194" t="s">
        <v>87</v>
      </c>
      <c r="C68" s="194" t="s">
        <v>79</v>
      </c>
      <c r="D68" s="195" t="s">
        <v>168</v>
      </c>
      <c r="E68" s="196" t="s">
        <v>169</v>
      </c>
      <c r="F68" s="194" t="s">
        <v>89</v>
      </c>
      <c r="G68" s="197">
        <f>G61</f>
        <v>110</v>
      </c>
      <c r="H68" s="198"/>
      <c r="I68" s="198">
        <f t="shared" si="7"/>
        <v>0</v>
      </c>
    </row>
    <row r="69" spans="1:9" s="199" customFormat="1" ht="13" x14ac:dyDescent="0.25">
      <c r="A69" s="178"/>
      <c r="B69" s="180"/>
      <c r="C69" s="181"/>
      <c r="D69" s="182" t="s">
        <v>182</v>
      </c>
      <c r="E69" s="183" t="s">
        <v>307</v>
      </c>
      <c r="F69" s="181"/>
      <c r="G69" s="178"/>
      <c r="H69" s="178"/>
      <c r="I69" s="184">
        <f>SUBTOTAL(9,I70:I122)</f>
        <v>0</v>
      </c>
    </row>
    <row r="70" spans="1:9" s="201" customFormat="1" ht="13" x14ac:dyDescent="0.25">
      <c r="A70" s="193"/>
      <c r="B70" s="187"/>
      <c r="C70" s="188"/>
      <c r="D70" s="189">
        <v>741</v>
      </c>
      <c r="E70" s="190" t="s">
        <v>174</v>
      </c>
      <c r="F70" s="188"/>
      <c r="G70" s="186"/>
      <c r="H70" s="186"/>
      <c r="I70" s="191">
        <f>SUBTOTAL(9,I71:I95)</f>
        <v>0</v>
      </c>
    </row>
    <row r="71" spans="1:9" s="201" customFormat="1" x14ac:dyDescent="0.25">
      <c r="A71" s="193">
        <v>47</v>
      </c>
      <c r="B71" s="194" t="s">
        <v>87</v>
      </c>
      <c r="C71" s="194">
        <v>741</v>
      </c>
      <c r="D71" s="195" t="s">
        <v>236</v>
      </c>
      <c r="E71" s="196" t="s">
        <v>225</v>
      </c>
      <c r="F71" s="194" t="s">
        <v>94</v>
      </c>
      <c r="G71" s="197">
        <v>1</v>
      </c>
      <c r="H71" s="198"/>
      <c r="I71" s="198">
        <f t="shared" ref="I71:I91" si="8">ROUND(G71*H71,2)</f>
        <v>0</v>
      </c>
    </row>
    <row r="72" spans="1:9" s="199" customFormat="1" x14ac:dyDescent="0.25">
      <c r="A72" s="193">
        <v>48</v>
      </c>
      <c r="B72" s="194" t="s">
        <v>128</v>
      </c>
      <c r="C72" s="194" t="s">
        <v>129</v>
      </c>
      <c r="D72" s="195" t="s">
        <v>220</v>
      </c>
      <c r="E72" s="196" t="s">
        <v>317</v>
      </c>
      <c r="F72" s="194" t="s">
        <v>94</v>
      </c>
      <c r="G72" s="197">
        <v>1</v>
      </c>
      <c r="H72" s="198"/>
      <c r="I72" s="198">
        <f t="shared" si="8"/>
        <v>0</v>
      </c>
    </row>
    <row r="73" spans="1:9" s="199" customFormat="1" ht="25" x14ac:dyDescent="0.25">
      <c r="A73" s="193">
        <v>49</v>
      </c>
      <c r="B73" s="194"/>
      <c r="C73" s="194" t="s">
        <v>197</v>
      </c>
      <c r="D73" s="195"/>
      <c r="E73" s="196" t="s">
        <v>264</v>
      </c>
      <c r="F73" s="194" t="s">
        <v>127</v>
      </c>
      <c r="G73" s="197">
        <f>G71</f>
        <v>1</v>
      </c>
      <c r="H73" s="198"/>
      <c r="I73" s="198">
        <f t="shared" si="8"/>
        <v>0</v>
      </c>
    </row>
    <row r="74" spans="1:9" s="199" customFormat="1" x14ac:dyDescent="0.25">
      <c r="A74" s="193">
        <v>50</v>
      </c>
      <c r="B74" s="194" t="s">
        <v>87</v>
      </c>
      <c r="C74" s="194">
        <v>741</v>
      </c>
      <c r="D74" s="195" t="s">
        <v>235</v>
      </c>
      <c r="E74" s="196" t="s">
        <v>217</v>
      </c>
      <c r="F74" s="194" t="s">
        <v>94</v>
      </c>
      <c r="G74" s="197">
        <v>5</v>
      </c>
      <c r="H74" s="198"/>
      <c r="I74" s="198">
        <f t="shared" si="8"/>
        <v>0</v>
      </c>
    </row>
    <row r="75" spans="1:9" s="199" customFormat="1" ht="25" x14ac:dyDescent="0.25">
      <c r="A75" s="193">
        <v>51</v>
      </c>
      <c r="B75" s="194" t="s">
        <v>128</v>
      </c>
      <c r="C75" s="194" t="s">
        <v>129</v>
      </c>
      <c r="D75" s="195" t="s">
        <v>295</v>
      </c>
      <c r="E75" s="196" t="s">
        <v>294</v>
      </c>
      <c r="F75" s="194" t="s">
        <v>94</v>
      </c>
      <c r="G75" s="197">
        <f>G74</f>
        <v>5</v>
      </c>
      <c r="H75" s="198"/>
      <c r="I75" s="198">
        <f t="shared" si="8"/>
        <v>0</v>
      </c>
    </row>
    <row r="76" spans="1:9" s="199" customFormat="1" ht="17.25" customHeight="1" x14ac:dyDescent="0.25">
      <c r="A76" s="193">
        <v>52</v>
      </c>
      <c r="B76" s="194" t="s">
        <v>87</v>
      </c>
      <c r="C76" s="194">
        <v>741</v>
      </c>
      <c r="D76" s="195" t="s">
        <v>237</v>
      </c>
      <c r="E76" s="196" t="s">
        <v>223</v>
      </c>
      <c r="F76" s="194" t="s">
        <v>94</v>
      </c>
      <c r="G76" s="197">
        <v>1</v>
      </c>
      <c r="H76" s="198"/>
      <c r="I76" s="198">
        <f t="shared" si="8"/>
        <v>0</v>
      </c>
    </row>
    <row r="77" spans="1:9" s="199" customFormat="1" x14ac:dyDescent="0.25">
      <c r="A77" s="193">
        <v>53</v>
      </c>
      <c r="B77" s="194" t="s">
        <v>128</v>
      </c>
      <c r="C77" s="194" t="s">
        <v>129</v>
      </c>
      <c r="D77" s="195" t="s">
        <v>221</v>
      </c>
      <c r="E77" s="196" t="s">
        <v>222</v>
      </c>
      <c r="F77" s="194" t="s">
        <v>94</v>
      </c>
      <c r="G77" s="197">
        <f>G76</f>
        <v>1</v>
      </c>
      <c r="H77" s="198"/>
      <c r="I77" s="198">
        <f t="shared" si="8"/>
        <v>0</v>
      </c>
    </row>
    <row r="78" spans="1:9" s="199" customFormat="1" x14ac:dyDescent="0.25">
      <c r="A78" s="193">
        <v>54</v>
      </c>
      <c r="B78" s="194" t="s">
        <v>87</v>
      </c>
      <c r="C78" s="194">
        <v>741</v>
      </c>
      <c r="D78" s="195" t="s">
        <v>238</v>
      </c>
      <c r="E78" s="196" t="s">
        <v>224</v>
      </c>
      <c r="F78" s="194" t="s">
        <v>94</v>
      </c>
      <c r="G78" s="197">
        <f>G76</f>
        <v>1</v>
      </c>
      <c r="H78" s="198"/>
      <c r="I78" s="198">
        <f t="shared" si="8"/>
        <v>0</v>
      </c>
    </row>
    <row r="79" spans="1:9" s="199" customFormat="1" ht="15" customHeight="1" x14ac:dyDescent="0.25">
      <c r="A79" s="193">
        <v>55</v>
      </c>
      <c r="B79" s="194" t="s">
        <v>87</v>
      </c>
      <c r="C79" s="194">
        <v>741</v>
      </c>
      <c r="D79" s="195" t="s">
        <v>265</v>
      </c>
      <c r="E79" s="196" t="s">
        <v>266</v>
      </c>
      <c r="F79" s="194" t="s">
        <v>94</v>
      </c>
      <c r="G79" s="197">
        <f>SUM(G80:G80)</f>
        <v>4</v>
      </c>
      <c r="H79" s="198"/>
      <c r="I79" s="198">
        <f t="shared" si="8"/>
        <v>0</v>
      </c>
    </row>
    <row r="80" spans="1:9" s="201" customFormat="1" x14ac:dyDescent="0.25">
      <c r="A80" s="193">
        <v>56</v>
      </c>
      <c r="B80" s="194" t="s">
        <v>128</v>
      </c>
      <c r="C80" s="194" t="s">
        <v>129</v>
      </c>
      <c r="D80" s="195" t="s">
        <v>206</v>
      </c>
      <c r="E80" s="196" t="s">
        <v>207</v>
      </c>
      <c r="F80" s="194" t="s">
        <v>94</v>
      </c>
      <c r="G80" s="197">
        <v>4</v>
      </c>
      <c r="H80" s="198"/>
      <c r="I80" s="198">
        <f t="shared" si="8"/>
        <v>0</v>
      </c>
    </row>
    <row r="81" spans="1:9" s="201" customFormat="1" x14ac:dyDescent="0.25">
      <c r="A81" s="193">
        <v>57</v>
      </c>
      <c r="B81" s="194" t="s">
        <v>87</v>
      </c>
      <c r="C81" s="194">
        <v>741</v>
      </c>
      <c r="D81" s="195" t="s">
        <v>239</v>
      </c>
      <c r="E81" s="196" t="s">
        <v>267</v>
      </c>
      <c r="F81" s="194" t="s">
        <v>94</v>
      </c>
      <c r="G81" s="197">
        <f>SUM(G82:G82)</f>
        <v>6</v>
      </c>
      <c r="H81" s="198"/>
      <c r="I81" s="198">
        <f t="shared" si="8"/>
        <v>0</v>
      </c>
    </row>
    <row r="82" spans="1:9" s="199" customFormat="1" x14ac:dyDescent="0.25">
      <c r="A82" s="193">
        <v>58</v>
      </c>
      <c r="B82" s="194" t="s">
        <v>128</v>
      </c>
      <c r="C82" s="194" t="s">
        <v>129</v>
      </c>
      <c r="D82" s="195" t="s">
        <v>218</v>
      </c>
      <c r="E82" s="196" t="s">
        <v>208</v>
      </c>
      <c r="F82" s="194" t="s">
        <v>94</v>
      </c>
      <c r="G82" s="197">
        <v>6</v>
      </c>
      <c r="H82" s="198"/>
      <c r="I82" s="198">
        <f t="shared" si="8"/>
        <v>0</v>
      </c>
    </row>
    <row r="83" spans="1:9" s="199" customFormat="1" x14ac:dyDescent="0.25">
      <c r="A83" s="193">
        <v>59</v>
      </c>
      <c r="B83" s="194" t="s">
        <v>128</v>
      </c>
      <c r="C83" s="194" t="s">
        <v>129</v>
      </c>
      <c r="D83" s="195" t="s">
        <v>256</v>
      </c>
      <c r="E83" s="196" t="s">
        <v>255</v>
      </c>
      <c r="F83" s="194" t="s">
        <v>94</v>
      </c>
      <c r="G83" s="197">
        <v>2</v>
      </c>
      <c r="H83" s="198"/>
      <c r="I83" s="198">
        <f t="shared" si="8"/>
        <v>0</v>
      </c>
    </row>
    <row r="84" spans="1:9" s="199" customFormat="1" ht="14.25" customHeight="1" x14ac:dyDescent="0.25">
      <c r="A84" s="193">
        <v>60</v>
      </c>
      <c r="B84" s="194" t="s">
        <v>128</v>
      </c>
      <c r="C84" s="194" t="s">
        <v>129</v>
      </c>
      <c r="D84" s="195" t="s">
        <v>205</v>
      </c>
      <c r="E84" s="196" t="s">
        <v>177</v>
      </c>
      <c r="F84" s="194" t="s">
        <v>94</v>
      </c>
      <c r="G84" s="197">
        <v>2</v>
      </c>
      <c r="H84" s="198"/>
      <c r="I84" s="198">
        <f t="shared" si="8"/>
        <v>0</v>
      </c>
    </row>
    <row r="85" spans="1:9" s="199" customFormat="1" x14ac:dyDescent="0.25">
      <c r="A85" s="193">
        <v>61</v>
      </c>
      <c r="B85" s="194" t="s">
        <v>87</v>
      </c>
      <c r="C85" s="194">
        <v>741</v>
      </c>
      <c r="D85" s="195" t="s">
        <v>253</v>
      </c>
      <c r="E85" s="196" t="s">
        <v>252</v>
      </c>
      <c r="F85" s="194" t="s">
        <v>94</v>
      </c>
      <c r="G85" s="197">
        <f>SUM(G86:G87)</f>
        <v>8</v>
      </c>
      <c r="H85" s="198"/>
      <c r="I85" s="198">
        <f t="shared" si="8"/>
        <v>0</v>
      </c>
    </row>
    <row r="86" spans="1:9" s="199" customFormat="1" x14ac:dyDescent="0.25">
      <c r="A86" s="193">
        <v>62</v>
      </c>
      <c r="B86" s="194" t="s">
        <v>128</v>
      </c>
      <c r="C86" s="194" t="s">
        <v>129</v>
      </c>
      <c r="D86" s="195" t="s">
        <v>268</v>
      </c>
      <c r="E86" s="196" t="s">
        <v>269</v>
      </c>
      <c r="F86" s="194" t="s">
        <v>94</v>
      </c>
      <c r="G86" s="197">
        <v>6</v>
      </c>
      <c r="H86" s="198"/>
      <c r="I86" s="198">
        <f t="shared" si="8"/>
        <v>0</v>
      </c>
    </row>
    <row r="87" spans="1:9" s="199" customFormat="1" x14ac:dyDescent="0.25">
      <c r="A87" s="193">
        <v>63</v>
      </c>
      <c r="B87" s="194" t="s">
        <v>128</v>
      </c>
      <c r="C87" s="194" t="s">
        <v>129</v>
      </c>
      <c r="D87" s="195" t="s">
        <v>270</v>
      </c>
      <c r="E87" s="196" t="s">
        <v>271</v>
      </c>
      <c r="F87" s="194" t="s">
        <v>94</v>
      </c>
      <c r="G87" s="197">
        <v>2</v>
      </c>
      <c r="H87" s="198"/>
      <c r="I87" s="198">
        <f t="shared" si="8"/>
        <v>0</v>
      </c>
    </row>
    <row r="88" spans="1:9" s="199" customFormat="1" x14ac:dyDescent="0.25">
      <c r="A88" s="193">
        <v>64</v>
      </c>
      <c r="B88" s="194" t="s">
        <v>87</v>
      </c>
      <c r="C88" s="194">
        <v>922</v>
      </c>
      <c r="D88" s="195" t="s">
        <v>277</v>
      </c>
      <c r="E88" s="196" t="s">
        <v>276</v>
      </c>
      <c r="F88" s="194" t="s">
        <v>94</v>
      </c>
      <c r="G88" s="197">
        <f>SUM(G89:G89)</f>
        <v>1</v>
      </c>
      <c r="H88" s="198"/>
      <c r="I88" s="198">
        <f t="shared" si="8"/>
        <v>0</v>
      </c>
    </row>
    <row r="89" spans="1:9" s="199" customFormat="1" x14ac:dyDescent="0.25">
      <c r="A89" s="193">
        <v>65</v>
      </c>
      <c r="B89" s="194" t="s">
        <v>128</v>
      </c>
      <c r="C89" s="194" t="s">
        <v>129</v>
      </c>
      <c r="D89" s="195" t="s">
        <v>251</v>
      </c>
      <c r="E89" s="196" t="s">
        <v>257</v>
      </c>
      <c r="F89" s="194" t="s">
        <v>94</v>
      </c>
      <c r="G89" s="197">
        <v>1</v>
      </c>
      <c r="H89" s="198"/>
      <c r="I89" s="198">
        <f t="shared" si="8"/>
        <v>0</v>
      </c>
    </row>
    <row r="90" spans="1:9" s="199" customFormat="1" ht="25" x14ac:dyDescent="0.25">
      <c r="A90" s="193">
        <v>66</v>
      </c>
      <c r="B90" s="194" t="s">
        <v>87</v>
      </c>
      <c r="C90" s="194">
        <v>741</v>
      </c>
      <c r="D90" s="195" t="s">
        <v>240</v>
      </c>
      <c r="E90" s="196" t="s">
        <v>227</v>
      </c>
      <c r="F90" s="194" t="s">
        <v>111</v>
      </c>
      <c r="G90" s="197">
        <v>45</v>
      </c>
      <c r="H90" s="198"/>
      <c r="I90" s="198">
        <f t="shared" si="8"/>
        <v>0</v>
      </c>
    </row>
    <row r="91" spans="1:9" s="199" customFormat="1" x14ac:dyDescent="0.25">
      <c r="A91" s="193">
        <v>67</v>
      </c>
      <c r="B91" s="194" t="s">
        <v>128</v>
      </c>
      <c r="C91" s="194" t="s">
        <v>129</v>
      </c>
      <c r="D91" s="195" t="s">
        <v>201</v>
      </c>
      <c r="E91" s="196" t="s">
        <v>204</v>
      </c>
      <c r="F91" s="194" t="s">
        <v>111</v>
      </c>
      <c r="G91" s="197">
        <f>G90</f>
        <v>45</v>
      </c>
      <c r="H91" s="198"/>
      <c r="I91" s="198">
        <f t="shared" si="8"/>
        <v>0</v>
      </c>
    </row>
    <row r="92" spans="1:9" s="199" customFormat="1" ht="25" x14ac:dyDescent="0.25">
      <c r="A92" s="193">
        <v>68</v>
      </c>
      <c r="B92" s="194" t="s">
        <v>87</v>
      </c>
      <c r="C92" s="194">
        <v>741</v>
      </c>
      <c r="D92" s="195" t="s">
        <v>241</v>
      </c>
      <c r="E92" s="196" t="s">
        <v>228</v>
      </c>
      <c r="F92" s="194" t="s">
        <v>111</v>
      </c>
      <c r="G92" s="197">
        <v>6</v>
      </c>
      <c r="H92" s="198"/>
      <c r="I92" s="198">
        <f t="shared" ref="I92:I95" si="9">ROUND(G92*H92,2)</f>
        <v>0</v>
      </c>
    </row>
    <row r="93" spans="1:9" s="201" customFormat="1" x14ac:dyDescent="0.25">
      <c r="A93" s="193">
        <v>69</v>
      </c>
      <c r="B93" s="194" t="s">
        <v>128</v>
      </c>
      <c r="C93" s="194" t="s">
        <v>129</v>
      </c>
      <c r="D93" s="195" t="s">
        <v>298</v>
      </c>
      <c r="E93" s="196" t="s">
        <v>299</v>
      </c>
      <c r="F93" s="194" t="s">
        <v>111</v>
      </c>
      <c r="G93" s="197">
        <f>G92</f>
        <v>6</v>
      </c>
      <c r="H93" s="198"/>
      <c r="I93" s="198">
        <f t="shared" si="9"/>
        <v>0</v>
      </c>
    </row>
    <row r="94" spans="1:9" s="201" customFormat="1" x14ac:dyDescent="0.25">
      <c r="A94" s="193">
        <v>70</v>
      </c>
      <c r="B94" s="194" t="s">
        <v>128</v>
      </c>
      <c r="C94" s="136" t="s">
        <v>197</v>
      </c>
      <c r="D94" s="218"/>
      <c r="E94" s="148" t="s">
        <v>335</v>
      </c>
      <c r="F94" s="136" t="s">
        <v>94</v>
      </c>
      <c r="G94" s="137">
        <v>1</v>
      </c>
      <c r="H94" s="138"/>
      <c r="I94" s="198">
        <f t="shared" si="9"/>
        <v>0</v>
      </c>
    </row>
    <row r="95" spans="1:9" s="199" customFormat="1" ht="25" x14ac:dyDescent="0.25">
      <c r="A95" s="193">
        <v>71</v>
      </c>
      <c r="B95" s="194" t="s">
        <v>87</v>
      </c>
      <c r="C95" s="194">
        <v>741</v>
      </c>
      <c r="D95" s="195" t="s">
        <v>242</v>
      </c>
      <c r="E95" s="196" t="s">
        <v>219</v>
      </c>
      <c r="F95" s="194" t="s">
        <v>94</v>
      </c>
      <c r="G95" s="197">
        <v>1</v>
      </c>
      <c r="H95" s="198"/>
      <c r="I95" s="198">
        <f t="shared" si="9"/>
        <v>0</v>
      </c>
    </row>
    <row r="96" spans="1:9" s="199" customFormat="1" ht="13" x14ac:dyDescent="0.25">
      <c r="A96" s="193"/>
      <c r="B96" s="194"/>
      <c r="C96" s="194"/>
      <c r="D96" s="189">
        <v>741</v>
      </c>
      <c r="E96" s="190" t="s">
        <v>281</v>
      </c>
      <c r="F96" s="188"/>
      <c r="G96" s="186"/>
      <c r="H96" s="186"/>
      <c r="I96" s="191">
        <f>SUBTOTAL(9,I97:I107)</f>
        <v>0</v>
      </c>
    </row>
    <row r="97" spans="1:9" s="199" customFormat="1" x14ac:dyDescent="0.25">
      <c r="A97" s="193">
        <v>72</v>
      </c>
      <c r="B97" s="194" t="s">
        <v>87</v>
      </c>
      <c r="C97" s="194">
        <v>741</v>
      </c>
      <c r="D97" s="195" t="s">
        <v>282</v>
      </c>
      <c r="E97" s="196" t="s">
        <v>283</v>
      </c>
      <c r="F97" s="194" t="s">
        <v>111</v>
      </c>
      <c r="G97" s="215">
        <v>42</v>
      </c>
      <c r="H97" s="198"/>
      <c r="I97" s="198">
        <f t="shared" ref="I97:I107" si="10">ROUND(G97*H97,2)</f>
        <v>0</v>
      </c>
    </row>
    <row r="98" spans="1:9" s="199" customFormat="1" x14ac:dyDescent="0.25">
      <c r="A98" s="193">
        <v>73</v>
      </c>
      <c r="B98" s="194" t="s">
        <v>128</v>
      </c>
      <c r="C98" s="194" t="s">
        <v>129</v>
      </c>
      <c r="D98" s="195" t="s">
        <v>284</v>
      </c>
      <c r="E98" s="196" t="s">
        <v>285</v>
      </c>
      <c r="F98" s="194" t="s">
        <v>111</v>
      </c>
      <c r="G98" s="215">
        <f>G97</f>
        <v>42</v>
      </c>
      <c r="H98" s="198"/>
      <c r="I98" s="198">
        <f t="shared" si="10"/>
        <v>0</v>
      </c>
    </row>
    <row r="99" spans="1:9" s="199" customFormat="1" ht="25" x14ac:dyDescent="0.25">
      <c r="A99" s="193">
        <v>74</v>
      </c>
      <c r="B99" s="194" t="s">
        <v>87</v>
      </c>
      <c r="C99" s="194">
        <v>741</v>
      </c>
      <c r="D99" s="195" t="s">
        <v>241</v>
      </c>
      <c r="E99" s="196" t="s">
        <v>228</v>
      </c>
      <c r="F99" s="194" t="s">
        <v>111</v>
      </c>
      <c r="G99" s="197">
        <f>G97</f>
        <v>42</v>
      </c>
      <c r="H99" s="198"/>
      <c r="I99" s="198">
        <f t="shared" si="10"/>
        <v>0</v>
      </c>
    </row>
    <row r="100" spans="1:9" s="199" customFormat="1" x14ac:dyDescent="0.25">
      <c r="A100" s="193">
        <v>75</v>
      </c>
      <c r="B100" s="194" t="s">
        <v>128</v>
      </c>
      <c r="C100" s="194" t="s">
        <v>129</v>
      </c>
      <c r="D100" s="195" t="s">
        <v>286</v>
      </c>
      <c r="E100" s="196" t="s">
        <v>287</v>
      </c>
      <c r="F100" s="194" t="s">
        <v>111</v>
      </c>
      <c r="G100" s="215">
        <f>G97</f>
        <v>42</v>
      </c>
      <c r="H100" s="198"/>
      <c r="I100" s="198">
        <f t="shared" si="10"/>
        <v>0</v>
      </c>
    </row>
    <row r="101" spans="1:9" s="199" customFormat="1" x14ac:dyDescent="0.25">
      <c r="A101" s="193">
        <v>76</v>
      </c>
      <c r="B101" s="194" t="s">
        <v>87</v>
      </c>
      <c r="C101" s="194">
        <v>741</v>
      </c>
      <c r="D101" s="195" t="s">
        <v>272</v>
      </c>
      <c r="E101" s="196" t="s">
        <v>273</v>
      </c>
      <c r="F101" s="194" t="s">
        <v>111</v>
      </c>
      <c r="G101" s="197">
        <v>40</v>
      </c>
      <c r="H101" s="198"/>
      <c r="I101" s="198">
        <f t="shared" si="10"/>
        <v>0</v>
      </c>
    </row>
    <row r="102" spans="1:9" s="199" customFormat="1" x14ac:dyDescent="0.25">
      <c r="A102" s="193">
        <v>77</v>
      </c>
      <c r="B102" s="194" t="s">
        <v>128</v>
      </c>
      <c r="C102" s="194" t="s">
        <v>129</v>
      </c>
      <c r="D102" s="195" t="s">
        <v>199</v>
      </c>
      <c r="E102" s="196" t="s">
        <v>200</v>
      </c>
      <c r="F102" s="194" t="s">
        <v>111</v>
      </c>
      <c r="G102" s="197">
        <f>G101</f>
        <v>40</v>
      </c>
      <c r="H102" s="198"/>
      <c r="I102" s="198">
        <f t="shared" si="10"/>
        <v>0</v>
      </c>
    </row>
    <row r="103" spans="1:9" s="199" customFormat="1" x14ac:dyDescent="0.25">
      <c r="A103" s="193">
        <v>78</v>
      </c>
      <c r="B103" s="194" t="s">
        <v>87</v>
      </c>
      <c r="C103" s="194">
        <v>741</v>
      </c>
      <c r="D103" s="195" t="s">
        <v>279</v>
      </c>
      <c r="E103" s="196" t="s">
        <v>278</v>
      </c>
      <c r="F103" s="194" t="s">
        <v>94</v>
      </c>
      <c r="G103" s="197">
        <v>1</v>
      </c>
      <c r="H103" s="198"/>
      <c r="I103" s="198">
        <f t="shared" si="10"/>
        <v>0</v>
      </c>
    </row>
    <row r="104" spans="1:9" s="199" customFormat="1" x14ac:dyDescent="0.25">
      <c r="A104" s="193">
        <v>79</v>
      </c>
      <c r="B104" s="194" t="s">
        <v>128</v>
      </c>
      <c r="C104" s="194" t="s">
        <v>129</v>
      </c>
      <c r="D104" s="195" t="s">
        <v>288</v>
      </c>
      <c r="E104" s="196" t="s">
        <v>289</v>
      </c>
      <c r="F104" s="194" t="s">
        <v>280</v>
      </c>
      <c r="G104" s="215">
        <f>G103</f>
        <v>1</v>
      </c>
      <c r="H104" s="198"/>
      <c r="I104" s="198">
        <f t="shared" si="10"/>
        <v>0</v>
      </c>
    </row>
    <row r="105" spans="1:9" s="199" customFormat="1" x14ac:dyDescent="0.25">
      <c r="A105" s="193">
        <v>80</v>
      </c>
      <c r="B105" s="194" t="s">
        <v>87</v>
      </c>
      <c r="C105" s="194" t="s">
        <v>197</v>
      </c>
      <c r="D105" s="195"/>
      <c r="E105" s="196" t="s">
        <v>290</v>
      </c>
      <c r="F105" s="194" t="s">
        <v>280</v>
      </c>
      <c r="G105" s="215">
        <v>1</v>
      </c>
      <c r="H105" s="198"/>
      <c r="I105" s="198">
        <f t="shared" si="10"/>
        <v>0</v>
      </c>
    </row>
    <row r="106" spans="1:9" s="199" customFormat="1" x14ac:dyDescent="0.25">
      <c r="A106" s="193">
        <v>81</v>
      </c>
      <c r="B106" s="194" t="s">
        <v>128</v>
      </c>
      <c r="C106" s="194" t="s">
        <v>129</v>
      </c>
      <c r="D106" s="195"/>
      <c r="E106" s="196" t="s">
        <v>291</v>
      </c>
      <c r="F106" s="194" t="s">
        <v>280</v>
      </c>
      <c r="G106" s="215">
        <v>1</v>
      </c>
      <c r="H106" s="198"/>
      <c r="I106" s="198">
        <f t="shared" si="10"/>
        <v>0</v>
      </c>
    </row>
    <row r="107" spans="1:9" s="199" customFormat="1" x14ac:dyDescent="0.25">
      <c r="A107" s="193">
        <v>82</v>
      </c>
      <c r="B107" s="194" t="s">
        <v>87</v>
      </c>
      <c r="C107" s="194">
        <v>741</v>
      </c>
      <c r="D107" s="195" t="s">
        <v>292</v>
      </c>
      <c r="E107" s="196" t="s">
        <v>293</v>
      </c>
      <c r="F107" s="194" t="s">
        <v>280</v>
      </c>
      <c r="G107" s="197">
        <f>G103*12</f>
        <v>12</v>
      </c>
      <c r="H107" s="198"/>
      <c r="I107" s="198">
        <f t="shared" si="10"/>
        <v>0</v>
      </c>
    </row>
    <row r="108" spans="1:9" s="199" customFormat="1" ht="13" x14ac:dyDescent="0.25">
      <c r="A108" s="193"/>
      <c r="B108" s="187"/>
      <c r="C108" s="188"/>
      <c r="D108" s="189">
        <v>741</v>
      </c>
      <c r="E108" s="190" t="s">
        <v>175</v>
      </c>
      <c r="F108" s="188"/>
      <c r="G108" s="186"/>
      <c r="H108" s="186"/>
      <c r="I108" s="191">
        <f>SUBTOTAL(9,I109:I119)</f>
        <v>0</v>
      </c>
    </row>
    <row r="109" spans="1:9" s="199" customFormat="1" x14ac:dyDescent="0.25">
      <c r="A109" s="193">
        <v>83</v>
      </c>
      <c r="B109" s="194" t="s">
        <v>87</v>
      </c>
      <c r="C109" s="194">
        <v>741</v>
      </c>
      <c r="D109" s="195" t="s">
        <v>235</v>
      </c>
      <c r="E109" s="196" t="s">
        <v>217</v>
      </c>
      <c r="F109" s="194" t="s">
        <v>94</v>
      </c>
      <c r="G109" s="197">
        <v>1</v>
      </c>
      <c r="H109" s="198"/>
      <c r="I109" s="198">
        <f t="shared" ref="I109:I119" si="11">ROUND(G109*H109,2)</f>
        <v>0</v>
      </c>
    </row>
    <row r="110" spans="1:9" s="199" customFormat="1" ht="25" x14ac:dyDescent="0.25">
      <c r="A110" s="193">
        <v>84</v>
      </c>
      <c r="B110" s="194" t="s">
        <v>128</v>
      </c>
      <c r="C110" s="194" t="s">
        <v>129</v>
      </c>
      <c r="D110" s="195" t="s">
        <v>296</v>
      </c>
      <c r="E110" s="196" t="s">
        <v>297</v>
      </c>
      <c r="F110" s="194" t="s">
        <v>94</v>
      </c>
      <c r="G110" s="197">
        <f>G109</f>
        <v>1</v>
      </c>
      <c r="H110" s="198"/>
      <c r="I110" s="198">
        <f t="shared" si="11"/>
        <v>0</v>
      </c>
    </row>
    <row r="111" spans="1:9" s="199" customFormat="1" x14ac:dyDescent="0.25">
      <c r="A111" s="193">
        <v>85</v>
      </c>
      <c r="B111" s="194" t="s">
        <v>87</v>
      </c>
      <c r="C111" s="194" t="s">
        <v>197</v>
      </c>
      <c r="D111" s="195"/>
      <c r="E111" s="196" t="s">
        <v>315</v>
      </c>
      <c r="F111" s="194" t="s">
        <v>94</v>
      </c>
      <c r="G111" s="197">
        <v>1</v>
      </c>
      <c r="H111" s="198"/>
      <c r="I111" s="198">
        <f t="shared" si="11"/>
        <v>0</v>
      </c>
    </row>
    <row r="112" spans="1:9" s="199" customFormat="1" ht="25" x14ac:dyDescent="0.25">
      <c r="A112" s="193">
        <v>86</v>
      </c>
      <c r="B112" s="194" t="s">
        <v>87</v>
      </c>
      <c r="C112" s="194">
        <v>741</v>
      </c>
      <c r="D112" s="195" t="s">
        <v>243</v>
      </c>
      <c r="E112" s="196" t="s">
        <v>226</v>
      </c>
      <c r="F112" s="194" t="s">
        <v>94</v>
      </c>
      <c r="G112" s="197">
        <f>SUM(G113:G113)</f>
        <v>5</v>
      </c>
      <c r="H112" s="198"/>
      <c r="I112" s="198">
        <f t="shared" si="11"/>
        <v>0</v>
      </c>
    </row>
    <row r="113" spans="1:9" s="199" customFormat="1" ht="68.25" customHeight="1" x14ac:dyDescent="0.25">
      <c r="A113" s="193">
        <v>87</v>
      </c>
      <c r="B113" s="194" t="s">
        <v>128</v>
      </c>
      <c r="C113" s="194" t="s">
        <v>197</v>
      </c>
      <c r="D113" s="195" t="s">
        <v>176</v>
      </c>
      <c r="E113" s="148" t="s">
        <v>308</v>
      </c>
      <c r="F113" s="194" t="s">
        <v>94</v>
      </c>
      <c r="G113" s="197">
        <v>5</v>
      </c>
      <c r="H113" s="198"/>
      <c r="I113" s="198">
        <f t="shared" si="11"/>
        <v>0</v>
      </c>
    </row>
    <row r="114" spans="1:9" s="199" customFormat="1" x14ac:dyDescent="0.25">
      <c r="A114" s="193">
        <v>88</v>
      </c>
      <c r="B114" s="194" t="s">
        <v>87</v>
      </c>
      <c r="C114" s="194">
        <v>741</v>
      </c>
      <c r="D114" s="195" t="s">
        <v>245</v>
      </c>
      <c r="E114" s="196" t="s">
        <v>275</v>
      </c>
      <c r="F114" s="194" t="s">
        <v>94</v>
      </c>
      <c r="G114" s="197">
        <f>SUM(G115:G115)</f>
        <v>1</v>
      </c>
      <c r="H114" s="198"/>
      <c r="I114" s="198">
        <f t="shared" si="11"/>
        <v>0</v>
      </c>
    </row>
    <row r="115" spans="1:9" s="199" customFormat="1" x14ac:dyDescent="0.25">
      <c r="A115" s="193">
        <v>89</v>
      </c>
      <c r="B115" s="194" t="s">
        <v>128</v>
      </c>
      <c r="C115" s="194" t="s">
        <v>129</v>
      </c>
      <c r="D115" s="195" t="s">
        <v>211</v>
      </c>
      <c r="E115" s="196" t="s">
        <v>216</v>
      </c>
      <c r="F115" s="194" t="s">
        <v>94</v>
      </c>
      <c r="G115" s="197">
        <v>1</v>
      </c>
      <c r="H115" s="198"/>
      <c r="I115" s="198">
        <f t="shared" si="11"/>
        <v>0</v>
      </c>
    </row>
    <row r="116" spans="1:9" s="199" customFormat="1" x14ac:dyDescent="0.25">
      <c r="A116" s="193">
        <v>90</v>
      </c>
      <c r="B116" s="194" t="s">
        <v>128</v>
      </c>
      <c r="C116" s="194" t="s">
        <v>129</v>
      </c>
      <c r="D116" s="195" t="s">
        <v>212</v>
      </c>
      <c r="E116" s="196" t="s">
        <v>214</v>
      </c>
      <c r="F116" s="194" t="s">
        <v>94</v>
      </c>
      <c r="G116" s="197">
        <f>G114</f>
        <v>1</v>
      </c>
      <c r="H116" s="198"/>
      <c r="I116" s="198">
        <f t="shared" si="11"/>
        <v>0</v>
      </c>
    </row>
    <row r="117" spans="1:9" s="199" customFormat="1" x14ac:dyDescent="0.25">
      <c r="A117" s="193">
        <v>91</v>
      </c>
      <c r="B117" s="194" t="s">
        <v>128</v>
      </c>
      <c r="C117" s="194" t="s">
        <v>129</v>
      </c>
      <c r="D117" s="195" t="s">
        <v>256</v>
      </c>
      <c r="E117" s="196" t="s">
        <v>255</v>
      </c>
      <c r="F117" s="194" t="s">
        <v>94</v>
      </c>
      <c r="G117" s="197">
        <v>1</v>
      </c>
      <c r="H117" s="198"/>
      <c r="I117" s="198">
        <f t="shared" si="11"/>
        <v>0</v>
      </c>
    </row>
    <row r="118" spans="1:9" s="199" customFormat="1" ht="25" x14ac:dyDescent="0.25">
      <c r="A118" s="193">
        <v>92</v>
      </c>
      <c r="B118" s="194" t="s">
        <v>87</v>
      </c>
      <c r="C118" s="194">
        <v>741</v>
      </c>
      <c r="D118" s="195" t="s">
        <v>246</v>
      </c>
      <c r="E118" s="196" t="s">
        <v>198</v>
      </c>
      <c r="F118" s="194" t="s">
        <v>111</v>
      </c>
      <c r="G118" s="197">
        <v>18</v>
      </c>
      <c r="H118" s="198"/>
      <c r="I118" s="198">
        <f t="shared" si="11"/>
        <v>0</v>
      </c>
    </row>
    <row r="119" spans="1:9" s="199" customFormat="1" x14ac:dyDescent="0.25">
      <c r="A119" s="193">
        <v>93</v>
      </c>
      <c r="B119" s="194" t="s">
        <v>128</v>
      </c>
      <c r="C119" s="194" t="s">
        <v>129</v>
      </c>
      <c r="D119" s="195" t="s">
        <v>202</v>
      </c>
      <c r="E119" s="196" t="s">
        <v>203</v>
      </c>
      <c r="F119" s="194" t="s">
        <v>111</v>
      </c>
      <c r="G119" s="197">
        <f>G118</f>
        <v>18</v>
      </c>
      <c r="H119" s="198"/>
      <c r="I119" s="198">
        <f t="shared" si="11"/>
        <v>0</v>
      </c>
    </row>
    <row r="120" spans="1:9" s="199" customFormat="1" ht="13" x14ac:dyDescent="0.25">
      <c r="A120" s="193"/>
      <c r="B120" s="194"/>
      <c r="C120" s="194"/>
      <c r="D120" s="195"/>
      <c r="E120" s="190" t="s">
        <v>173</v>
      </c>
      <c r="F120" s="204"/>
      <c r="G120" s="186"/>
      <c r="H120" s="186"/>
      <c r="I120" s="191">
        <f>SUBTOTAL(9,I121:I122)</f>
        <v>0</v>
      </c>
    </row>
    <row r="121" spans="1:9" s="199" customFormat="1" ht="25" x14ac:dyDescent="0.25">
      <c r="A121" s="193">
        <v>94</v>
      </c>
      <c r="B121" s="194"/>
      <c r="C121" s="136" t="s">
        <v>197</v>
      </c>
      <c r="D121" s="216" t="s">
        <v>321</v>
      </c>
      <c r="E121" s="217" t="s">
        <v>322</v>
      </c>
      <c r="F121" s="194" t="s">
        <v>94</v>
      </c>
      <c r="G121" s="197">
        <v>2</v>
      </c>
      <c r="H121" s="198"/>
      <c r="I121" s="198">
        <f t="shared" ref="I121:I122" si="12">ROUND(G121*H121,2)</f>
        <v>0</v>
      </c>
    </row>
    <row r="122" spans="1:9" s="199" customFormat="1" ht="25" x14ac:dyDescent="0.25">
      <c r="A122" s="193">
        <v>95</v>
      </c>
      <c r="B122" s="194"/>
      <c r="C122" s="136" t="s">
        <v>197</v>
      </c>
      <c r="D122" s="216" t="s">
        <v>321</v>
      </c>
      <c r="E122" s="217" t="s">
        <v>323</v>
      </c>
      <c r="F122" s="194" t="s">
        <v>94</v>
      </c>
      <c r="G122" s="197">
        <v>2</v>
      </c>
      <c r="H122" s="198"/>
      <c r="I122" s="198">
        <f t="shared" si="12"/>
        <v>0</v>
      </c>
    </row>
    <row r="123" spans="1:9" s="134" customFormat="1" ht="13" x14ac:dyDescent="0.25">
      <c r="A123" s="153"/>
      <c r="B123" s="140"/>
      <c r="C123" s="154"/>
      <c r="D123" s="157" t="s">
        <v>300</v>
      </c>
      <c r="E123" s="147" t="s">
        <v>36</v>
      </c>
      <c r="F123" s="154"/>
      <c r="G123" s="153"/>
      <c r="H123" s="153"/>
      <c r="I123" s="141">
        <f>SUBTOTAL(9,I124:I127)</f>
        <v>0</v>
      </c>
    </row>
    <row r="124" spans="1:9" s="81" customFormat="1" x14ac:dyDescent="0.25">
      <c r="A124" s="139">
        <v>96</v>
      </c>
      <c r="B124" s="136" t="s">
        <v>87</v>
      </c>
      <c r="C124" s="136" t="s">
        <v>300</v>
      </c>
      <c r="D124" s="158" t="s">
        <v>301</v>
      </c>
      <c r="E124" s="148" t="s">
        <v>183</v>
      </c>
      <c r="F124" s="136" t="s">
        <v>302</v>
      </c>
      <c r="G124" s="137">
        <v>1</v>
      </c>
      <c r="H124" s="138"/>
      <c r="I124" s="138">
        <f t="shared" ref="I124:I127" si="13">ROUND(G124*H124,2)</f>
        <v>0</v>
      </c>
    </row>
    <row r="125" spans="1:9" s="81" customFormat="1" x14ac:dyDescent="0.25">
      <c r="A125" s="139">
        <v>97</v>
      </c>
      <c r="B125" s="136" t="s">
        <v>87</v>
      </c>
      <c r="C125" s="136" t="s">
        <v>300</v>
      </c>
      <c r="D125" s="158" t="s">
        <v>303</v>
      </c>
      <c r="E125" s="148" t="s">
        <v>39</v>
      </c>
      <c r="F125" s="136" t="s">
        <v>302</v>
      </c>
      <c r="G125" s="137">
        <v>1</v>
      </c>
      <c r="H125" s="138"/>
      <c r="I125" s="138">
        <f t="shared" si="13"/>
        <v>0</v>
      </c>
    </row>
    <row r="126" spans="1:9" s="81" customFormat="1" x14ac:dyDescent="0.25">
      <c r="A126" s="139">
        <v>98</v>
      </c>
      <c r="B126" s="136" t="s">
        <v>87</v>
      </c>
      <c r="C126" s="136" t="s">
        <v>300</v>
      </c>
      <c r="D126" s="158" t="s">
        <v>304</v>
      </c>
      <c r="E126" s="148" t="s">
        <v>305</v>
      </c>
      <c r="F126" s="136" t="s">
        <v>302</v>
      </c>
      <c r="G126" s="137">
        <v>1</v>
      </c>
      <c r="H126" s="138"/>
      <c r="I126" s="138">
        <f t="shared" si="13"/>
        <v>0</v>
      </c>
    </row>
    <row r="127" spans="1:9" s="81" customFormat="1" x14ac:dyDescent="0.25">
      <c r="A127" s="139">
        <v>99</v>
      </c>
      <c r="B127" s="136" t="s">
        <v>87</v>
      </c>
      <c r="C127" s="136" t="s">
        <v>300</v>
      </c>
      <c r="D127" s="158" t="s">
        <v>306</v>
      </c>
      <c r="E127" s="148" t="s">
        <v>46</v>
      </c>
      <c r="F127" s="136" t="s">
        <v>302</v>
      </c>
      <c r="G127" s="137">
        <v>1</v>
      </c>
      <c r="H127" s="138"/>
      <c r="I127" s="138">
        <f t="shared" si="13"/>
        <v>0</v>
      </c>
    </row>
    <row r="128" spans="1:9" ht="13" x14ac:dyDescent="0.25">
      <c r="A128" s="206"/>
      <c r="B128" s="207"/>
      <c r="C128" s="207"/>
      <c r="D128" s="208"/>
      <c r="E128" s="209" t="s">
        <v>189</v>
      </c>
      <c r="F128" s="207"/>
      <c r="G128" s="205"/>
      <c r="H128" s="205"/>
      <c r="I128" s="210">
        <f>SUBTOTAL(9,I14:I127)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6"/>
  <sheetViews>
    <sheetView showGridLines="0" zoomScaleNormal="100" workbookViewId="0">
      <selection activeCell="H1" activeCellId="1" sqref="H13:H1048576 H1:H10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12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5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3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4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12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12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12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10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10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9.6200000000000008E-2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9.6200000000000008E-2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9.6200000000000008E-2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1.9240000000000002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9.6200000000000008E-2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SUBTOTAL(9,I39:I63)</f>
        <v>0</v>
      </c>
    </row>
    <row r="39" spans="1:9" s="192" customFormat="1" ht="13" x14ac:dyDescent="0.25">
      <c r="A39" s="186"/>
      <c r="B39" s="187" t="s">
        <v>52</v>
      </c>
      <c r="C39" s="188"/>
      <c r="D39" s="189">
        <v>776</v>
      </c>
      <c r="E39" s="190" t="s">
        <v>78</v>
      </c>
      <c r="F39" s="188"/>
      <c r="G39" s="186"/>
      <c r="H39" s="200"/>
      <c r="I39" s="191">
        <f>SUBTOTAL(9,I40:I54)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77</v>
      </c>
      <c r="D40" s="195" t="s">
        <v>130</v>
      </c>
      <c r="E40" s="196" t="s">
        <v>131</v>
      </c>
      <c r="F40" s="194" t="s">
        <v>89</v>
      </c>
      <c r="G40" s="197">
        <f>G19</f>
        <v>12</v>
      </c>
      <c r="H40" s="198"/>
      <c r="I40" s="198">
        <f t="shared" ref="I40:I54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77</v>
      </c>
      <c r="D41" s="195" t="s">
        <v>132</v>
      </c>
      <c r="E41" s="196" t="s">
        <v>133</v>
      </c>
      <c r="F41" s="194" t="s">
        <v>89</v>
      </c>
      <c r="G41" s="197">
        <f>G19</f>
        <v>12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77</v>
      </c>
      <c r="D42" s="195" t="s">
        <v>134</v>
      </c>
      <c r="E42" s="196" t="s">
        <v>135</v>
      </c>
      <c r="F42" s="194" t="s">
        <v>89</v>
      </c>
      <c r="G42" s="197">
        <f>G19</f>
        <v>12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77</v>
      </c>
      <c r="D43" s="195" t="s">
        <v>136</v>
      </c>
      <c r="E43" s="196" t="s">
        <v>137</v>
      </c>
      <c r="F43" s="194" t="s">
        <v>89</v>
      </c>
      <c r="G43" s="197">
        <f>G19</f>
        <v>12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77</v>
      </c>
      <c r="D44" s="195" t="s">
        <v>138</v>
      </c>
      <c r="E44" s="196" t="s">
        <v>139</v>
      </c>
      <c r="F44" s="194" t="s">
        <v>89</v>
      </c>
      <c r="G44" s="197">
        <f>G19</f>
        <v>12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77</v>
      </c>
      <c r="D45" s="195" t="s">
        <v>140</v>
      </c>
      <c r="E45" s="196" t="s">
        <v>141</v>
      </c>
      <c r="F45" s="194" t="s">
        <v>89</v>
      </c>
      <c r="G45" s="197">
        <f>G19</f>
        <v>12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77</v>
      </c>
      <c r="D46" s="195" t="s">
        <v>142</v>
      </c>
      <c r="E46" s="196" t="s">
        <v>143</v>
      </c>
      <c r="F46" s="194" t="s">
        <v>89</v>
      </c>
      <c r="G46" s="197">
        <f>G19</f>
        <v>12</v>
      </c>
      <c r="H46" s="198"/>
      <c r="I46" s="198">
        <f t="shared" si="5"/>
        <v>0</v>
      </c>
    </row>
    <row r="47" spans="1:9" s="203" customFormat="1" ht="25" x14ac:dyDescent="0.25">
      <c r="A47" s="193">
        <v>27</v>
      </c>
      <c r="B47" s="194" t="s">
        <v>128</v>
      </c>
      <c r="C47" s="194" t="s">
        <v>129</v>
      </c>
      <c r="D47" s="195" t="s">
        <v>260</v>
      </c>
      <c r="E47" s="196" t="s">
        <v>250</v>
      </c>
      <c r="F47" s="194" t="s">
        <v>89</v>
      </c>
      <c r="G47" s="197">
        <f>G19</f>
        <v>12</v>
      </c>
      <c r="H47" s="198"/>
      <c r="I47" s="198">
        <f t="shared" si="5"/>
        <v>0</v>
      </c>
    </row>
    <row r="48" spans="1:9" s="199" customFormat="1" x14ac:dyDescent="0.25">
      <c r="A48" s="193">
        <v>28</v>
      </c>
      <c r="B48" s="194" t="s">
        <v>87</v>
      </c>
      <c r="C48" s="194" t="s">
        <v>77</v>
      </c>
      <c r="D48" s="195" t="s">
        <v>144</v>
      </c>
      <c r="E48" s="196" t="s">
        <v>145</v>
      </c>
      <c r="F48" s="194" t="s">
        <v>111</v>
      </c>
      <c r="G48" s="197">
        <v>9</v>
      </c>
      <c r="H48" s="198"/>
      <c r="I48" s="198">
        <f t="shared" si="5"/>
        <v>0</v>
      </c>
    </row>
    <row r="49" spans="1:9" s="199" customFormat="1" x14ac:dyDescent="0.25">
      <c r="A49" s="193">
        <v>29</v>
      </c>
      <c r="B49" s="194" t="s">
        <v>87</v>
      </c>
      <c r="C49" s="194" t="s">
        <v>77</v>
      </c>
      <c r="D49" s="195" t="s">
        <v>146</v>
      </c>
      <c r="E49" s="196" t="s">
        <v>147</v>
      </c>
      <c r="F49" s="194" t="s">
        <v>111</v>
      </c>
      <c r="G49" s="197">
        <v>15</v>
      </c>
      <c r="H49" s="198"/>
      <c r="I49" s="198">
        <f t="shared" si="5"/>
        <v>0</v>
      </c>
    </row>
    <row r="50" spans="1:9" s="203" customFormat="1" x14ac:dyDescent="0.25">
      <c r="A50" s="193">
        <v>30</v>
      </c>
      <c r="B50" s="194" t="s">
        <v>128</v>
      </c>
      <c r="C50" s="194" t="s">
        <v>129</v>
      </c>
      <c r="D50" s="195" t="s">
        <v>232</v>
      </c>
      <c r="E50" s="196" t="s">
        <v>233</v>
      </c>
      <c r="F50" s="194" t="s">
        <v>111</v>
      </c>
      <c r="G50" s="197">
        <f>G49</f>
        <v>15</v>
      </c>
      <c r="H50" s="198"/>
      <c r="I50" s="198">
        <f t="shared" si="5"/>
        <v>0</v>
      </c>
    </row>
    <row r="51" spans="1:9" s="199" customFormat="1" x14ac:dyDescent="0.25">
      <c r="A51" s="193">
        <v>31</v>
      </c>
      <c r="B51" s="194" t="s">
        <v>87</v>
      </c>
      <c r="C51" s="194" t="s">
        <v>77</v>
      </c>
      <c r="D51" s="195" t="s">
        <v>148</v>
      </c>
      <c r="E51" s="196" t="s">
        <v>234</v>
      </c>
      <c r="F51" s="194" t="s">
        <v>111</v>
      </c>
      <c r="G51" s="197">
        <f>G49</f>
        <v>15</v>
      </c>
      <c r="H51" s="198"/>
      <c r="I51" s="198">
        <f t="shared" si="5"/>
        <v>0</v>
      </c>
    </row>
    <row r="52" spans="1:9" s="199" customFormat="1" x14ac:dyDescent="0.25">
      <c r="A52" s="193">
        <v>32</v>
      </c>
      <c r="B52" s="194" t="s">
        <v>87</v>
      </c>
      <c r="C52" s="194" t="s">
        <v>77</v>
      </c>
      <c r="D52" s="195" t="s">
        <v>149</v>
      </c>
      <c r="E52" s="196" t="s">
        <v>150</v>
      </c>
      <c r="F52" s="194" t="s">
        <v>89</v>
      </c>
      <c r="G52" s="197">
        <f>G47</f>
        <v>12</v>
      </c>
      <c r="H52" s="198"/>
      <c r="I52" s="198">
        <f t="shared" si="5"/>
        <v>0</v>
      </c>
    </row>
    <row r="53" spans="1:9" s="199" customFormat="1" x14ac:dyDescent="0.25">
      <c r="A53" s="193">
        <v>33</v>
      </c>
      <c r="B53" s="194" t="s">
        <v>87</v>
      </c>
      <c r="C53" s="194" t="s">
        <v>77</v>
      </c>
      <c r="D53" s="195" t="s">
        <v>151</v>
      </c>
      <c r="E53" s="196" t="s">
        <v>152</v>
      </c>
      <c r="F53" s="194" t="s">
        <v>89</v>
      </c>
      <c r="G53" s="197">
        <f>G47</f>
        <v>12</v>
      </c>
      <c r="H53" s="198"/>
      <c r="I53" s="198">
        <f t="shared" si="5"/>
        <v>0</v>
      </c>
    </row>
    <row r="54" spans="1:9" s="199" customFormat="1" x14ac:dyDescent="0.25">
      <c r="A54" s="193">
        <v>34</v>
      </c>
      <c r="B54" s="194" t="s">
        <v>87</v>
      </c>
      <c r="C54" s="194" t="s">
        <v>77</v>
      </c>
      <c r="D54" s="195" t="s">
        <v>153</v>
      </c>
      <c r="E54" s="196" t="s">
        <v>154</v>
      </c>
      <c r="F54" s="194" t="s">
        <v>41</v>
      </c>
      <c r="G54" s="197">
        <v>100</v>
      </c>
      <c r="H54" s="198"/>
      <c r="I54" s="198">
        <f t="shared" si="5"/>
        <v>0</v>
      </c>
    </row>
    <row r="55" spans="1:9" s="199" customFormat="1" ht="13" x14ac:dyDescent="0.25">
      <c r="A55" s="186"/>
      <c r="B55" s="187" t="s">
        <v>52</v>
      </c>
      <c r="C55" s="188"/>
      <c r="D55" s="189">
        <v>784</v>
      </c>
      <c r="E55" s="190" t="s">
        <v>80</v>
      </c>
      <c r="F55" s="188"/>
      <c r="G55" s="186"/>
      <c r="H55" s="200"/>
      <c r="I55" s="191">
        <f>SUBTOTAL(9,I56:I63)</f>
        <v>0</v>
      </c>
    </row>
    <row r="56" spans="1:9" s="199" customFormat="1" x14ac:dyDescent="0.25">
      <c r="A56" s="193">
        <v>35</v>
      </c>
      <c r="B56" s="194" t="s">
        <v>87</v>
      </c>
      <c r="C56" s="194" t="s">
        <v>79</v>
      </c>
      <c r="D56" s="195" t="s">
        <v>155</v>
      </c>
      <c r="E56" s="196" t="s">
        <v>156</v>
      </c>
      <c r="F56" s="194" t="s">
        <v>89</v>
      </c>
      <c r="G56" s="197">
        <v>70</v>
      </c>
      <c r="H56" s="198"/>
      <c r="I56" s="198">
        <f t="shared" ref="I56:I63" si="6">ROUND(G56*H56,2)</f>
        <v>0</v>
      </c>
    </row>
    <row r="57" spans="1:9" s="199" customFormat="1" x14ac:dyDescent="0.25">
      <c r="A57" s="193">
        <v>36</v>
      </c>
      <c r="B57" s="194" t="s">
        <v>87</v>
      </c>
      <c r="C57" s="194" t="s">
        <v>79</v>
      </c>
      <c r="D57" s="195" t="s">
        <v>157</v>
      </c>
      <c r="E57" s="196" t="s">
        <v>254</v>
      </c>
      <c r="F57" s="194" t="s">
        <v>89</v>
      </c>
      <c r="G57" s="197">
        <f>G56</f>
        <v>70</v>
      </c>
      <c r="H57" s="198"/>
      <c r="I57" s="198">
        <f t="shared" si="6"/>
        <v>0</v>
      </c>
    </row>
    <row r="58" spans="1:9" s="199" customFormat="1" x14ac:dyDescent="0.25">
      <c r="A58" s="193">
        <v>37</v>
      </c>
      <c r="B58" s="194" t="s">
        <v>87</v>
      </c>
      <c r="C58" s="194" t="s">
        <v>79</v>
      </c>
      <c r="D58" s="195" t="s">
        <v>158</v>
      </c>
      <c r="E58" s="196" t="s">
        <v>159</v>
      </c>
      <c r="F58" s="194" t="s">
        <v>94</v>
      </c>
      <c r="G58" s="197">
        <f>G56</f>
        <v>70</v>
      </c>
      <c r="H58" s="198"/>
      <c r="I58" s="198">
        <f t="shared" si="6"/>
        <v>0</v>
      </c>
    </row>
    <row r="59" spans="1:9" s="199" customFormat="1" x14ac:dyDescent="0.25">
      <c r="A59" s="193">
        <v>38</v>
      </c>
      <c r="B59" s="194" t="s">
        <v>87</v>
      </c>
      <c r="C59" s="194" t="s">
        <v>79</v>
      </c>
      <c r="D59" s="195" t="s">
        <v>160</v>
      </c>
      <c r="E59" s="196" t="s">
        <v>161</v>
      </c>
      <c r="F59" s="194" t="s">
        <v>89</v>
      </c>
      <c r="G59" s="197">
        <f>G56</f>
        <v>70</v>
      </c>
      <c r="H59" s="198"/>
      <c r="I59" s="198">
        <f t="shared" si="6"/>
        <v>0</v>
      </c>
    </row>
    <row r="60" spans="1:9" s="199" customFormat="1" x14ac:dyDescent="0.25">
      <c r="A60" s="193">
        <v>39</v>
      </c>
      <c r="B60" s="194" t="s">
        <v>87</v>
      </c>
      <c r="C60" s="194" t="s">
        <v>79</v>
      </c>
      <c r="D60" s="195" t="s">
        <v>162</v>
      </c>
      <c r="E60" s="196" t="s">
        <v>163</v>
      </c>
      <c r="F60" s="194" t="s">
        <v>89</v>
      </c>
      <c r="G60" s="197">
        <f>G22</f>
        <v>3</v>
      </c>
      <c r="H60" s="198"/>
      <c r="I60" s="198">
        <f t="shared" si="6"/>
        <v>0</v>
      </c>
    </row>
    <row r="61" spans="1:9" s="199" customFormat="1" x14ac:dyDescent="0.25">
      <c r="A61" s="193">
        <v>40</v>
      </c>
      <c r="B61" s="194" t="s">
        <v>87</v>
      </c>
      <c r="C61" s="194" t="s">
        <v>79</v>
      </c>
      <c r="D61" s="195" t="s">
        <v>164</v>
      </c>
      <c r="E61" s="196" t="s">
        <v>165</v>
      </c>
      <c r="F61" s="194" t="s">
        <v>89</v>
      </c>
      <c r="G61" s="197">
        <f>G23</f>
        <v>4</v>
      </c>
      <c r="H61" s="198"/>
      <c r="I61" s="198">
        <f t="shared" si="6"/>
        <v>0</v>
      </c>
    </row>
    <row r="62" spans="1:9" s="199" customFormat="1" x14ac:dyDescent="0.25">
      <c r="A62" s="193">
        <v>41</v>
      </c>
      <c r="B62" s="194" t="s">
        <v>87</v>
      </c>
      <c r="C62" s="194" t="s">
        <v>79</v>
      </c>
      <c r="D62" s="195" t="s">
        <v>166</v>
      </c>
      <c r="E62" s="196" t="s">
        <v>167</v>
      </c>
      <c r="F62" s="194" t="s">
        <v>89</v>
      </c>
      <c r="G62" s="197">
        <f>G47</f>
        <v>12</v>
      </c>
      <c r="H62" s="198"/>
      <c r="I62" s="198">
        <f t="shared" si="6"/>
        <v>0</v>
      </c>
    </row>
    <row r="63" spans="1:9" s="199" customFormat="1" x14ac:dyDescent="0.25">
      <c r="A63" s="193">
        <v>42</v>
      </c>
      <c r="B63" s="194" t="s">
        <v>87</v>
      </c>
      <c r="C63" s="194" t="s">
        <v>79</v>
      </c>
      <c r="D63" s="195" t="s">
        <v>168</v>
      </c>
      <c r="E63" s="196" t="s">
        <v>169</v>
      </c>
      <c r="F63" s="194" t="s">
        <v>89</v>
      </c>
      <c r="G63" s="197">
        <f>G56</f>
        <v>70</v>
      </c>
      <c r="H63" s="198"/>
      <c r="I63" s="198">
        <f t="shared" si="6"/>
        <v>0</v>
      </c>
    </row>
    <row r="64" spans="1:9" s="199" customFormat="1" ht="13" x14ac:dyDescent="0.25">
      <c r="A64" s="178"/>
      <c r="B64" s="180"/>
      <c r="C64" s="181"/>
      <c r="D64" s="182" t="s">
        <v>182</v>
      </c>
      <c r="E64" s="183" t="s">
        <v>307</v>
      </c>
      <c r="F64" s="181"/>
      <c r="G64" s="178"/>
      <c r="H64" s="178"/>
      <c r="I64" s="184">
        <f>SUBTOTAL(9,I65:I90)</f>
        <v>0</v>
      </c>
    </row>
    <row r="65" spans="1:9" s="201" customFormat="1" ht="13" x14ac:dyDescent="0.25">
      <c r="A65" s="193"/>
      <c r="B65" s="187"/>
      <c r="C65" s="188"/>
      <c r="D65" s="189">
        <v>741</v>
      </c>
      <c r="E65" s="190" t="s">
        <v>174</v>
      </c>
      <c r="F65" s="188"/>
      <c r="G65" s="186"/>
      <c r="H65" s="186"/>
      <c r="I65" s="191">
        <f>SUBTOTAL(9,I66:I75)</f>
        <v>0</v>
      </c>
    </row>
    <row r="66" spans="1:9" s="199" customFormat="1" ht="15" customHeight="1" x14ac:dyDescent="0.25">
      <c r="A66" s="193">
        <v>43</v>
      </c>
      <c r="B66" s="194" t="s">
        <v>87</v>
      </c>
      <c r="C66" s="194">
        <v>741</v>
      </c>
      <c r="D66" s="195" t="s">
        <v>265</v>
      </c>
      <c r="E66" s="196" t="s">
        <v>266</v>
      </c>
      <c r="F66" s="194" t="s">
        <v>94</v>
      </c>
      <c r="G66" s="197">
        <f>G67</f>
        <v>3</v>
      </c>
      <c r="H66" s="198"/>
      <c r="I66" s="198">
        <f t="shared" ref="I66:I74" si="7">ROUND(G66*H66,2)</f>
        <v>0</v>
      </c>
    </row>
    <row r="67" spans="1:9" s="201" customFormat="1" x14ac:dyDescent="0.25">
      <c r="A67" s="193">
        <v>44</v>
      </c>
      <c r="B67" s="194" t="s">
        <v>128</v>
      </c>
      <c r="C67" s="194" t="s">
        <v>129</v>
      </c>
      <c r="D67" s="195" t="s">
        <v>206</v>
      </c>
      <c r="E67" s="196" t="s">
        <v>207</v>
      </c>
      <c r="F67" s="194" t="s">
        <v>94</v>
      </c>
      <c r="G67" s="197">
        <v>3</v>
      </c>
      <c r="H67" s="198"/>
      <c r="I67" s="198">
        <f t="shared" si="7"/>
        <v>0</v>
      </c>
    </row>
    <row r="68" spans="1:9" s="201" customFormat="1" ht="25" x14ac:dyDescent="0.25">
      <c r="A68" s="193">
        <v>45</v>
      </c>
      <c r="B68" s="194" t="s">
        <v>87</v>
      </c>
      <c r="C68" s="194">
        <v>741</v>
      </c>
      <c r="D68" s="195" t="s">
        <v>310</v>
      </c>
      <c r="E68" s="196" t="s">
        <v>309</v>
      </c>
      <c r="F68" s="194" t="s">
        <v>94</v>
      </c>
      <c r="G68" s="197">
        <v>9</v>
      </c>
      <c r="H68" s="198"/>
      <c r="I68" s="198">
        <f t="shared" si="7"/>
        <v>0</v>
      </c>
    </row>
    <row r="69" spans="1:9" s="201" customFormat="1" x14ac:dyDescent="0.25">
      <c r="A69" s="193">
        <v>46</v>
      </c>
      <c r="B69" s="194" t="s">
        <v>128</v>
      </c>
      <c r="C69" s="194" t="s">
        <v>129</v>
      </c>
      <c r="D69" s="195" t="s">
        <v>312</v>
      </c>
      <c r="E69" s="196" t="s">
        <v>311</v>
      </c>
      <c r="F69" s="194" t="s">
        <v>94</v>
      </c>
      <c r="G69" s="197">
        <v>1</v>
      </c>
      <c r="H69" s="198"/>
      <c r="I69" s="198">
        <f t="shared" si="7"/>
        <v>0</v>
      </c>
    </row>
    <row r="70" spans="1:9" s="199" customFormat="1" x14ac:dyDescent="0.25">
      <c r="A70" s="193">
        <v>47</v>
      </c>
      <c r="B70" s="194" t="s">
        <v>128</v>
      </c>
      <c r="C70" s="194" t="s">
        <v>129</v>
      </c>
      <c r="D70" s="195" t="s">
        <v>313</v>
      </c>
      <c r="E70" s="196" t="s">
        <v>314</v>
      </c>
      <c r="F70" s="194" t="s">
        <v>94</v>
      </c>
      <c r="G70" s="197">
        <v>1</v>
      </c>
      <c r="H70" s="198"/>
      <c r="I70" s="198">
        <f t="shared" si="7"/>
        <v>0</v>
      </c>
    </row>
    <row r="71" spans="1:9" s="199" customFormat="1" x14ac:dyDescent="0.25">
      <c r="A71" s="193">
        <v>48</v>
      </c>
      <c r="B71" s="194" t="s">
        <v>87</v>
      </c>
      <c r="C71" s="194">
        <v>741</v>
      </c>
      <c r="D71" s="195" t="s">
        <v>253</v>
      </c>
      <c r="E71" s="196" t="s">
        <v>252</v>
      </c>
      <c r="F71" s="194" t="s">
        <v>94</v>
      </c>
      <c r="G71" s="197">
        <f>SUM(G72:G72)</f>
        <v>3</v>
      </c>
      <c r="H71" s="198"/>
      <c r="I71" s="198">
        <f t="shared" si="7"/>
        <v>0</v>
      </c>
    </row>
    <row r="72" spans="1:9" s="199" customFormat="1" x14ac:dyDescent="0.25">
      <c r="A72" s="193">
        <v>49</v>
      </c>
      <c r="B72" s="194" t="s">
        <v>128</v>
      </c>
      <c r="C72" s="194" t="s">
        <v>129</v>
      </c>
      <c r="D72" s="195" t="s">
        <v>268</v>
      </c>
      <c r="E72" s="196" t="s">
        <v>269</v>
      </c>
      <c r="F72" s="194" t="s">
        <v>94</v>
      </c>
      <c r="G72" s="197">
        <v>3</v>
      </c>
      <c r="H72" s="198"/>
      <c r="I72" s="198">
        <f t="shared" si="7"/>
        <v>0</v>
      </c>
    </row>
    <row r="73" spans="1:9" s="199" customFormat="1" ht="25" x14ac:dyDescent="0.25">
      <c r="A73" s="193">
        <v>50</v>
      </c>
      <c r="B73" s="194" t="s">
        <v>87</v>
      </c>
      <c r="C73" s="194">
        <v>741</v>
      </c>
      <c r="D73" s="195" t="s">
        <v>240</v>
      </c>
      <c r="E73" s="196" t="s">
        <v>227</v>
      </c>
      <c r="F73" s="194" t="s">
        <v>111</v>
      </c>
      <c r="G73" s="197">
        <v>16</v>
      </c>
      <c r="H73" s="198"/>
      <c r="I73" s="198">
        <f t="shared" si="7"/>
        <v>0</v>
      </c>
    </row>
    <row r="74" spans="1:9" s="199" customFormat="1" x14ac:dyDescent="0.25">
      <c r="A74" s="193">
        <v>51</v>
      </c>
      <c r="B74" s="194" t="s">
        <v>128</v>
      </c>
      <c r="C74" s="194" t="s">
        <v>129</v>
      </c>
      <c r="D74" s="195" t="s">
        <v>201</v>
      </c>
      <c r="E74" s="196" t="s">
        <v>204</v>
      </c>
      <c r="F74" s="194" t="s">
        <v>111</v>
      </c>
      <c r="G74" s="197">
        <f>G73</f>
        <v>16</v>
      </c>
      <c r="H74" s="198"/>
      <c r="I74" s="198">
        <f t="shared" si="7"/>
        <v>0</v>
      </c>
    </row>
    <row r="75" spans="1:9" s="199" customFormat="1" ht="25" x14ac:dyDescent="0.25">
      <c r="A75" s="193">
        <v>52</v>
      </c>
      <c r="B75" s="194" t="s">
        <v>87</v>
      </c>
      <c r="C75" s="194">
        <v>741</v>
      </c>
      <c r="D75" s="195" t="s">
        <v>242</v>
      </c>
      <c r="E75" s="196" t="s">
        <v>219</v>
      </c>
      <c r="F75" s="194" t="s">
        <v>94</v>
      </c>
      <c r="G75" s="197">
        <v>1</v>
      </c>
      <c r="H75" s="198"/>
      <c r="I75" s="198">
        <f t="shared" ref="I75" si="8">ROUND(G75*H75,2)</f>
        <v>0</v>
      </c>
    </row>
    <row r="76" spans="1:9" s="199" customFormat="1" ht="13" x14ac:dyDescent="0.25">
      <c r="A76" s="193"/>
      <c r="B76" s="187"/>
      <c r="C76" s="188"/>
      <c r="D76" s="189">
        <v>741</v>
      </c>
      <c r="E76" s="190" t="s">
        <v>175</v>
      </c>
      <c r="F76" s="188"/>
      <c r="G76" s="186"/>
      <c r="H76" s="186"/>
      <c r="I76" s="191">
        <f>SUBTOTAL(9,I77:I87)</f>
        <v>0</v>
      </c>
    </row>
    <row r="77" spans="1:9" s="199" customFormat="1" x14ac:dyDescent="0.25">
      <c r="A77" s="193">
        <v>53</v>
      </c>
      <c r="B77" s="194" t="s">
        <v>87</v>
      </c>
      <c r="C77" s="194" t="s">
        <v>197</v>
      </c>
      <c r="D77" s="195"/>
      <c r="E77" s="196" t="s">
        <v>315</v>
      </c>
      <c r="F77" s="194" t="s">
        <v>94</v>
      </c>
      <c r="G77" s="197">
        <v>1</v>
      </c>
      <c r="H77" s="198"/>
      <c r="I77" s="198">
        <f t="shared" ref="I77:I87" si="9">ROUND(G77*H77,2)</f>
        <v>0</v>
      </c>
    </row>
    <row r="78" spans="1:9" s="199" customFormat="1" ht="25" x14ac:dyDescent="0.25">
      <c r="A78" s="193">
        <v>54</v>
      </c>
      <c r="B78" s="194" t="s">
        <v>87</v>
      </c>
      <c r="C78" s="194">
        <v>741</v>
      </c>
      <c r="D78" s="195" t="s">
        <v>243</v>
      </c>
      <c r="E78" s="196" t="s">
        <v>226</v>
      </c>
      <c r="F78" s="194" t="s">
        <v>94</v>
      </c>
      <c r="G78" s="197">
        <f>SUM(G79:G79)</f>
        <v>3</v>
      </c>
      <c r="H78" s="198"/>
      <c r="I78" s="198">
        <f t="shared" si="9"/>
        <v>0</v>
      </c>
    </row>
    <row r="79" spans="1:9" s="199" customFormat="1" ht="68.25" customHeight="1" x14ac:dyDescent="0.25">
      <c r="A79" s="193">
        <v>55</v>
      </c>
      <c r="B79" s="194" t="s">
        <v>128</v>
      </c>
      <c r="C79" s="194" t="s">
        <v>197</v>
      </c>
      <c r="D79" s="195" t="s">
        <v>176</v>
      </c>
      <c r="E79" s="148" t="s">
        <v>308</v>
      </c>
      <c r="F79" s="194" t="s">
        <v>94</v>
      </c>
      <c r="G79" s="197">
        <v>3</v>
      </c>
      <c r="H79" s="198"/>
      <c r="I79" s="198">
        <f t="shared" si="9"/>
        <v>0</v>
      </c>
    </row>
    <row r="80" spans="1:9" s="199" customFormat="1" x14ac:dyDescent="0.25">
      <c r="A80" s="193">
        <v>56</v>
      </c>
      <c r="B80" s="194" t="s">
        <v>87</v>
      </c>
      <c r="C80" s="194">
        <v>741</v>
      </c>
      <c r="D80" s="195" t="s">
        <v>244</v>
      </c>
      <c r="E80" s="196" t="s">
        <v>274</v>
      </c>
      <c r="F80" s="194" t="s">
        <v>94</v>
      </c>
      <c r="G80" s="197">
        <f>SUM(G81:G81)</f>
        <v>1</v>
      </c>
      <c r="H80" s="198"/>
      <c r="I80" s="198">
        <f t="shared" si="9"/>
        <v>0</v>
      </c>
    </row>
    <row r="81" spans="1:9" s="199" customFormat="1" x14ac:dyDescent="0.25">
      <c r="A81" s="193">
        <v>57</v>
      </c>
      <c r="B81" s="194" t="s">
        <v>128</v>
      </c>
      <c r="C81" s="194" t="s">
        <v>129</v>
      </c>
      <c r="D81" s="195" t="s">
        <v>209</v>
      </c>
      <c r="E81" s="196" t="s">
        <v>215</v>
      </c>
      <c r="F81" s="194" t="s">
        <v>94</v>
      </c>
      <c r="G81" s="197">
        <v>1</v>
      </c>
      <c r="H81" s="198"/>
      <c r="I81" s="198">
        <f t="shared" si="9"/>
        <v>0</v>
      </c>
    </row>
    <row r="82" spans="1:9" s="199" customFormat="1" x14ac:dyDescent="0.25">
      <c r="A82" s="193">
        <v>58</v>
      </c>
      <c r="B82" s="194" t="s">
        <v>128</v>
      </c>
      <c r="C82" s="194" t="s">
        <v>129</v>
      </c>
      <c r="D82" s="195" t="s">
        <v>210</v>
      </c>
      <c r="E82" s="196" t="s">
        <v>213</v>
      </c>
      <c r="F82" s="194" t="s">
        <v>94</v>
      </c>
      <c r="G82" s="197">
        <f>G80</f>
        <v>1</v>
      </c>
      <c r="H82" s="198"/>
      <c r="I82" s="198">
        <f t="shared" si="9"/>
        <v>0</v>
      </c>
    </row>
    <row r="83" spans="1:9" s="199" customFormat="1" x14ac:dyDescent="0.25">
      <c r="A83" s="193">
        <v>59</v>
      </c>
      <c r="B83" s="194" t="s">
        <v>128</v>
      </c>
      <c r="C83" s="194" t="s">
        <v>129</v>
      </c>
      <c r="D83" s="195" t="s">
        <v>256</v>
      </c>
      <c r="E83" s="196" t="s">
        <v>255</v>
      </c>
      <c r="F83" s="194" t="s">
        <v>94</v>
      </c>
      <c r="G83" s="197">
        <v>1</v>
      </c>
      <c r="H83" s="198"/>
      <c r="I83" s="198">
        <f t="shared" si="9"/>
        <v>0</v>
      </c>
    </row>
    <row r="84" spans="1:9" s="199" customFormat="1" x14ac:dyDescent="0.25">
      <c r="A84" s="193">
        <v>60</v>
      </c>
      <c r="B84" s="194" t="s">
        <v>87</v>
      </c>
      <c r="C84" s="194">
        <v>741</v>
      </c>
      <c r="D84" s="195" t="s">
        <v>253</v>
      </c>
      <c r="E84" s="196" t="s">
        <v>252</v>
      </c>
      <c r="F84" s="194" t="s">
        <v>94</v>
      </c>
      <c r="G84" s="197">
        <v>1</v>
      </c>
      <c r="H84" s="198"/>
      <c r="I84" s="198">
        <f t="shared" si="9"/>
        <v>0</v>
      </c>
    </row>
    <row r="85" spans="1:9" s="199" customFormat="1" x14ac:dyDescent="0.25">
      <c r="A85" s="193">
        <v>61</v>
      </c>
      <c r="B85" s="194" t="s">
        <v>128</v>
      </c>
      <c r="C85" s="194" t="s">
        <v>129</v>
      </c>
      <c r="D85" s="195" t="s">
        <v>268</v>
      </c>
      <c r="E85" s="196" t="s">
        <v>269</v>
      </c>
      <c r="F85" s="194" t="s">
        <v>94</v>
      </c>
      <c r="G85" s="197">
        <f>G84</f>
        <v>1</v>
      </c>
      <c r="H85" s="198"/>
      <c r="I85" s="198">
        <f t="shared" si="9"/>
        <v>0</v>
      </c>
    </row>
    <row r="86" spans="1:9" s="199" customFormat="1" ht="25" x14ac:dyDescent="0.25">
      <c r="A86" s="193">
        <v>62</v>
      </c>
      <c r="B86" s="194" t="s">
        <v>87</v>
      </c>
      <c r="C86" s="194">
        <v>741</v>
      </c>
      <c r="D86" s="195" t="s">
        <v>246</v>
      </c>
      <c r="E86" s="196" t="s">
        <v>198</v>
      </c>
      <c r="F86" s="194" t="s">
        <v>111</v>
      </c>
      <c r="G86" s="197">
        <v>20</v>
      </c>
      <c r="H86" s="198"/>
      <c r="I86" s="198">
        <f t="shared" si="9"/>
        <v>0</v>
      </c>
    </row>
    <row r="87" spans="1:9" s="199" customFormat="1" x14ac:dyDescent="0.25">
      <c r="A87" s="193">
        <v>63</v>
      </c>
      <c r="B87" s="194" t="s">
        <v>128</v>
      </c>
      <c r="C87" s="194" t="s">
        <v>129</v>
      </c>
      <c r="D87" s="195" t="s">
        <v>202</v>
      </c>
      <c r="E87" s="196" t="s">
        <v>203</v>
      </c>
      <c r="F87" s="194" t="s">
        <v>111</v>
      </c>
      <c r="G87" s="197">
        <f>G86</f>
        <v>20</v>
      </c>
      <c r="H87" s="198"/>
      <c r="I87" s="198">
        <f t="shared" si="9"/>
        <v>0</v>
      </c>
    </row>
    <row r="88" spans="1:9" s="199" customFormat="1" ht="13" x14ac:dyDescent="0.25">
      <c r="A88" s="193"/>
      <c r="B88" s="194"/>
      <c r="C88" s="194"/>
      <c r="D88" s="195"/>
      <c r="E88" s="190" t="s">
        <v>173</v>
      </c>
      <c r="F88" s="204"/>
      <c r="G88" s="186"/>
      <c r="H88" s="186"/>
      <c r="I88" s="191">
        <f>SUBTOTAL(9,I89:I90)</f>
        <v>0</v>
      </c>
    </row>
    <row r="89" spans="1:9" s="199" customFormat="1" ht="25" x14ac:dyDescent="0.25">
      <c r="A89" s="193">
        <v>64</v>
      </c>
      <c r="B89" s="194"/>
      <c r="C89" s="136" t="s">
        <v>197</v>
      </c>
      <c r="D89" s="216" t="s">
        <v>321</v>
      </c>
      <c r="E89" s="217" t="s">
        <v>324</v>
      </c>
      <c r="F89" s="194" t="s">
        <v>94</v>
      </c>
      <c r="G89" s="197">
        <v>2</v>
      </c>
      <c r="H89" s="198"/>
      <c r="I89" s="198">
        <f t="shared" ref="I89:I90" si="10">ROUND(G89*H89,2)</f>
        <v>0</v>
      </c>
    </row>
    <row r="90" spans="1:9" s="199" customFormat="1" ht="25" x14ac:dyDescent="0.25">
      <c r="A90" s="193">
        <v>65</v>
      </c>
      <c r="B90" s="194"/>
      <c r="C90" s="136" t="s">
        <v>197</v>
      </c>
      <c r="D90" s="216" t="s">
        <v>321</v>
      </c>
      <c r="E90" s="217" t="s">
        <v>325</v>
      </c>
      <c r="F90" s="194" t="s">
        <v>94</v>
      </c>
      <c r="G90" s="197">
        <v>2</v>
      </c>
      <c r="H90" s="198"/>
      <c r="I90" s="198">
        <f t="shared" si="10"/>
        <v>0</v>
      </c>
    </row>
    <row r="91" spans="1:9" s="134" customFormat="1" ht="13" x14ac:dyDescent="0.25">
      <c r="A91" s="153"/>
      <c r="B91" s="140"/>
      <c r="C91" s="154"/>
      <c r="D91" s="157" t="s">
        <v>300</v>
      </c>
      <c r="E91" s="147" t="s">
        <v>36</v>
      </c>
      <c r="F91" s="154"/>
      <c r="G91" s="153"/>
      <c r="H91" s="153"/>
      <c r="I91" s="141">
        <f>SUBTOTAL(9,I92:I95)</f>
        <v>0</v>
      </c>
    </row>
    <row r="92" spans="1:9" s="81" customFormat="1" x14ac:dyDescent="0.25">
      <c r="A92" s="139">
        <v>66</v>
      </c>
      <c r="B92" s="136" t="s">
        <v>87</v>
      </c>
      <c r="C92" s="136" t="s">
        <v>300</v>
      </c>
      <c r="D92" s="158" t="s">
        <v>301</v>
      </c>
      <c r="E92" s="148" t="s">
        <v>183</v>
      </c>
      <c r="F92" s="136" t="s">
        <v>302</v>
      </c>
      <c r="G92" s="137">
        <v>1</v>
      </c>
      <c r="H92" s="138"/>
      <c r="I92" s="138">
        <f t="shared" ref="I92:I95" si="11">ROUND(G92*H92,2)</f>
        <v>0</v>
      </c>
    </row>
    <row r="93" spans="1:9" s="81" customFormat="1" x14ac:dyDescent="0.25">
      <c r="A93" s="139">
        <v>67</v>
      </c>
      <c r="B93" s="136" t="s">
        <v>87</v>
      </c>
      <c r="C93" s="136" t="s">
        <v>300</v>
      </c>
      <c r="D93" s="158" t="s">
        <v>303</v>
      </c>
      <c r="E93" s="148" t="s">
        <v>39</v>
      </c>
      <c r="F93" s="136" t="s">
        <v>302</v>
      </c>
      <c r="G93" s="137">
        <v>1</v>
      </c>
      <c r="H93" s="138"/>
      <c r="I93" s="138">
        <f t="shared" si="11"/>
        <v>0</v>
      </c>
    </row>
    <row r="94" spans="1:9" s="81" customFormat="1" x14ac:dyDescent="0.25">
      <c r="A94" s="139">
        <v>68</v>
      </c>
      <c r="B94" s="136" t="s">
        <v>87</v>
      </c>
      <c r="C94" s="136" t="s">
        <v>300</v>
      </c>
      <c r="D94" s="158" t="s">
        <v>304</v>
      </c>
      <c r="E94" s="148" t="s">
        <v>305</v>
      </c>
      <c r="F94" s="136" t="s">
        <v>302</v>
      </c>
      <c r="G94" s="137">
        <v>1</v>
      </c>
      <c r="H94" s="138"/>
      <c r="I94" s="138">
        <f t="shared" si="11"/>
        <v>0</v>
      </c>
    </row>
    <row r="95" spans="1:9" s="81" customFormat="1" x14ac:dyDescent="0.25">
      <c r="A95" s="139">
        <v>69</v>
      </c>
      <c r="B95" s="136" t="s">
        <v>87</v>
      </c>
      <c r="C95" s="136" t="s">
        <v>300</v>
      </c>
      <c r="D95" s="158" t="s">
        <v>306</v>
      </c>
      <c r="E95" s="148" t="s">
        <v>46</v>
      </c>
      <c r="F95" s="136" t="s">
        <v>302</v>
      </c>
      <c r="G95" s="137">
        <v>1</v>
      </c>
      <c r="H95" s="138"/>
      <c r="I95" s="138">
        <f t="shared" si="11"/>
        <v>0</v>
      </c>
    </row>
    <row r="96" spans="1:9" ht="13" x14ac:dyDescent="0.25">
      <c r="A96" s="206"/>
      <c r="B96" s="207"/>
      <c r="C96" s="207"/>
      <c r="D96" s="208"/>
      <c r="E96" s="209" t="s">
        <v>189</v>
      </c>
      <c r="F96" s="207"/>
      <c r="G96" s="205"/>
      <c r="H96" s="205"/>
      <c r="I96" s="210">
        <f>SUBTOTAL(9,I14:I95)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6"/>
  <sheetViews>
    <sheetView showGridLines="0" zoomScaleNormal="100" workbookViewId="0">
      <selection activeCell="H1" activeCellId="1" sqref="H13:H1048576 H1:H10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12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5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2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4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12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12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12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10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15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0.1065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0.1065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0.1065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2.13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0.1065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SUBTOTAL(9,I39:I63)</f>
        <v>0</v>
      </c>
    </row>
    <row r="39" spans="1:9" s="192" customFormat="1" ht="13" x14ac:dyDescent="0.25">
      <c r="A39" s="186"/>
      <c r="B39" s="187" t="s">
        <v>52</v>
      </c>
      <c r="C39" s="188"/>
      <c r="D39" s="189">
        <v>776</v>
      </c>
      <c r="E39" s="190" t="s">
        <v>78</v>
      </c>
      <c r="F39" s="188"/>
      <c r="G39" s="186"/>
      <c r="H39" s="200"/>
      <c r="I39" s="191">
        <f>SUBTOTAL(9,I40:I54)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77</v>
      </c>
      <c r="D40" s="195" t="s">
        <v>130</v>
      </c>
      <c r="E40" s="196" t="s">
        <v>131</v>
      </c>
      <c r="F40" s="194" t="s">
        <v>89</v>
      </c>
      <c r="G40" s="197">
        <f>G19</f>
        <v>12</v>
      </c>
      <c r="H40" s="198"/>
      <c r="I40" s="198">
        <f t="shared" ref="I40:I54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77</v>
      </c>
      <c r="D41" s="195" t="s">
        <v>132</v>
      </c>
      <c r="E41" s="196" t="s">
        <v>133</v>
      </c>
      <c r="F41" s="194" t="s">
        <v>89</v>
      </c>
      <c r="G41" s="197">
        <f>G19</f>
        <v>12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77</v>
      </c>
      <c r="D42" s="195" t="s">
        <v>134</v>
      </c>
      <c r="E42" s="196" t="s">
        <v>135</v>
      </c>
      <c r="F42" s="194" t="s">
        <v>89</v>
      </c>
      <c r="G42" s="197">
        <f>G19</f>
        <v>12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77</v>
      </c>
      <c r="D43" s="195" t="s">
        <v>136</v>
      </c>
      <c r="E43" s="196" t="s">
        <v>137</v>
      </c>
      <c r="F43" s="194" t="s">
        <v>89</v>
      </c>
      <c r="G43" s="197">
        <f>G19</f>
        <v>12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77</v>
      </c>
      <c r="D44" s="195" t="s">
        <v>138</v>
      </c>
      <c r="E44" s="196" t="s">
        <v>139</v>
      </c>
      <c r="F44" s="194" t="s">
        <v>89</v>
      </c>
      <c r="G44" s="197">
        <f>G19</f>
        <v>12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77</v>
      </c>
      <c r="D45" s="195" t="s">
        <v>140</v>
      </c>
      <c r="E45" s="196" t="s">
        <v>141</v>
      </c>
      <c r="F45" s="194" t="s">
        <v>89</v>
      </c>
      <c r="G45" s="197">
        <f>G19</f>
        <v>12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77</v>
      </c>
      <c r="D46" s="195" t="s">
        <v>142</v>
      </c>
      <c r="E46" s="196" t="s">
        <v>143</v>
      </c>
      <c r="F46" s="194" t="s">
        <v>89</v>
      </c>
      <c r="G46" s="197">
        <f>G19</f>
        <v>12</v>
      </c>
      <c r="H46" s="198"/>
      <c r="I46" s="198">
        <f t="shared" si="5"/>
        <v>0</v>
      </c>
    </row>
    <row r="47" spans="1:9" s="203" customFormat="1" ht="25" x14ac:dyDescent="0.25">
      <c r="A47" s="193">
        <v>27</v>
      </c>
      <c r="B47" s="194" t="s">
        <v>128</v>
      </c>
      <c r="C47" s="194" t="s">
        <v>129</v>
      </c>
      <c r="D47" s="195" t="s">
        <v>260</v>
      </c>
      <c r="E47" s="196" t="s">
        <v>250</v>
      </c>
      <c r="F47" s="194" t="s">
        <v>89</v>
      </c>
      <c r="G47" s="197">
        <f>G19</f>
        <v>12</v>
      </c>
      <c r="H47" s="198"/>
      <c r="I47" s="198">
        <f t="shared" si="5"/>
        <v>0</v>
      </c>
    </row>
    <row r="48" spans="1:9" s="199" customFormat="1" x14ac:dyDescent="0.25">
      <c r="A48" s="193">
        <v>28</v>
      </c>
      <c r="B48" s="194" t="s">
        <v>87</v>
      </c>
      <c r="C48" s="194" t="s">
        <v>77</v>
      </c>
      <c r="D48" s="195" t="s">
        <v>144</v>
      </c>
      <c r="E48" s="196" t="s">
        <v>145</v>
      </c>
      <c r="F48" s="194" t="s">
        <v>111</v>
      </c>
      <c r="G48" s="197">
        <v>9</v>
      </c>
      <c r="H48" s="198"/>
      <c r="I48" s="198">
        <f t="shared" si="5"/>
        <v>0</v>
      </c>
    </row>
    <row r="49" spans="1:9" s="199" customFormat="1" x14ac:dyDescent="0.25">
      <c r="A49" s="193">
        <v>29</v>
      </c>
      <c r="B49" s="194" t="s">
        <v>87</v>
      </c>
      <c r="C49" s="194" t="s">
        <v>77</v>
      </c>
      <c r="D49" s="195" t="s">
        <v>146</v>
      </c>
      <c r="E49" s="196" t="s">
        <v>147</v>
      </c>
      <c r="F49" s="194" t="s">
        <v>111</v>
      </c>
      <c r="G49" s="197">
        <v>16</v>
      </c>
      <c r="H49" s="198"/>
      <c r="I49" s="198">
        <f t="shared" si="5"/>
        <v>0</v>
      </c>
    </row>
    <row r="50" spans="1:9" s="203" customFormat="1" x14ac:dyDescent="0.25">
      <c r="A50" s="193">
        <v>30</v>
      </c>
      <c r="B50" s="194" t="s">
        <v>128</v>
      </c>
      <c r="C50" s="194" t="s">
        <v>129</v>
      </c>
      <c r="D50" s="195" t="s">
        <v>232</v>
      </c>
      <c r="E50" s="196" t="s">
        <v>233</v>
      </c>
      <c r="F50" s="194" t="s">
        <v>111</v>
      </c>
      <c r="G50" s="197">
        <f>G49</f>
        <v>16</v>
      </c>
      <c r="H50" s="198"/>
      <c r="I50" s="198">
        <f t="shared" si="5"/>
        <v>0</v>
      </c>
    </row>
    <row r="51" spans="1:9" s="199" customFormat="1" x14ac:dyDescent="0.25">
      <c r="A51" s="193">
        <v>31</v>
      </c>
      <c r="B51" s="194" t="s">
        <v>87</v>
      </c>
      <c r="C51" s="194" t="s">
        <v>77</v>
      </c>
      <c r="D51" s="195" t="s">
        <v>148</v>
      </c>
      <c r="E51" s="196" t="s">
        <v>234</v>
      </c>
      <c r="F51" s="194" t="s">
        <v>111</v>
      </c>
      <c r="G51" s="197">
        <f>G49</f>
        <v>16</v>
      </c>
      <c r="H51" s="198"/>
      <c r="I51" s="198">
        <f t="shared" si="5"/>
        <v>0</v>
      </c>
    </row>
    <row r="52" spans="1:9" s="199" customFormat="1" x14ac:dyDescent="0.25">
      <c r="A52" s="193">
        <v>32</v>
      </c>
      <c r="B52" s="194" t="s">
        <v>87</v>
      </c>
      <c r="C52" s="194" t="s">
        <v>77</v>
      </c>
      <c r="D52" s="195" t="s">
        <v>149</v>
      </c>
      <c r="E52" s="196" t="s">
        <v>150</v>
      </c>
      <c r="F52" s="194" t="s">
        <v>89</v>
      </c>
      <c r="G52" s="197">
        <f>G47</f>
        <v>12</v>
      </c>
      <c r="H52" s="198"/>
      <c r="I52" s="198">
        <f t="shared" si="5"/>
        <v>0</v>
      </c>
    </row>
    <row r="53" spans="1:9" s="199" customFormat="1" x14ac:dyDescent="0.25">
      <c r="A53" s="193">
        <v>33</v>
      </c>
      <c r="B53" s="194" t="s">
        <v>87</v>
      </c>
      <c r="C53" s="194" t="s">
        <v>77</v>
      </c>
      <c r="D53" s="195" t="s">
        <v>151</v>
      </c>
      <c r="E53" s="196" t="s">
        <v>152</v>
      </c>
      <c r="F53" s="194" t="s">
        <v>89</v>
      </c>
      <c r="G53" s="197">
        <f>G47</f>
        <v>12</v>
      </c>
      <c r="H53" s="198"/>
      <c r="I53" s="198">
        <f t="shared" si="5"/>
        <v>0</v>
      </c>
    </row>
    <row r="54" spans="1:9" s="199" customFormat="1" x14ac:dyDescent="0.25">
      <c r="A54" s="193">
        <v>34</v>
      </c>
      <c r="B54" s="194" t="s">
        <v>87</v>
      </c>
      <c r="C54" s="194" t="s">
        <v>77</v>
      </c>
      <c r="D54" s="195" t="s">
        <v>153</v>
      </c>
      <c r="E54" s="196" t="s">
        <v>154</v>
      </c>
      <c r="F54" s="194" t="s">
        <v>41</v>
      </c>
      <c r="G54" s="197">
        <v>100</v>
      </c>
      <c r="H54" s="198"/>
      <c r="I54" s="198">
        <f t="shared" si="5"/>
        <v>0</v>
      </c>
    </row>
    <row r="55" spans="1:9" s="199" customFormat="1" ht="13" x14ac:dyDescent="0.25">
      <c r="A55" s="186"/>
      <c r="B55" s="187" t="s">
        <v>52</v>
      </c>
      <c r="C55" s="188"/>
      <c r="D55" s="189">
        <v>784</v>
      </c>
      <c r="E55" s="190" t="s">
        <v>80</v>
      </c>
      <c r="F55" s="188"/>
      <c r="G55" s="186"/>
      <c r="H55" s="200"/>
      <c r="I55" s="191">
        <f>SUBTOTAL(9,I56:I63)</f>
        <v>0</v>
      </c>
    </row>
    <row r="56" spans="1:9" s="199" customFormat="1" x14ac:dyDescent="0.25">
      <c r="A56" s="193">
        <v>35</v>
      </c>
      <c r="B56" s="194" t="s">
        <v>87</v>
      </c>
      <c r="C56" s="194" t="s">
        <v>79</v>
      </c>
      <c r="D56" s="195" t="s">
        <v>155</v>
      </c>
      <c r="E56" s="196" t="s">
        <v>156</v>
      </c>
      <c r="F56" s="194" t="s">
        <v>89</v>
      </c>
      <c r="G56" s="197">
        <v>70</v>
      </c>
      <c r="H56" s="198"/>
      <c r="I56" s="198">
        <f t="shared" ref="I56:I63" si="6">ROUND(G56*H56,2)</f>
        <v>0</v>
      </c>
    </row>
    <row r="57" spans="1:9" s="199" customFormat="1" x14ac:dyDescent="0.25">
      <c r="A57" s="193">
        <v>36</v>
      </c>
      <c r="B57" s="194" t="s">
        <v>87</v>
      </c>
      <c r="C57" s="194" t="s">
        <v>79</v>
      </c>
      <c r="D57" s="195" t="s">
        <v>157</v>
      </c>
      <c r="E57" s="196" t="s">
        <v>254</v>
      </c>
      <c r="F57" s="194" t="s">
        <v>89</v>
      </c>
      <c r="G57" s="197">
        <f>G56</f>
        <v>70</v>
      </c>
      <c r="H57" s="198"/>
      <c r="I57" s="198">
        <f t="shared" si="6"/>
        <v>0</v>
      </c>
    </row>
    <row r="58" spans="1:9" s="199" customFormat="1" x14ac:dyDescent="0.25">
      <c r="A58" s="193">
        <v>37</v>
      </c>
      <c r="B58" s="194" t="s">
        <v>87</v>
      </c>
      <c r="C58" s="194" t="s">
        <v>79</v>
      </c>
      <c r="D58" s="195" t="s">
        <v>158</v>
      </c>
      <c r="E58" s="196" t="s">
        <v>159</v>
      </c>
      <c r="F58" s="194" t="s">
        <v>94</v>
      </c>
      <c r="G58" s="197">
        <f>G56</f>
        <v>70</v>
      </c>
      <c r="H58" s="198"/>
      <c r="I58" s="198">
        <f t="shared" si="6"/>
        <v>0</v>
      </c>
    </row>
    <row r="59" spans="1:9" s="199" customFormat="1" x14ac:dyDescent="0.25">
      <c r="A59" s="193">
        <v>38</v>
      </c>
      <c r="B59" s="194" t="s">
        <v>87</v>
      </c>
      <c r="C59" s="194" t="s">
        <v>79</v>
      </c>
      <c r="D59" s="195" t="s">
        <v>160</v>
      </c>
      <c r="E59" s="196" t="s">
        <v>161</v>
      </c>
      <c r="F59" s="194" t="s">
        <v>89</v>
      </c>
      <c r="G59" s="197">
        <f>G56</f>
        <v>70</v>
      </c>
      <c r="H59" s="198"/>
      <c r="I59" s="198">
        <f t="shared" si="6"/>
        <v>0</v>
      </c>
    </row>
    <row r="60" spans="1:9" s="199" customFormat="1" x14ac:dyDescent="0.25">
      <c r="A60" s="193">
        <v>39</v>
      </c>
      <c r="B60" s="194" t="s">
        <v>87</v>
      </c>
      <c r="C60" s="194" t="s">
        <v>79</v>
      </c>
      <c r="D60" s="195" t="s">
        <v>162</v>
      </c>
      <c r="E60" s="196" t="s">
        <v>163</v>
      </c>
      <c r="F60" s="194" t="s">
        <v>89</v>
      </c>
      <c r="G60" s="197">
        <f>G22</f>
        <v>2</v>
      </c>
      <c r="H60" s="198"/>
      <c r="I60" s="198">
        <f t="shared" si="6"/>
        <v>0</v>
      </c>
    </row>
    <row r="61" spans="1:9" s="199" customFormat="1" x14ac:dyDescent="0.25">
      <c r="A61" s="193">
        <v>40</v>
      </c>
      <c r="B61" s="194" t="s">
        <v>87</v>
      </c>
      <c r="C61" s="194" t="s">
        <v>79</v>
      </c>
      <c r="D61" s="195" t="s">
        <v>164</v>
      </c>
      <c r="E61" s="196" t="s">
        <v>165</v>
      </c>
      <c r="F61" s="194" t="s">
        <v>89</v>
      </c>
      <c r="G61" s="197">
        <f>G23</f>
        <v>4</v>
      </c>
      <c r="H61" s="198"/>
      <c r="I61" s="198">
        <f t="shared" si="6"/>
        <v>0</v>
      </c>
    </row>
    <row r="62" spans="1:9" s="199" customFormat="1" x14ac:dyDescent="0.25">
      <c r="A62" s="193">
        <v>41</v>
      </c>
      <c r="B62" s="194" t="s">
        <v>87</v>
      </c>
      <c r="C62" s="194" t="s">
        <v>79</v>
      </c>
      <c r="D62" s="195" t="s">
        <v>166</v>
      </c>
      <c r="E62" s="196" t="s">
        <v>167</v>
      </c>
      <c r="F62" s="194" t="s">
        <v>89</v>
      </c>
      <c r="G62" s="197">
        <f>G47</f>
        <v>12</v>
      </c>
      <c r="H62" s="198"/>
      <c r="I62" s="198">
        <f t="shared" si="6"/>
        <v>0</v>
      </c>
    </row>
    <row r="63" spans="1:9" s="199" customFormat="1" x14ac:dyDescent="0.25">
      <c r="A63" s="193">
        <v>42</v>
      </c>
      <c r="B63" s="194" t="s">
        <v>87</v>
      </c>
      <c r="C63" s="194" t="s">
        <v>79</v>
      </c>
      <c r="D63" s="195" t="s">
        <v>168</v>
      </c>
      <c r="E63" s="196" t="s">
        <v>169</v>
      </c>
      <c r="F63" s="194" t="s">
        <v>89</v>
      </c>
      <c r="G63" s="197">
        <f>G56</f>
        <v>70</v>
      </c>
      <c r="H63" s="198"/>
      <c r="I63" s="198">
        <f t="shared" si="6"/>
        <v>0</v>
      </c>
    </row>
    <row r="64" spans="1:9" s="199" customFormat="1" ht="13" x14ac:dyDescent="0.25">
      <c r="A64" s="178"/>
      <c r="B64" s="180"/>
      <c r="C64" s="181"/>
      <c r="D64" s="182" t="s">
        <v>182</v>
      </c>
      <c r="E64" s="183" t="s">
        <v>307</v>
      </c>
      <c r="F64" s="181"/>
      <c r="G64" s="178"/>
      <c r="H64" s="178"/>
      <c r="I64" s="184">
        <f>SUBTOTAL(9,I65:I90)</f>
        <v>0</v>
      </c>
    </row>
    <row r="65" spans="1:9" s="201" customFormat="1" ht="13" x14ac:dyDescent="0.25">
      <c r="A65" s="193"/>
      <c r="B65" s="187"/>
      <c r="C65" s="188"/>
      <c r="D65" s="189">
        <v>741</v>
      </c>
      <c r="E65" s="190" t="s">
        <v>174</v>
      </c>
      <c r="F65" s="188"/>
      <c r="G65" s="186"/>
      <c r="H65" s="186"/>
      <c r="I65" s="191">
        <f>SUBTOTAL(9,I66:I75)</f>
        <v>0</v>
      </c>
    </row>
    <row r="66" spans="1:9" s="199" customFormat="1" ht="15" customHeight="1" x14ac:dyDescent="0.25">
      <c r="A66" s="193">
        <v>43</v>
      </c>
      <c r="B66" s="194" t="s">
        <v>87</v>
      </c>
      <c r="C66" s="194">
        <v>741</v>
      </c>
      <c r="D66" s="195" t="s">
        <v>265</v>
      </c>
      <c r="E66" s="196" t="s">
        <v>266</v>
      </c>
      <c r="F66" s="194" t="s">
        <v>94</v>
      </c>
      <c r="G66" s="197">
        <f>G67</f>
        <v>3</v>
      </c>
      <c r="H66" s="198"/>
      <c r="I66" s="198">
        <f t="shared" ref="I66:I75" si="7">ROUND(G66*H66,2)</f>
        <v>0</v>
      </c>
    </row>
    <row r="67" spans="1:9" s="201" customFormat="1" x14ac:dyDescent="0.25">
      <c r="A67" s="193">
        <v>44</v>
      </c>
      <c r="B67" s="194" t="s">
        <v>128</v>
      </c>
      <c r="C67" s="194" t="s">
        <v>129</v>
      </c>
      <c r="D67" s="195" t="s">
        <v>206</v>
      </c>
      <c r="E67" s="196" t="s">
        <v>207</v>
      </c>
      <c r="F67" s="194" t="s">
        <v>94</v>
      </c>
      <c r="G67" s="197">
        <v>3</v>
      </c>
      <c r="H67" s="198"/>
      <c r="I67" s="198">
        <f t="shared" si="7"/>
        <v>0</v>
      </c>
    </row>
    <row r="68" spans="1:9" s="201" customFormat="1" ht="25" x14ac:dyDescent="0.25">
      <c r="A68" s="193">
        <v>45</v>
      </c>
      <c r="B68" s="194" t="s">
        <v>87</v>
      </c>
      <c r="C68" s="194">
        <v>741</v>
      </c>
      <c r="D68" s="195" t="s">
        <v>310</v>
      </c>
      <c r="E68" s="196" t="s">
        <v>309</v>
      </c>
      <c r="F68" s="194" t="s">
        <v>94</v>
      </c>
      <c r="G68" s="197">
        <v>15</v>
      </c>
      <c r="H68" s="198"/>
      <c r="I68" s="198">
        <f t="shared" si="7"/>
        <v>0</v>
      </c>
    </row>
    <row r="69" spans="1:9" s="201" customFormat="1" x14ac:dyDescent="0.25">
      <c r="A69" s="193">
        <v>46</v>
      </c>
      <c r="B69" s="194" t="s">
        <v>128</v>
      </c>
      <c r="C69" s="194" t="s">
        <v>129</v>
      </c>
      <c r="D69" s="195" t="s">
        <v>312</v>
      </c>
      <c r="E69" s="196" t="s">
        <v>311</v>
      </c>
      <c r="F69" s="194" t="s">
        <v>94</v>
      </c>
      <c r="G69" s="197">
        <v>2</v>
      </c>
      <c r="H69" s="198"/>
      <c r="I69" s="198">
        <f t="shared" si="7"/>
        <v>0</v>
      </c>
    </row>
    <row r="70" spans="1:9" s="199" customFormat="1" x14ac:dyDescent="0.25">
      <c r="A70" s="193">
        <v>47</v>
      </c>
      <c r="B70" s="194" t="s">
        <v>128</v>
      </c>
      <c r="C70" s="194" t="s">
        <v>129</v>
      </c>
      <c r="D70" s="195" t="s">
        <v>313</v>
      </c>
      <c r="E70" s="196" t="s">
        <v>314</v>
      </c>
      <c r="F70" s="194" t="s">
        <v>94</v>
      </c>
      <c r="G70" s="197">
        <v>2</v>
      </c>
      <c r="H70" s="198"/>
      <c r="I70" s="198">
        <f t="shared" si="7"/>
        <v>0</v>
      </c>
    </row>
    <row r="71" spans="1:9" s="199" customFormat="1" x14ac:dyDescent="0.25">
      <c r="A71" s="193">
        <v>48</v>
      </c>
      <c r="B71" s="194" t="s">
        <v>87</v>
      </c>
      <c r="C71" s="194">
        <v>741</v>
      </c>
      <c r="D71" s="195" t="s">
        <v>253</v>
      </c>
      <c r="E71" s="196" t="s">
        <v>252</v>
      </c>
      <c r="F71" s="194" t="s">
        <v>94</v>
      </c>
      <c r="G71" s="197">
        <f>SUM(G72:G72)</f>
        <v>3</v>
      </c>
      <c r="H71" s="198"/>
      <c r="I71" s="198">
        <f t="shared" si="7"/>
        <v>0</v>
      </c>
    </row>
    <row r="72" spans="1:9" s="199" customFormat="1" x14ac:dyDescent="0.25">
      <c r="A72" s="193">
        <v>49</v>
      </c>
      <c r="B72" s="194" t="s">
        <v>128</v>
      </c>
      <c r="C72" s="194" t="s">
        <v>129</v>
      </c>
      <c r="D72" s="195" t="s">
        <v>268</v>
      </c>
      <c r="E72" s="196" t="s">
        <v>269</v>
      </c>
      <c r="F72" s="194" t="s">
        <v>94</v>
      </c>
      <c r="G72" s="197">
        <v>3</v>
      </c>
      <c r="H72" s="198"/>
      <c r="I72" s="198">
        <f t="shared" si="7"/>
        <v>0</v>
      </c>
    </row>
    <row r="73" spans="1:9" s="199" customFormat="1" ht="25" x14ac:dyDescent="0.25">
      <c r="A73" s="193">
        <v>50</v>
      </c>
      <c r="B73" s="194" t="s">
        <v>87</v>
      </c>
      <c r="C73" s="194">
        <v>741</v>
      </c>
      <c r="D73" s="195" t="s">
        <v>240</v>
      </c>
      <c r="E73" s="196" t="s">
        <v>227</v>
      </c>
      <c r="F73" s="194" t="s">
        <v>111</v>
      </c>
      <c r="G73" s="197">
        <v>15</v>
      </c>
      <c r="H73" s="198"/>
      <c r="I73" s="198">
        <f t="shared" si="7"/>
        <v>0</v>
      </c>
    </row>
    <row r="74" spans="1:9" s="199" customFormat="1" x14ac:dyDescent="0.25">
      <c r="A74" s="193">
        <v>51</v>
      </c>
      <c r="B74" s="194" t="s">
        <v>128</v>
      </c>
      <c r="C74" s="194" t="s">
        <v>129</v>
      </c>
      <c r="D74" s="195" t="s">
        <v>201</v>
      </c>
      <c r="E74" s="196" t="s">
        <v>204</v>
      </c>
      <c r="F74" s="194" t="s">
        <v>111</v>
      </c>
      <c r="G74" s="197">
        <f>G73</f>
        <v>15</v>
      </c>
      <c r="H74" s="198"/>
      <c r="I74" s="198">
        <f t="shared" si="7"/>
        <v>0</v>
      </c>
    </row>
    <row r="75" spans="1:9" s="199" customFormat="1" ht="25" x14ac:dyDescent="0.25">
      <c r="A75" s="193">
        <v>52</v>
      </c>
      <c r="B75" s="194" t="s">
        <v>87</v>
      </c>
      <c r="C75" s="194">
        <v>741</v>
      </c>
      <c r="D75" s="195" t="s">
        <v>242</v>
      </c>
      <c r="E75" s="196" t="s">
        <v>219</v>
      </c>
      <c r="F75" s="194" t="s">
        <v>94</v>
      </c>
      <c r="G75" s="197">
        <v>1</v>
      </c>
      <c r="H75" s="198"/>
      <c r="I75" s="198">
        <f t="shared" si="7"/>
        <v>0</v>
      </c>
    </row>
    <row r="76" spans="1:9" s="199" customFormat="1" ht="13" x14ac:dyDescent="0.25">
      <c r="A76" s="193"/>
      <c r="B76" s="187"/>
      <c r="C76" s="188"/>
      <c r="D76" s="189">
        <v>741</v>
      </c>
      <c r="E76" s="190" t="s">
        <v>175</v>
      </c>
      <c r="F76" s="188"/>
      <c r="G76" s="186"/>
      <c r="H76" s="186"/>
      <c r="I76" s="191">
        <f>SUBTOTAL(9,I77:I87)</f>
        <v>0</v>
      </c>
    </row>
    <row r="77" spans="1:9" s="199" customFormat="1" x14ac:dyDescent="0.25">
      <c r="A77" s="193">
        <v>53</v>
      </c>
      <c r="B77" s="194" t="s">
        <v>87</v>
      </c>
      <c r="C77" s="194" t="s">
        <v>197</v>
      </c>
      <c r="D77" s="195"/>
      <c r="E77" s="196" t="s">
        <v>315</v>
      </c>
      <c r="F77" s="194" t="s">
        <v>94</v>
      </c>
      <c r="G77" s="197">
        <v>1</v>
      </c>
      <c r="H77" s="198"/>
      <c r="I77" s="198">
        <f t="shared" ref="I77:I87" si="8">ROUND(G77*H77,2)</f>
        <v>0</v>
      </c>
    </row>
    <row r="78" spans="1:9" s="199" customFormat="1" ht="25" x14ac:dyDescent="0.25">
      <c r="A78" s="193">
        <v>54</v>
      </c>
      <c r="B78" s="194" t="s">
        <v>87</v>
      </c>
      <c r="C78" s="194">
        <v>741</v>
      </c>
      <c r="D78" s="195" t="s">
        <v>243</v>
      </c>
      <c r="E78" s="196" t="s">
        <v>226</v>
      </c>
      <c r="F78" s="194" t="s">
        <v>94</v>
      </c>
      <c r="G78" s="197">
        <f>SUM(G79:G79)</f>
        <v>3</v>
      </c>
      <c r="H78" s="198"/>
      <c r="I78" s="198">
        <f t="shared" si="8"/>
        <v>0</v>
      </c>
    </row>
    <row r="79" spans="1:9" s="199" customFormat="1" ht="68.25" customHeight="1" x14ac:dyDescent="0.25">
      <c r="A79" s="193">
        <v>55</v>
      </c>
      <c r="B79" s="194" t="s">
        <v>128</v>
      </c>
      <c r="C79" s="194" t="s">
        <v>197</v>
      </c>
      <c r="D79" s="195" t="s">
        <v>176</v>
      </c>
      <c r="E79" s="148" t="s">
        <v>308</v>
      </c>
      <c r="F79" s="194" t="s">
        <v>94</v>
      </c>
      <c r="G79" s="197">
        <v>3</v>
      </c>
      <c r="H79" s="198"/>
      <c r="I79" s="198">
        <f t="shared" si="8"/>
        <v>0</v>
      </c>
    </row>
    <row r="80" spans="1:9" s="199" customFormat="1" x14ac:dyDescent="0.25">
      <c r="A80" s="193">
        <v>56</v>
      </c>
      <c r="B80" s="194" t="s">
        <v>87</v>
      </c>
      <c r="C80" s="194">
        <v>741</v>
      </c>
      <c r="D80" s="195" t="s">
        <v>244</v>
      </c>
      <c r="E80" s="196" t="s">
        <v>274</v>
      </c>
      <c r="F80" s="194" t="s">
        <v>94</v>
      </c>
      <c r="G80" s="197">
        <f>SUM(G81:G81)</f>
        <v>2</v>
      </c>
      <c r="H80" s="198"/>
      <c r="I80" s="198">
        <f t="shared" si="8"/>
        <v>0</v>
      </c>
    </row>
    <row r="81" spans="1:9" s="199" customFormat="1" x14ac:dyDescent="0.25">
      <c r="A81" s="193">
        <v>57</v>
      </c>
      <c r="B81" s="194" t="s">
        <v>128</v>
      </c>
      <c r="C81" s="194" t="s">
        <v>129</v>
      </c>
      <c r="D81" s="195" t="s">
        <v>258</v>
      </c>
      <c r="E81" s="196" t="s">
        <v>259</v>
      </c>
      <c r="F81" s="194" t="s">
        <v>94</v>
      </c>
      <c r="G81" s="197">
        <v>2</v>
      </c>
      <c r="H81" s="198"/>
      <c r="I81" s="198">
        <f t="shared" si="8"/>
        <v>0</v>
      </c>
    </row>
    <row r="82" spans="1:9" s="199" customFormat="1" x14ac:dyDescent="0.25">
      <c r="A82" s="193">
        <v>58</v>
      </c>
      <c r="B82" s="194" t="s">
        <v>128</v>
      </c>
      <c r="C82" s="194" t="s">
        <v>129</v>
      </c>
      <c r="D82" s="195" t="s">
        <v>210</v>
      </c>
      <c r="E82" s="196" t="s">
        <v>213</v>
      </c>
      <c r="F82" s="194" t="s">
        <v>94</v>
      </c>
      <c r="G82" s="197">
        <f>G80</f>
        <v>2</v>
      </c>
      <c r="H82" s="198"/>
      <c r="I82" s="198">
        <f t="shared" si="8"/>
        <v>0</v>
      </c>
    </row>
    <row r="83" spans="1:9" s="199" customFormat="1" x14ac:dyDescent="0.25">
      <c r="A83" s="193">
        <v>59</v>
      </c>
      <c r="B83" s="194" t="s">
        <v>128</v>
      </c>
      <c r="C83" s="194" t="s">
        <v>129</v>
      </c>
      <c r="D83" s="195" t="s">
        <v>256</v>
      </c>
      <c r="E83" s="196" t="s">
        <v>255</v>
      </c>
      <c r="F83" s="194" t="s">
        <v>94</v>
      </c>
      <c r="G83" s="197">
        <v>2</v>
      </c>
      <c r="H83" s="198"/>
      <c r="I83" s="198">
        <f t="shared" si="8"/>
        <v>0</v>
      </c>
    </row>
    <row r="84" spans="1:9" s="199" customFormat="1" x14ac:dyDescent="0.25">
      <c r="A84" s="193">
        <v>60</v>
      </c>
      <c r="B84" s="194" t="s">
        <v>87</v>
      </c>
      <c r="C84" s="194">
        <v>741</v>
      </c>
      <c r="D84" s="195" t="s">
        <v>253</v>
      </c>
      <c r="E84" s="196" t="s">
        <v>252</v>
      </c>
      <c r="F84" s="194" t="s">
        <v>94</v>
      </c>
      <c r="G84" s="197">
        <v>2</v>
      </c>
      <c r="H84" s="198"/>
      <c r="I84" s="198">
        <f t="shared" si="8"/>
        <v>0</v>
      </c>
    </row>
    <row r="85" spans="1:9" s="199" customFormat="1" x14ac:dyDescent="0.25">
      <c r="A85" s="193">
        <v>61</v>
      </c>
      <c r="B85" s="194" t="s">
        <v>128</v>
      </c>
      <c r="C85" s="194" t="s">
        <v>129</v>
      </c>
      <c r="D85" s="195" t="s">
        <v>268</v>
      </c>
      <c r="E85" s="196" t="s">
        <v>269</v>
      </c>
      <c r="F85" s="194" t="s">
        <v>94</v>
      </c>
      <c r="G85" s="197">
        <f>G84</f>
        <v>2</v>
      </c>
      <c r="H85" s="198"/>
      <c r="I85" s="198">
        <f t="shared" si="8"/>
        <v>0</v>
      </c>
    </row>
    <row r="86" spans="1:9" s="199" customFormat="1" ht="25" x14ac:dyDescent="0.25">
      <c r="A86" s="193">
        <v>62</v>
      </c>
      <c r="B86" s="194" t="s">
        <v>87</v>
      </c>
      <c r="C86" s="194">
        <v>741</v>
      </c>
      <c r="D86" s="195" t="s">
        <v>246</v>
      </c>
      <c r="E86" s="196" t="s">
        <v>198</v>
      </c>
      <c r="F86" s="194" t="s">
        <v>111</v>
      </c>
      <c r="G86" s="197">
        <v>20</v>
      </c>
      <c r="H86" s="198"/>
      <c r="I86" s="198">
        <f t="shared" si="8"/>
        <v>0</v>
      </c>
    </row>
    <row r="87" spans="1:9" s="199" customFormat="1" x14ac:dyDescent="0.25">
      <c r="A87" s="193">
        <v>63</v>
      </c>
      <c r="B87" s="194" t="s">
        <v>128</v>
      </c>
      <c r="C87" s="194" t="s">
        <v>129</v>
      </c>
      <c r="D87" s="195" t="s">
        <v>202</v>
      </c>
      <c r="E87" s="196" t="s">
        <v>203</v>
      </c>
      <c r="F87" s="194" t="s">
        <v>111</v>
      </c>
      <c r="G87" s="197">
        <f>G86</f>
        <v>20</v>
      </c>
      <c r="H87" s="198"/>
      <c r="I87" s="198">
        <f t="shared" si="8"/>
        <v>0</v>
      </c>
    </row>
    <row r="88" spans="1:9" s="199" customFormat="1" ht="13" x14ac:dyDescent="0.25">
      <c r="A88" s="193"/>
      <c r="B88" s="194"/>
      <c r="C88" s="194"/>
      <c r="D88" s="195"/>
      <c r="E88" s="190" t="s">
        <v>173</v>
      </c>
      <c r="F88" s="204"/>
      <c r="G88" s="186"/>
      <c r="H88" s="186"/>
      <c r="I88" s="191">
        <f>SUBTOTAL(9,I89:I90)</f>
        <v>0</v>
      </c>
    </row>
    <row r="89" spans="1:9" s="199" customFormat="1" ht="25" x14ac:dyDescent="0.25">
      <c r="A89" s="193">
        <v>64</v>
      </c>
      <c r="B89" s="194"/>
      <c r="C89" s="136" t="s">
        <v>197</v>
      </c>
      <c r="D89" s="216" t="s">
        <v>321</v>
      </c>
      <c r="E89" s="217" t="s">
        <v>326</v>
      </c>
      <c r="F89" s="194" t="s">
        <v>94</v>
      </c>
      <c r="G89" s="197">
        <v>1</v>
      </c>
      <c r="H89" s="198"/>
      <c r="I89" s="198">
        <f t="shared" ref="I89:I90" si="9">ROUND(G89*H89,2)</f>
        <v>0</v>
      </c>
    </row>
    <row r="90" spans="1:9" s="199" customFormat="1" ht="25" x14ac:dyDescent="0.25">
      <c r="A90" s="193">
        <v>65</v>
      </c>
      <c r="B90" s="194"/>
      <c r="C90" s="136" t="s">
        <v>197</v>
      </c>
      <c r="D90" s="216" t="s">
        <v>321</v>
      </c>
      <c r="E90" s="217" t="s">
        <v>327</v>
      </c>
      <c r="F90" s="194" t="s">
        <v>94</v>
      </c>
      <c r="G90" s="197">
        <v>1</v>
      </c>
      <c r="H90" s="198"/>
      <c r="I90" s="198">
        <f t="shared" si="9"/>
        <v>0</v>
      </c>
    </row>
    <row r="91" spans="1:9" s="134" customFormat="1" ht="13" x14ac:dyDescent="0.25">
      <c r="A91" s="153"/>
      <c r="B91" s="140"/>
      <c r="C91" s="154"/>
      <c r="D91" s="157" t="s">
        <v>300</v>
      </c>
      <c r="E91" s="147" t="s">
        <v>36</v>
      </c>
      <c r="F91" s="154"/>
      <c r="G91" s="153"/>
      <c r="H91" s="153"/>
      <c r="I91" s="141">
        <f>SUBTOTAL(9,I92:I95)</f>
        <v>0</v>
      </c>
    </row>
    <row r="92" spans="1:9" s="81" customFormat="1" x14ac:dyDescent="0.25">
      <c r="A92" s="139">
        <v>66</v>
      </c>
      <c r="B92" s="136" t="s">
        <v>87</v>
      </c>
      <c r="C92" s="136" t="s">
        <v>300</v>
      </c>
      <c r="D92" s="158" t="s">
        <v>301</v>
      </c>
      <c r="E92" s="148" t="s">
        <v>183</v>
      </c>
      <c r="F92" s="136" t="s">
        <v>302</v>
      </c>
      <c r="G92" s="137">
        <v>1</v>
      </c>
      <c r="H92" s="138"/>
      <c r="I92" s="138">
        <f t="shared" ref="I92:I95" si="10">ROUND(G92*H92,2)</f>
        <v>0</v>
      </c>
    </row>
    <row r="93" spans="1:9" s="81" customFormat="1" x14ac:dyDescent="0.25">
      <c r="A93" s="139">
        <v>67</v>
      </c>
      <c r="B93" s="136" t="s">
        <v>87</v>
      </c>
      <c r="C93" s="136" t="s">
        <v>300</v>
      </c>
      <c r="D93" s="158" t="s">
        <v>303</v>
      </c>
      <c r="E93" s="148" t="s">
        <v>39</v>
      </c>
      <c r="F93" s="136" t="s">
        <v>302</v>
      </c>
      <c r="G93" s="137">
        <v>1</v>
      </c>
      <c r="H93" s="138"/>
      <c r="I93" s="138">
        <f t="shared" si="10"/>
        <v>0</v>
      </c>
    </row>
    <row r="94" spans="1:9" s="81" customFormat="1" x14ac:dyDescent="0.25">
      <c r="A94" s="139">
        <v>68</v>
      </c>
      <c r="B94" s="136" t="s">
        <v>87</v>
      </c>
      <c r="C94" s="136" t="s">
        <v>300</v>
      </c>
      <c r="D94" s="158" t="s">
        <v>304</v>
      </c>
      <c r="E94" s="148" t="s">
        <v>305</v>
      </c>
      <c r="F94" s="136" t="s">
        <v>302</v>
      </c>
      <c r="G94" s="137">
        <v>1</v>
      </c>
      <c r="H94" s="138"/>
      <c r="I94" s="138">
        <f t="shared" si="10"/>
        <v>0</v>
      </c>
    </row>
    <row r="95" spans="1:9" s="81" customFormat="1" x14ac:dyDescent="0.25">
      <c r="A95" s="139">
        <v>69</v>
      </c>
      <c r="B95" s="136" t="s">
        <v>87</v>
      </c>
      <c r="C95" s="136" t="s">
        <v>300</v>
      </c>
      <c r="D95" s="158" t="s">
        <v>306</v>
      </c>
      <c r="E95" s="148" t="s">
        <v>46</v>
      </c>
      <c r="F95" s="136" t="s">
        <v>302</v>
      </c>
      <c r="G95" s="137">
        <v>1</v>
      </c>
      <c r="H95" s="138"/>
      <c r="I95" s="138">
        <f t="shared" si="10"/>
        <v>0</v>
      </c>
    </row>
    <row r="96" spans="1:9" ht="13" x14ac:dyDescent="0.25">
      <c r="A96" s="206"/>
      <c r="B96" s="207"/>
      <c r="C96" s="207"/>
      <c r="D96" s="208"/>
      <c r="E96" s="209" t="s">
        <v>189</v>
      </c>
      <c r="F96" s="207"/>
      <c r="G96" s="205"/>
      <c r="H96" s="205"/>
      <c r="I96" s="210">
        <f>SUBTOTAL(9,I14:I95)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3"/>
  <sheetViews>
    <sheetView showGridLines="0" zoomScaleNormal="100" workbookViewId="0">
      <selection activeCell="H1" activeCellId="1" sqref="H13:H1048576 H1:H10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17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5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3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4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17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17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17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5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12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0.10640000000000001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0.10640000000000001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0.10640000000000001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2.1280000000000001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0.10640000000000001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SUBTOTAL(9,I39:I63)</f>
        <v>0</v>
      </c>
    </row>
    <row r="39" spans="1:9" s="192" customFormat="1" ht="13" x14ac:dyDescent="0.25">
      <c r="A39" s="186"/>
      <c r="B39" s="187" t="s">
        <v>52</v>
      </c>
      <c r="C39" s="188"/>
      <c r="D39" s="189">
        <v>776</v>
      </c>
      <c r="E39" s="190" t="s">
        <v>78</v>
      </c>
      <c r="F39" s="188"/>
      <c r="G39" s="186"/>
      <c r="H39" s="200"/>
      <c r="I39" s="191">
        <f>SUBTOTAL(9,I40:I54)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77</v>
      </c>
      <c r="D40" s="195" t="s">
        <v>130</v>
      </c>
      <c r="E40" s="196" t="s">
        <v>131</v>
      </c>
      <c r="F40" s="194" t="s">
        <v>89</v>
      </c>
      <c r="G40" s="197">
        <f>G19</f>
        <v>17</v>
      </c>
      <c r="H40" s="198"/>
      <c r="I40" s="198">
        <f t="shared" ref="I40:I54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77</v>
      </c>
      <c r="D41" s="195" t="s">
        <v>132</v>
      </c>
      <c r="E41" s="196" t="s">
        <v>133</v>
      </c>
      <c r="F41" s="194" t="s">
        <v>89</v>
      </c>
      <c r="G41" s="197">
        <f>G19</f>
        <v>17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77</v>
      </c>
      <c r="D42" s="195" t="s">
        <v>134</v>
      </c>
      <c r="E42" s="196" t="s">
        <v>135</v>
      </c>
      <c r="F42" s="194" t="s">
        <v>89</v>
      </c>
      <c r="G42" s="197">
        <f>G19</f>
        <v>17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77</v>
      </c>
      <c r="D43" s="195" t="s">
        <v>136</v>
      </c>
      <c r="E43" s="196" t="s">
        <v>137</v>
      </c>
      <c r="F43" s="194" t="s">
        <v>89</v>
      </c>
      <c r="G43" s="197">
        <f>G19</f>
        <v>17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77</v>
      </c>
      <c r="D44" s="195" t="s">
        <v>138</v>
      </c>
      <c r="E44" s="196" t="s">
        <v>139</v>
      </c>
      <c r="F44" s="194" t="s">
        <v>89</v>
      </c>
      <c r="G44" s="197">
        <f>G19</f>
        <v>17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77</v>
      </c>
      <c r="D45" s="195" t="s">
        <v>140</v>
      </c>
      <c r="E45" s="196" t="s">
        <v>141</v>
      </c>
      <c r="F45" s="194" t="s">
        <v>89</v>
      </c>
      <c r="G45" s="197">
        <f>G19</f>
        <v>17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77</v>
      </c>
      <c r="D46" s="195" t="s">
        <v>142</v>
      </c>
      <c r="E46" s="196" t="s">
        <v>143</v>
      </c>
      <c r="F46" s="194" t="s">
        <v>89</v>
      </c>
      <c r="G46" s="197">
        <f>G19</f>
        <v>17</v>
      </c>
      <c r="H46" s="198"/>
      <c r="I46" s="198">
        <f t="shared" si="5"/>
        <v>0</v>
      </c>
    </row>
    <row r="47" spans="1:9" s="203" customFormat="1" ht="25" x14ac:dyDescent="0.25">
      <c r="A47" s="193">
        <v>27</v>
      </c>
      <c r="B47" s="194" t="s">
        <v>128</v>
      </c>
      <c r="C47" s="194" t="s">
        <v>129</v>
      </c>
      <c r="D47" s="195" t="s">
        <v>260</v>
      </c>
      <c r="E47" s="196" t="s">
        <v>250</v>
      </c>
      <c r="F47" s="194" t="s">
        <v>89</v>
      </c>
      <c r="G47" s="197">
        <f>G19</f>
        <v>17</v>
      </c>
      <c r="H47" s="198"/>
      <c r="I47" s="198">
        <f t="shared" si="5"/>
        <v>0</v>
      </c>
    </row>
    <row r="48" spans="1:9" s="199" customFormat="1" x14ac:dyDescent="0.25">
      <c r="A48" s="193">
        <v>28</v>
      </c>
      <c r="B48" s="194" t="s">
        <v>87</v>
      </c>
      <c r="C48" s="194" t="s">
        <v>77</v>
      </c>
      <c r="D48" s="195" t="s">
        <v>144</v>
      </c>
      <c r="E48" s="196" t="s">
        <v>145</v>
      </c>
      <c r="F48" s="194" t="s">
        <v>111</v>
      </c>
      <c r="G48" s="197">
        <v>12</v>
      </c>
      <c r="H48" s="198"/>
      <c r="I48" s="198">
        <f t="shared" si="5"/>
        <v>0</v>
      </c>
    </row>
    <row r="49" spans="1:9" s="199" customFormat="1" x14ac:dyDescent="0.25">
      <c r="A49" s="193">
        <v>29</v>
      </c>
      <c r="B49" s="194" t="s">
        <v>87</v>
      </c>
      <c r="C49" s="194" t="s">
        <v>77</v>
      </c>
      <c r="D49" s="195" t="s">
        <v>146</v>
      </c>
      <c r="E49" s="196" t="s">
        <v>147</v>
      </c>
      <c r="F49" s="194" t="s">
        <v>111</v>
      </c>
      <c r="G49" s="197">
        <v>17</v>
      </c>
      <c r="H49" s="198"/>
      <c r="I49" s="198">
        <f t="shared" si="5"/>
        <v>0</v>
      </c>
    </row>
    <row r="50" spans="1:9" s="203" customFormat="1" x14ac:dyDescent="0.25">
      <c r="A50" s="193">
        <v>30</v>
      </c>
      <c r="B50" s="194" t="s">
        <v>128</v>
      </c>
      <c r="C50" s="194" t="s">
        <v>129</v>
      </c>
      <c r="D50" s="195" t="s">
        <v>232</v>
      </c>
      <c r="E50" s="196" t="s">
        <v>233</v>
      </c>
      <c r="F50" s="194" t="s">
        <v>111</v>
      </c>
      <c r="G50" s="197">
        <f>G49</f>
        <v>17</v>
      </c>
      <c r="H50" s="198"/>
      <c r="I50" s="198">
        <f t="shared" si="5"/>
        <v>0</v>
      </c>
    </row>
    <row r="51" spans="1:9" s="199" customFormat="1" x14ac:dyDescent="0.25">
      <c r="A51" s="193">
        <v>31</v>
      </c>
      <c r="B51" s="194" t="s">
        <v>87</v>
      </c>
      <c r="C51" s="194" t="s">
        <v>77</v>
      </c>
      <c r="D51" s="195" t="s">
        <v>148</v>
      </c>
      <c r="E51" s="196" t="s">
        <v>234</v>
      </c>
      <c r="F51" s="194" t="s">
        <v>111</v>
      </c>
      <c r="G51" s="197">
        <f>G49</f>
        <v>17</v>
      </c>
      <c r="H51" s="198"/>
      <c r="I51" s="198">
        <f t="shared" si="5"/>
        <v>0</v>
      </c>
    </row>
    <row r="52" spans="1:9" s="199" customFormat="1" x14ac:dyDescent="0.25">
      <c r="A52" s="193">
        <v>32</v>
      </c>
      <c r="B52" s="194" t="s">
        <v>87</v>
      </c>
      <c r="C52" s="194" t="s">
        <v>77</v>
      </c>
      <c r="D52" s="195" t="s">
        <v>149</v>
      </c>
      <c r="E52" s="196" t="s">
        <v>150</v>
      </c>
      <c r="F52" s="194" t="s">
        <v>89</v>
      </c>
      <c r="G52" s="197">
        <f>G47</f>
        <v>17</v>
      </c>
      <c r="H52" s="198"/>
      <c r="I52" s="198">
        <f t="shared" si="5"/>
        <v>0</v>
      </c>
    </row>
    <row r="53" spans="1:9" s="199" customFormat="1" x14ac:dyDescent="0.25">
      <c r="A53" s="193">
        <v>33</v>
      </c>
      <c r="B53" s="194" t="s">
        <v>87</v>
      </c>
      <c r="C53" s="194" t="s">
        <v>77</v>
      </c>
      <c r="D53" s="195" t="s">
        <v>151</v>
      </c>
      <c r="E53" s="196" t="s">
        <v>152</v>
      </c>
      <c r="F53" s="194" t="s">
        <v>89</v>
      </c>
      <c r="G53" s="197">
        <f>G47</f>
        <v>17</v>
      </c>
      <c r="H53" s="198"/>
      <c r="I53" s="198">
        <f t="shared" si="5"/>
        <v>0</v>
      </c>
    </row>
    <row r="54" spans="1:9" s="199" customFormat="1" x14ac:dyDescent="0.25">
      <c r="A54" s="193">
        <v>34</v>
      </c>
      <c r="B54" s="194" t="s">
        <v>87</v>
      </c>
      <c r="C54" s="194" t="s">
        <v>77</v>
      </c>
      <c r="D54" s="195" t="s">
        <v>153</v>
      </c>
      <c r="E54" s="196" t="s">
        <v>154</v>
      </c>
      <c r="F54" s="194" t="s">
        <v>41</v>
      </c>
      <c r="G54" s="197">
        <v>100</v>
      </c>
      <c r="H54" s="198"/>
      <c r="I54" s="198">
        <f t="shared" si="5"/>
        <v>0</v>
      </c>
    </row>
    <row r="55" spans="1:9" s="199" customFormat="1" ht="13" x14ac:dyDescent="0.25">
      <c r="A55" s="186"/>
      <c r="B55" s="187" t="s">
        <v>52</v>
      </c>
      <c r="C55" s="188"/>
      <c r="D55" s="189">
        <v>784</v>
      </c>
      <c r="E55" s="190" t="s">
        <v>80</v>
      </c>
      <c r="F55" s="188"/>
      <c r="G55" s="186"/>
      <c r="H55" s="200"/>
      <c r="I55" s="191">
        <f>SUBTOTAL(9,I56:I63)</f>
        <v>0</v>
      </c>
    </row>
    <row r="56" spans="1:9" s="199" customFormat="1" x14ac:dyDescent="0.25">
      <c r="A56" s="193">
        <v>35</v>
      </c>
      <c r="B56" s="194" t="s">
        <v>87</v>
      </c>
      <c r="C56" s="194" t="s">
        <v>79</v>
      </c>
      <c r="D56" s="195" t="s">
        <v>155</v>
      </c>
      <c r="E56" s="196" t="s">
        <v>156</v>
      </c>
      <c r="F56" s="194" t="s">
        <v>89</v>
      </c>
      <c r="G56" s="197">
        <v>80</v>
      </c>
      <c r="H56" s="198"/>
      <c r="I56" s="198">
        <f t="shared" ref="I56:I63" si="6">ROUND(G56*H56,2)</f>
        <v>0</v>
      </c>
    </row>
    <row r="57" spans="1:9" s="199" customFormat="1" x14ac:dyDescent="0.25">
      <c r="A57" s="193">
        <v>36</v>
      </c>
      <c r="B57" s="194" t="s">
        <v>87</v>
      </c>
      <c r="C57" s="194" t="s">
        <v>79</v>
      </c>
      <c r="D57" s="195" t="s">
        <v>157</v>
      </c>
      <c r="E57" s="196" t="s">
        <v>254</v>
      </c>
      <c r="F57" s="194" t="s">
        <v>89</v>
      </c>
      <c r="G57" s="197">
        <f>G56</f>
        <v>80</v>
      </c>
      <c r="H57" s="198"/>
      <c r="I57" s="198">
        <f t="shared" si="6"/>
        <v>0</v>
      </c>
    </row>
    <row r="58" spans="1:9" s="199" customFormat="1" x14ac:dyDescent="0.25">
      <c r="A58" s="193">
        <v>37</v>
      </c>
      <c r="B58" s="194" t="s">
        <v>87</v>
      </c>
      <c r="C58" s="194" t="s">
        <v>79</v>
      </c>
      <c r="D58" s="195" t="s">
        <v>158</v>
      </c>
      <c r="E58" s="196" t="s">
        <v>159</v>
      </c>
      <c r="F58" s="194" t="s">
        <v>94</v>
      </c>
      <c r="G58" s="197">
        <f>G56</f>
        <v>80</v>
      </c>
      <c r="H58" s="198"/>
      <c r="I58" s="198">
        <f t="shared" si="6"/>
        <v>0</v>
      </c>
    </row>
    <row r="59" spans="1:9" s="199" customFormat="1" x14ac:dyDescent="0.25">
      <c r="A59" s="193">
        <v>38</v>
      </c>
      <c r="B59" s="194" t="s">
        <v>87</v>
      </c>
      <c r="C59" s="194" t="s">
        <v>79</v>
      </c>
      <c r="D59" s="195" t="s">
        <v>160</v>
      </c>
      <c r="E59" s="196" t="s">
        <v>161</v>
      </c>
      <c r="F59" s="194" t="s">
        <v>89</v>
      </c>
      <c r="G59" s="197">
        <f>G56</f>
        <v>80</v>
      </c>
      <c r="H59" s="198"/>
      <c r="I59" s="198">
        <f t="shared" si="6"/>
        <v>0</v>
      </c>
    </row>
    <row r="60" spans="1:9" s="199" customFormat="1" x14ac:dyDescent="0.25">
      <c r="A60" s="193">
        <v>39</v>
      </c>
      <c r="B60" s="194" t="s">
        <v>87</v>
      </c>
      <c r="C60" s="194" t="s">
        <v>79</v>
      </c>
      <c r="D60" s="195" t="s">
        <v>162</v>
      </c>
      <c r="E60" s="196" t="s">
        <v>163</v>
      </c>
      <c r="F60" s="194" t="s">
        <v>89</v>
      </c>
      <c r="G60" s="197">
        <f>G22</f>
        <v>3</v>
      </c>
      <c r="H60" s="198"/>
      <c r="I60" s="198">
        <f t="shared" si="6"/>
        <v>0</v>
      </c>
    </row>
    <row r="61" spans="1:9" s="199" customFormat="1" x14ac:dyDescent="0.25">
      <c r="A61" s="193">
        <v>40</v>
      </c>
      <c r="B61" s="194" t="s">
        <v>87</v>
      </c>
      <c r="C61" s="194" t="s">
        <v>79</v>
      </c>
      <c r="D61" s="195" t="s">
        <v>164</v>
      </c>
      <c r="E61" s="196" t="s">
        <v>165</v>
      </c>
      <c r="F61" s="194" t="s">
        <v>89</v>
      </c>
      <c r="G61" s="197">
        <f>G23</f>
        <v>4</v>
      </c>
      <c r="H61" s="198"/>
      <c r="I61" s="198">
        <f t="shared" si="6"/>
        <v>0</v>
      </c>
    </row>
    <row r="62" spans="1:9" s="199" customFormat="1" x14ac:dyDescent="0.25">
      <c r="A62" s="193">
        <v>41</v>
      </c>
      <c r="B62" s="194" t="s">
        <v>87</v>
      </c>
      <c r="C62" s="194" t="s">
        <v>79</v>
      </c>
      <c r="D62" s="195" t="s">
        <v>166</v>
      </c>
      <c r="E62" s="196" t="s">
        <v>167</v>
      </c>
      <c r="F62" s="194" t="s">
        <v>89</v>
      </c>
      <c r="G62" s="197">
        <f>G47</f>
        <v>17</v>
      </c>
      <c r="H62" s="198"/>
      <c r="I62" s="198">
        <f t="shared" si="6"/>
        <v>0</v>
      </c>
    </row>
    <row r="63" spans="1:9" s="199" customFormat="1" x14ac:dyDescent="0.25">
      <c r="A63" s="193">
        <v>42</v>
      </c>
      <c r="B63" s="194" t="s">
        <v>87</v>
      </c>
      <c r="C63" s="194" t="s">
        <v>79</v>
      </c>
      <c r="D63" s="195" t="s">
        <v>168</v>
      </c>
      <c r="E63" s="196" t="s">
        <v>169</v>
      </c>
      <c r="F63" s="194" t="s">
        <v>89</v>
      </c>
      <c r="G63" s="197">
        <f>G56</f>
        <v>80</v>
      </c>
      <c r="H63" s="198"/>
      <c r="I63" s="198">
        <f t="shared" si="6"/>
        <v>0</v>
      </c>
    </row>
    <row r="64" spans="1:9" s="199" customFormat="1" ht="13" x14ac:dyDescent="0.25">
      <c r="A64" s="178"/>
      <c r="B64" s="180"/>
      <c r="C64" s="181"/>
      <c r="D64" s="182" t="s">
        <v>182</v>
      </c>
      <c r="E64" s="183" t="s">
        <v>307</v>
      </c>
      <c r="F64" s="181"/>
      <c r="G64" s="178"/>
      <c r="H64" s="178"/>
      <c r="I64" s="184">
        <f>SUBTOTAL(9,I65:I87)</f>
        <v>0</v>
      </c>
    </row>
    <row r="65" spans="1:9" s="201" customFormat="1" ht="13" x14ac:dyDescent="0.25">
      <c r="A65" s="193"/>
      <c r="B65" s="187"/>
      <c r="C65" s="188"/>
      <c r="D65" s="189">
        <v>741</v>
      </c>
      <c r="E65" s="190" t="s">
        <v>174</v>
      </c>
      <c r="F65" s="188"/>
      <c r="G65" s="186"/>
      <c r="H65" s="186"/>
      <c r="I65" s="191">
        <f>SUBTOTAL(9,I66:I75)</f>
        <v>0</v>
      </c>
    </row>
    <row r="66" spans="1:9" s="199" customFormat="1" ht="15" customHeight="1" x14ac:dyDescent="0.25">
      <c r="A66" s="193">
        <v>43</v>
      </c>
      <c r="B66" s="194" t="s">
        <v>87</v>
      </c>
      <c r="C66" s="194">
        <v>741</v>
      </c>
      <c r="D66" s="195" t="s">
        <v>265</v>
      </c>
      <c r="E66" s="196" t="s">
        <v>266</v>
      </c>
      <c r="F66" s="194" t="s">
        <v>94</v>
      </c>
      <c r="G66" s="197">
        <f>G67</f>
        <v>3</v>
      </c>
      <c r="H66" s="198"/>
      <c r="I66" s="198">
        <f t="shared" ref="I66:I75" si="7">ROUND(G66*H66,2)</f>
        <v>0</v>
      </c>
    </row>
    <row r="67" spans="1:9" s="201" customFormat="1" x14ac:dyDescent="0.25">
      <c r="A67" s="193">
        <v>44</v>
      </c>
      <c r="B67" s="194" t="s">
        <v>128</v>
      </c>
      <c r="C67" s="194" t="s">
        <v>129</v>
      </c>
      <c r="D67" s="195" t="s">
        <v>206</v>
      </c>
      <c r="E67" s="196" t="s">
        <v>207</v>
      </c>
      <c r="F67" s="194" t="s">
        <v>94</v>
      </c>
      <c r="G67" s="197">
        <v>3</v>
      </c>
      <c r="H67" s="198"/>
      <c r="I67" s="198">
        <f t="shared" si="7"/>
        <v>0</v>
      </c>
    </row>
    <row r="68" spans="1:9" s="201" customFormat="1" ht="25" x14ac:dyDescent="0.25">
      <c r="A68" s="193">
        <v>45</v>
      </c>
      <c r="B68" s="194" t="s">
        <v>87</v>
      </c>
      <c r="C68" s="194">
        <v>741</v>
      </c>
      <c r="D68" s="195" t="s">
        <v>310</v>
      </c>
      <c r="E68" s="196" t="s">
        <v>309</v>
      </c>
      <c r="F68" s="194" t="s">
        <v>94</v>
      </c>
      <c r="G68" s="197">
        <v>15</v>
      </c>
      <c r="H68" s="198"/>
      <c r="I68" s="198">
        <f t="shared" si="7"/>
        <v>0</v>
      </c>
    </row>
    <row r="69" spans="1:9" s="201" customFormat="1" x14ac:dyDescent="0.25">
      <c r="A69" s="193">
        <v>46</v>
      </c>
      <c r="B69" s="194" t="s">
        <v>128</v>
      </c>
      <c r="C69" s="194" t="s">
        <v>129</v>
      </c>
      <c r="D69" s="195" t="s">
        <v>312</v>
      </c>
      <c r="E69" s="196" t="s">
        <v>311</v>
      </c>
      <c r="F69" s="194" t="s">
        <v>94</v>
      </c>
      <c r="G69" s="197">
        <v>2</v>
      </c>
      <c r="H69" s="198"/>
      <c r="I69" s="198">
        <f t="shared" si="7"/>
        <v>0</v>
      </c>
    </row>
    <row r="70" spans="1:9" s="199" customFormat="1" x14ac:dyDescent="0.25">
      <c r="A70" s="193">
        <v>47</v>
      </c>
      <c r="B70" s="194" t="s">
        <v>128</v>
      </c>
      <c r="C70" s="194" t="s">
        <v>129</v>
      </c>
      <c r="D70" s="195" t="s">
        <v>313</v>
      </c>
      <c r="E70" s="196" t="s">
        <v>314</v>
      </c>
      <c r="F70" s="194" t="s">
        <v>94</v>
      </c>
      <c r="G70" s="197">
        <v>2</v>
      </c>
      <c r="H70" s="198"/>
      <c r="I70" s="198">
        <f t="shared" si="7"/>
        <v>0</v>
      </c>
    </row>
    <row r="71" spans="1:9" s="199" customFormat="1" x14ac:dyDescent="0.25">
      <c r="A71" s="193">
        <v>48</v>
      </c>
      <c r="B71" s="194" t="s">
        <v>87</v>
      </c>
      <c r="C71" s="194">
        <v>741</v>
      </c>
      <c r="D71" s="195" t="s">
        <v>253</v>
      </c>
      <c r="E71" s="196" t="s">
        <v>252</v>
      </c>
      <c r="F71" s="194" t="s">
        <v>94</v>
      </c>
      <c r="G71" s="197">
        <f>SUM(G72:G72)</f>
        <v>3</v>
      </c>
      <c r="H71" s="198"/>
      <c r="I71" s="198">
        <f t="shared" si="7"/>
        <v>0</v>
      </c>
    </row>
    <row r="72" spans="1:9" s="199" customFormat="1" x14ac:dyDescent="0.25">
      <c r="A72" s="193">
        <v>49</v>
      </c>
      <c r="B72" s="194" t="s">
        <v>128</v>
      </c>
      <c r="C72" s="194" t="s">
        <v>129</v>
      </c>
      <c r="D72" s="195" t="s">
        <v>268</v>
      </c>
      <c r="E72" s="196" t="s">
        <v>269</v>
      </c>
      <c r="F72" s="194" t="s">
        <v>94</v>
      </c>
      <c r="G72" s="197">
        <v>3</v>
      </c>
      <c r="H72" s="198"/>
      <c r="I72" s="198">
        <f t="shared" si="7"/>
        <v>0</v>
      </c>
    </row>
    <row r="73" spans="1:9" s="199" customFormat="1" ht="25" x14ac:dyDescent="0.25">
      <c r="A73" s="193">
        <v>50</v>
      </c>
      <c r="B73" s="194" t="s">
        <v>87</v>
      </c>
      <c r="C73" s="194">
        <v>741</v>
      </c>
      <c r="D73" s="195" t="s">
        <v>240</v>
      </c>
      <c r="E73" s="196" t="s">
        <v>227</v>
      </c>
      <c r="F73" s="194" t="s">
        <v>111</v>
      </c>
      <c r="G73" s="197">
        <v>9</v>
      </c>
      <c r="H73" s="198"/>
      <c r="I73" s="198">
        <f t="shared" si="7"/>
        <v>0</v>
      </c>
    </row>
    <row r="74" spans="1:9" s="199" customFormat="1" x14ac:dyDescent="0.25">
      <c r="A74" s="193">
        <v>51</v>
      </c>
      <c r="B74" s="194" t="s">
        <v>128</v>
      </c>
      <c r="C74" s="194" t="s">
        <v>129</v>
      </c>
      <c r="D74" s="195" t="s">
        <v>201</v>
      </c>
      <c r="E74" s="196" t="s">
        <v>204</v>
      </c>
      <c r="F74" s="194" t="s">
        <v>111</v>
      </c>
      <c r="G74" s="197">
        <f>G73</f>
        <v>9</v>
      </c>
      <c r="H74" s="198"/>
      <c r="I74" s="198">
        <f t="shared" si="7"/>
        <v>0</v>
      </c>
    </row>
    <row r="75" spans="1:9" s="199" customFormat="1" ht="25" x14ac:dyDescent="0.25">
      <c r="A75" s="193">
        <v>52</v>
      </c>
      <c r="B75" s="194" t="s">
        <v>87</v>
      </c>
      <c r="C75" s="194">
        <v>741</v>
      </c>
      <c r="D75" s="195" t="s">
        <v>242</v>
      </c>
      <c r="E75" s="196" t="s">
        <v>219</v>
      </c>
      <c r="F75" s="194" t="s">
        <v>94</v>
      </c>
      <c r="G75" s="197">
        <v>1</v>
      </c>
      <c r="H75" s="198"/>
      <c r="I75" s="198">
        <f t="shared" si="7"/>
        <v>0</v>
      </c>
    </row>
    <row r="76" spans="1:9" s="199" customFormat="1" ht="13" x14ac:dyDescent="0.25">
      <c r="A76" s="193"/>
      <c r="B76" s="187"/>
      <c r="C76" s="188"/>
      <c r="D76" s="189">
        <v>741</v>
      </c>
      <c r="E76" s="190" t="s">
        <v>175</v>
      </c>
      <c r="F76" s="188"/>
      <c r="G76" s="186"/>
      <c r="H76" s="186"/>
      <c r="I76" s="191">
        <f>SUBTOTAL(9,I77:I87)</f>
        <v>0</v>
      </c>
    </row>
    <row r="77" spans="1:9" s="199" customFormat="1" x14ac:dyDescent="0.25">
      <c r="A77" s="193">
        <v>53</v>
      </c>
      <c r="B77" s="194" t="s">
        <v>87</v>
      </c>
      <c r="C77" s="194" t="s">
        <v>197</v>
      </c>
      <c r="D77" s="195"/>
      <c r="E77" s="196" t="s">
        <v>315</v>
      </c>
      <c r="F77" s="194" t="s">
        <v>94</v>
      </c>
      <c r="G77" s="197">
        <v>1</v>
      </c>
      <c r="H77" s="198"/>
      <c r="I77" s="198">
        <f t="shared" ref="I77:I87" si="8">ROUND(G77*H77,2)</f>
        <v>0</v>
      </c>
    </row>
    <row r="78" spans="1:9" s="199" customFormat="1" ht="25" x14ac:dyDescent="0.25">
      <c r="A78" s="193">
        <v>54</v>
      </c>
      <c r="B78" s="194" t="s">
        <v>87</v>
      </c>
      <c r="C78" s="194">
        <v>741</v>
      </c>
      <c r="D78" s="195" t="s">
        <v>243</v>
      </c>
      <c r="E78" s="196" t="s">
        <v>226</v>
      </c>
      <c r="F78" s="194" t="s">
        <v>94</v>
      </c>
      <c r="G78" s="197">
        <f>SUM(G79:G79)</f>
        <v>4</v>
      </c>
      <c r="H78" s="198"/>
      <c r="I78" s="198">
        <f t="shared" si="8"/>
        <v>0</v>
      </c>
    </row>
    <row r="79" spans="1:9" s="199" customFormat="1" ht="68.25" customHeight="1" x14ac:dyDescent="0.25">
      <c r="A79" s="193">
        <v>55</v>
      </c>
      <c r="B79" s="194" t="s">
        <v>128</v>
      </c>
      <c r="C79" s="194" t="s">
        <v>197</v>
      </c>
      <c r="D79" s="195" t="s">
        <v>176</v>
      </c>
      <c r="E79" s="148" t="s">
        <v>308</v>
      </c>
      <c r="F79" s="194" t="s">
        <v>94</v>
      </c>
      <c r="G79" s="197">
        <v>4</v>
      </c>
      <c r="H79" s="198"/>
      <c r="I79" s="198">
        <f t="shared" si="8"/>
        <v>0</v>
      </c>
    </row>
    <row r="80" spans="1:9" s="199" customFormat="1" x14ac:dyDescent="0.25">
      <c r="A80" s="193">
        <v>56</v>
      </c>
      <c r="B80" s="194" t="s">
        <v>87</v>
      </c>
      <c r="C80" s="194">
        <v>741</v>
      </c>
      <c r="D80" s="195" t="s">
        <v>244</v>
      </c>
      <c r="E80" s="196" t="s">
        <v>274</v>
      </c>
      <c r="F80" s="194" t="s">
        <v>94</v>
      </c>
      <c r="G80" s="197">
        <f>SUM(G81:G81)</f>
        <v>2</v>
      </c>
      <c r="H80" s="198"/>
      <c r="I80" s="198">
        <f t="shared" si="8"/>
        <v>0</v>
      </c>
    </row>
    <row r="81" spans="1:9" s="199" customFormat="1" x14ac:dyDescent="0.25">
      <c r="A81" s="193">
        <v>57</v>
      </c>
      <c r="B81" s="194" t="s">
        <v>128</v>
      </c>
      <c r="C81" s="194" t="s">
        <v>129</v>
      </c>
      <c r="D81" s="195" t="s">
        <v>258</v>
      </c>
      <c r="E81" s="196" t="s">
        <v>259</v>
      </c>
      <c r="F81" s="194" t="s">
        <v>94</v>
      </c>
      <c r="G81" s="197">
        <v>2</v>
      </c>
      <c r="H81" s="198"/>
      <c r="I81" s="198">
        <f t="shared" si="8"/>
        <v>0</v>
      </c>
    </row>
    <row r="82" spans="1:9" s="199" customFormat="1" x14ac:dyDescent="0.25">
      <c r="A82" s="193">
        <v>58</v>
      </c>
      <c r="B82" s="194" t="s">
        <v>128</v>
      </c>
      <c r="C82" s="194" t="s">
        <v>129</v>
      </c>
      <c r="D82" s="195" t="s">
        <v>210</v>
      </c>
      <c r="E82" s="196" t="s">
        <v>213</v>
      </c>
      <c r="F82" s="194" t="s">
        <v>94</v>
      </c>
      <c r="G82" s="197">
        <f>G80</f>
        <v>2</v>
      </c>
      <c r="H82" s="198"/>
      <c r="I82" s="198">
        <f t="shared" si="8"/>
        <v>0</v>
      </c>
    </row>
    <row r="83" spans="1:9" s="199" customFormat="1" x14ac:dyDescent="0.25">
      <c r="A83" s="193">
        <v>59</v>
      </c>
      <c r="B83" s="194" t="s">
        <v>128</v>
      </c>
      <c r="C83" s="194" t="s">
        <v>129</v>
      </c>
      <c r="D83" s="195" t="s">
        <v>256</v>
      </c>
      <c r="E83" s="196" t="s">
        <v>255</v>
      </c>
      <c r="F83" s="194" t="s">
        <v>94</v>
      </c>
      <c r="G83" s="197">
        <v>2</v>
      </c>
      <c r="H83" s="198"/>
      <c r="I83" s="198">
        <f t="shared" si="8"/>
        <v>0</v>
      </c>
    </row>
    <row r="84" spans="1:9" s="199" customFormat="1" x14ac:dyDescent="0.25">
      <c r="A84" s="193">
        <v>60</v>
      </c>
      <c r="B84" s="194" t="s">
        <v>87</v>
      </c>
      <c r="C84" s="194">
        <v>741</v>
      </c>
      <c r="D84" s="195" t="s">
        <v>253</v>
      </c>
      <c r="E84" s="196" t="s">
        <v>252</v>
      </c>
      <c r="F84" s="194" t="s">
        <v>94</v>
      </c>
      <c r="G84" s="197">
        <v>2</v>
      </c>
      <c r="H84" s="198"/>
      <c r="I84" s="198">
        <f t="shared" si="8"/>
        <v>0</v>
      </c>
    </row>
    <row r="85" spans="1:9" s="199" customFormat="1" x14ac:dyDescent="0.25">
      <c r="A85" s="193">
        <v>61</v>
      </c>
      <c r="B85" s="194" t="s">
        <v>128</v>
      </c>
      <c r="C85" s="194" t="s">
        <v>129</v>
      </c>
      <c r="D85" s="195" t="s">
        <v>268</v>
      </c>
      <c r="E85" s="196" t="s">
        <v>269</v>
      </c>
      <c r="F85" s="194" t="s">
        <v>94</v>
      </c>
      <c r="G85" s="197">
        <f>G84</f>
        <v>2</v>
      </c>
      <c r="H85" s="198"/>
      <c r="I85" s="198">
        <f t="shared" si="8"/>
        <v>0</v>
      </c>
    </row>
    <row r="86" spans="1:9" s="199" customFormat="1" ht="25" x14ac:dyDescent="0.25">
      <c r="A86" s="193">
        <v>62</v>
      </c>
      <c r="B86" s="194" t="s">
        <v>87</v>
      </c>
      <c r="C86" s="194">
        <v>741</v>
      </c>
      <c r="D86" s="195" t="s">
        <v>246</v>
      </c>
      <c r="E86" s="196" t="s">
        <v>198</v>
      </c>
      <c r="F86" s="194" t="s">
        <v>111</v>
      </c>
      <c r="G86" s="197">
        <v>25</v>
      </c>
      <c r="H86" s="198"/>
      <c r="I86" s="198">
        <f t="shared" si="8"/>
        <v>0</v>
      </c>
    </row>
    <row r="87" spans="1:9" s="199" customFormat="1" x14ac:dyDescent="0.25">
      <c r="A87" s="193">
        <v>63</v>
      </c>
      <c r="B87" s="194" t="s">
        <v>128</v>
      </c>
      <c r="C87" s="194" t="s">
        <v>129</v>
      </c>
      <c r="D87" s="195" t="s">
        <v>202</v>
      </c>
      <c r="E87" s="196" t="s">
        <v>203</v>
      </c>
      <c r="F87" s="194" t="s">
        <v>111</v>
      </c>
      <c r="G87" s="197">
        <f>G86</f>
        <v>25</v>
      </c>
      <c r="H87" s="198"/>
      <c r="I87" s="198">
        <f t="shared" si="8"/>
        <v>0</v>
      </c>
    </row>
    <row r="88" spans="1:9" s="134" customFormat="1" ht="13" x14ac:dyDescent="0.25">
      <c r="A88" s="153"/>
      <c r="B88" s="140"/>
      <c r="C88" s="154"/>
      <c r="D88" s="157" t="s">
        <v>300</v>
      </c>
      <c r="E88" s="147" t="s">
        <v>36</v>
      </c>
      <c r="F88" s="154"/>
      <c r="G88" s="153"/>
      <c r="H88" s="153"/>
      <c r="I88" s="141">
        <f>SUBTOTAL(9,I89:I92)</f>
        <v>0</v>
      </c>
    </row>
    <row r="89" spans="1:9" s="81" customFormat="1" x14ac:dyDescent="0.25">
      <c r="A89" s="139">
        <v>64</v>
      </c>
      <c r="B89" s="136" t="s">
        <v>87</v>
      </c>
      <c r="C89" s="136" t="s">
        <v>300</v>
      </c>
      <c r="D89" s="158" t="s">
        <v>301</v>
      </c>
      <c r="E89" s="148" t="s">
        <v>183</v>
      </c>
      <c r="F89" s="136" t="s">
        <v>302</v>
      </c>
      <c r="G89" s="137">
        <v>1</v>
      </c>
      <c r="H89" s="138"/>
      <c r="I89" s="138">
        <f t="shared" ref="I89:I92" si="9">ROUND(G89*H89,2)</f>
        <v>0</v>
      </c>
    </row>
    <row r="90" spans="1:9" s="81" customFormat="1" x14ac:dyDescent="0.25">
      <c r="A90" s="139">
        <v>65</v>
      </c>
      <c r="B90" s="136" t="s">
        <v>87</v>
      </c>
      <c r="C90" s="136" t="s">
        <v>300</v>
      </c>
      <c r="D90" s="158" t="s">
        <v>303</v>
      </c>
      <c r="E90" s="148" t="s">
        <v>39</v>
      </c>
      <c r="F90" s="136" t="s">
        <v>302</v>
      </c>
      <c r="G90" s="137">
        <v>1</v>
      </c>
      <c r="H90" s="138"/>
      <c r="I90" s="138">
        <f t="shared" si="9"/>
        <v>0</v>
      </c>
    </row>
    <row r="91" spans="1:9" s="81" customFormat="1" x14ac:dyDescent="0.25">
      <c r="A91" s="139">
        <v>66</v>
      </c>
      <c r="B91" s="136" t="s">
        <v>87</v>
      </c>
      <c r="C91" s="136" t="s">
        <v>300</v>
      </c>
      <c r="D91" s="158" t="s">
        <v>304</v>
      </c>
      <c r="E91" s="148" t="s">
        <v>305</v>
      </c>
      <c r="F91" s="136" t="s">
        <v>302</v>
      </c>
      <c r="G91" s="137">
        <v>1</v>
      </c>
      <c r="H91" s="138"/>
      <c r="I91" s="138">
        <f t="shared" si="9"/>
        <v>0</v>
      </c>
    </row>
    <row r="92" spans="1:9" s="81" customFormat="1" x14ac:dyDescent="0.25">
      <c r="A92" s="139">
        <v>67</v>
      </c>
      <c r="B92" s="136" t="s">
        <v>87</v>
      </c>
      <c r="C92" s="136" t="s">
        <v>300</v>
      </c>
      <c r="D92" s="158" t="s">
        <v>306</v>
      </c>
      <c r="E92" s="148" t="s">
        <v>46</v>
      </c>
      <c r="F92" s="136" t="s">
        <v>302</v>
      </c>
      <c r="G92" s="137">
        <v>1</v>
      </c>
      <c r="H92" s="138"/>
      <c r="I92" s="138">
        <f t="shared" si="9"/>
        <v>0</v>
      </c>
    </row>
    <row r="93" spans="1:9" ht="13" x14ac:dyDescent="0.25">
      <c r="A93" s="206"/>
      <c r="B93" s="207"/>
      <c r="C93" s="207"/>
      <c r="D93" s="208"/>
      <c r="E93" s="209" t="s">
        <v>189</v>
      </c>
      <c r="F93" s="207"/>
      <c r="G93" s="205"/>
      <c r="H93" s="205"/>
      <c r="I93" s="210">
        <f>SUBTOTAL(9,I14:I92)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96"/>
  <sheetViews>
    <sheetView showGridLines="0" topLeftCell="A37" zoomScaleNormal="100" workbookViewId="0">
      <selection activeCell="Q21" sqref="Q21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10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5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3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2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10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10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10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10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10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8.7499999999999994E-2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8.7499999999999994E-2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8.7499999999999994E-2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1.75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8.7499999999999994E-2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SUBTOTAL(9,I39:I63)</f>
        <v>0</v>
      </c>
    </row>
    <row r="39" spans="1:9" s="192" customFormat="1" ht="13" x14ac:dyDescent="0.25">
      <c r="A39" s="186"/>
      <c r="B39" s="187" t="s">
        <v>52</v>
      </c>
      <c r="C39" s="188"/>
      <c r="D39" s="189">
        <v>776</v>
      </c>
      <c r="E39" s="190" t="s">
        <v>78</v>
      </c>
      <c r="F39" s="188"/>
      <c r="G39" s="186"/>
      <c r="H39" s="200"/>
      <c r="I39" s="191">
        <f>SUBTOTAL(9,I40:I54)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77</v>
      </c>
      <c r="D40" s="195" t="s">
        <v>130</v>
      </c>
      <c r="E40" s="196" t="s">
        <v>131</v>
      </c>
      <c r="F40" s="194" t="s">
        <v>89</v>
      </c>
      <c r="G40" s="197">
        <f>G19</f>
        <v>10</v>
      </c>
      <c r="H40" s="198"/>
      <c r="I40" s="198">
        <f t="shared" ref="I40:I54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77</v>
      </c>
      <c r="D41" s="195" t="s">
        <v>132</v>
      </c>
      <c r="E41" s="196" t="s">
        <v>133</v>
      </c>
      <c r="F41" s="194" t="s">
        <v>89</v>
      </c>
      <c r="G41" s="197">
        <f>G19</f>
        <v>10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77</v>
      </c>
      <c r="D42" s="195" t="s">
        <v>134</v>
      </c>
      <c r="E42" s="196" t="s">
        <v>135</v>
      </c>
      <c r="F42" s="194" t="s">
        <v>89</v>
      </c>
      <c r="G42" s="197">
        <f>G19</f>
        <v>10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77</v>
      </c>
      <c r="D43" s="195" t="s">
        <v>136</v>
      </c>
      <c r="E43" s="196" t="s">
        <v>137</v>
      </c>
      <c r="F43" s="194" t="s">
        <v>89</v>
      </c>
      <c r="G43" s="197">
        <f>G19</f>
        <v>10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77</v>
      </c>
      <c r="D44" s="195" t="s">
        <v>138</v>
      </c>
      <c r="E44" s="196" t="s">
        <v>139</v>
      </c>
      <c r="F44" s="194" t="s">
        <v>89</v>
      </c>
      <c r="G44" s="197">
        <f>G19</f>
        <v>10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77</v>
      </c>
      <c r="D45" s="195" t="s">
        <v>140</v>
      </c>
      <c r="E45" s="196" t="s">
        <v>141</v>
      </c>
      <c r="F45" s="194" t="s">
        <v>89</v>
      </c>
      <c r="G45" s="197">
        <f>G19</f>
        <v>10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77</v>
      </c>
      <c r="D46" s="195" t="s">
        <v>142</v>
      </c>
      <c r="E46" s="196" t="s">
        <v>143</v>
      </c>
      <c r="F46" s="194" t="s">
        <v>89</v>
      </c>
      <c r="G46" s="197">
        <f>G19</f>
        <v>10</v>
      </c>
      <c r="H46" s="198"/>
      <c r="I46" s="198">
        <f t="shared" si="5"/>
        <v>0</v>
      </c>
    </row>
    <row r="47" spans="1:9" s="203" customFormat="1" ht="25" x14ac:dyDescent="0.25">
      <c r="A47" s="193">
        <v>27</v>
      </c>
      <c r="B47" s="194" t="s">
        <v>128</v>
      </c>
      <c r="C47" s="194" t="s">
        <v>129</v>
      </c>
      <c r="D47" s="195" t="s">
        <v>260</v>
      </c>
      <c r="E47" s="196" t="s">
        <v>250</v>
      </c>
      <c r="F47" s="194" t="s">
        <v>89</v>
      </c>
      <c r="G47" s="197">
        <f>G19</f>
        <v>10</v>
      </c>
      <c r="H47" s="198"/>
      <c r="I47" s="198">
        <f t="shared" si="5"/>
        <v>0</v>
      </c>
    </row>
    <row r="48" spans="1:9" s="199" customFormat="1" x14ac:dyDescent="0.25">
      <c r="A48" s="193">
        <v>28</v>
      </c>
      <c r="B48" s="194" t="s">
        <v>87</v>
      </c>
      <c r="C48" s="194" t="s">
        <v>77</v>
      </c>
      <c r="D48" s="195" t="s">
        <v>144</v>
      </c>
      <c r="E48" s="196" t="s">
        <v>145</v>
      </c>
      <c r="F48" s="194" t="s">
        <v>111</v>
      </c>
      <c r="G48" s="197">
        <v>9</v>
      </c>
      <c r="H48" s="198"/>
      <c r="I48" s="198">
        <f t="shared" si="5"/>
        <v>0</v>
      </c>
    </row>
    <row r="49" spans="1:9" s="199" customFormat="1" x14ac:dyDescent="0.25">
      <c r="A49" s="193">
        <v>29</v>
      </c>
      <c r="B49" s="194" t="s">
        <v>87</v>
      </c>
      <c r="C49" s="194" t="s">
        <v>77</v>
      </c>
      <c r="D49" s="195" t="s">
        <v>146</v>
      </c>
      <c r="E49" s="196" t="s">
        <v>147</v>
      </c>
      <c r="F49" s="194" t="s">
        <v>111</v>
      </c>
      <c r="G49" s="197">
        <v>13</v>
      </c>
      <c r="H49" s="198"/>
      <c r="I49" s="198">
        <f t="shared" si="5"/>
        <v>0</v>
      </c>
    </row>
    <row r="50" spans="1:9" s="203" customFormat="1" x14ac:dyDescent="0.25">
      <c r="A50" s="193">
        <v>30</v>
      </c>
      <c r="B50" s="194" t="s">
        <v>128</v>
      </c>
      <c r="C50" s="194" t="s">
        <v>129</v>
      </c>
      <c r="D50" s="195" t="s">
        <v>232</v>
      </c>
      <c r="E50" s="196" t="s">
        <v>233</v>
      </c>
      <c r="F50" s="194" t="s">
        <v>111</v>
      </c>
      <c r="G50" s="197">
        <f>G49</f>
        <v>13</v>
      </c>
      <c r="H50" s="198"/>
      <c r="I50" s="198">
        <f t="shared" si="5"/>
        <v>0</v>
      </c>
    </row>
    <row r="51" spans="1:9" s="199" customFormat="1" x14ac:dyDescent="0.25">
      <c r="A51" s="193">
        <v>31</v>
      </c>
      <c r="B51" s="194" t="s">
        <v>87</v>
      </c>
      <c r="C51" s="194" t="s">
        <v>77</v>
      </c>
      <c r="D51" s="195" t="s">
        <v>148</v>
      </c>
      <c r="E51" s="196" t="s">
        <v>234</v>
      </c>
      <c r="F51" s="194" t="s">
        <v>111</v>
      </c>
      <c r="G51" s="197">
        <f>G49</f>
        <v>13</v>
      </c>
      <c r="H51" s="198"/>
      <c r="I51" s="198">
        <f t="shared" si="5"/>
        <v>0</v>
      </c>
    </row>
    <row r="52" spans="1:9" s="199" customFormat="1" x14ac:dyDescent="0.25">
      <c r="A52" s="193">
        <v>32</v>
      </c>
      <c r="B52" s="194" t="s">
        <v>87</v>
      </c>
      <c r="C52" s="194" t="s">
        <v>77</v>
      </c>
      <c r="D52" s="195" t="s">
        <v>149</v>
      </c>
      <c r="E52" s="196" t="s">
        <v>150</v>
      </c>
      <c r="F52" s="194" t="s">
        <v>89</v>
      </c>
      <c r="G52" s="197">
        <f>G47</f>
        <v>10</v>
      </c>
      <c r="H52" s="198"/>
      <c r="I52" s="198">
        <f t="shared" si="5"/>
        <v>0</v>
      </c>
    </row>
    <row r="53" spans="1:9" s="199" customFormat="1" x14ac:dyDescent="0.25">
      <c r="A53" s="193">
        <v>33</v>
      </c>
      <c r="B53" s="194" t="s">
        <v>87</v>
      </c>
      <c r="C53" s="194" t="s">
        <v>77</v>
      </c>
      <c r="D53" s="195" t="s">
        <v>151</v>
      </c>
      <c r="E53" s="196" t="s">
        <v>152</v>
      </c>
      <c r="F53" s="194" t="s">
        <v>89</v>
      </c>
      <c r="G53" s="197">
        <f>G47</f>
        <v>10</v>
      </c>
      <c r="H53" s="198"/>
      <c r="I53" s="198">
        <f t="shared" si="5"/>
        <v>0</v>
      </c>
    </row>
    <row r="54" spans="1:9" s="199" customFormat="1" x14ac:dyDescent="0.25">
      <c r="A54" s="193">
        <v>34</v>
      </c>
      <c r="B54" s="194" t="s">
        <v>87</v>
      </c>
      <c r="C54" s="194" t="s">
        <v>77</v>
      </c>
      <c r="D54" s="195" t="s">
        <v>153</v>
      </c>
      <c r="E54" s="196" t="s">
        <v>154</v>
      </c>
      <c r="F54" s="194" t="s">
        <v>41</v>
      </c>
      <c r="G54" s="197">
        <v>100</v>
      </c>
      <c r="H54" s="198"/>
      <c r="I54" s="198">
        <f t="shared" si="5"/>
        <v>0</v>
      </c>
    </row>
    <row r="55" spans="1:9" s="199" customFormat="1" ht="13" x14ac:dyDescent="0.25">
      <c r="A55" s="186"/>
      <c r="B55" s="187" t="s">
        <v>52</v>
      </c>
      <c r="C55" s="188"/>
      <c r="D55" s="189">
        <v>784</v>
      </c>
      <c r="E55" s="190" t="s">
        <v>80</v>
      </c>
      <c r="F55" s="188"/>
      <c r="G55" s="186"/>
      <c r="H55" s="200"/>
      <c r="I55" s="191">
        <f>SUBTOTAL(9,I56:I63)</f>
        <v>0</v>
      </c>
    </row>
    <row r="56" spans="1:9" s="199" customFormat="1" x14ac:dyDescent="0.25">
      <c r="A56" s="193">
        <v>35</v>
      </c>
      <c r="B56" s="194" t="s">
        <v>87</v>
      </c>
      <c r="C56" s="194" t="s">
        <v>79</v>
      </c>
      <c r="D56" s="195" t="s">
        <v>155</v>
      </c>
      <c r="E56" s="196" t="s">
        <v>156</v>
      </c>
      <c r="F56" s="194" t="s">
        <v>89</v>
      </c>
      <c r="G56" s="197">
        <v>60</v>
      </c>
      <c r="H56" s="198"/>
      <c r="I56" s="198">
        <f t="shared" ref="I56:I63" si="6">ROUND(G56*H56,2)</f>
        <v>0</v>
      </c>
    </row>
    <row r="57" spans="1:9" s="199" customFormat="1" x14ac:dyDescent="0.25">
      <c r="A57" s="193">
        <v>36</v>
      </c>
      <c r="B57" s="194" t="s">
        <v>87</v>
      </c>
      <c r="C57" s="194" t="s">
        <v>79</v>
      </c>
      <c r="D57" s="195" t="s">
        <v>157</v>
      </c>
      <c r="E57" s="196" t="s">
        <v>254</v>
      </c>
      <c r="F57" s="194" t="s">
        <v>89</v>
      </c>
      <c r="G57" s="197">
        <f>G56</f>
        <v>60</v>
      </c>
      <c r="H57" s="198"/>
      <c r="I57" s="198">
        <f t="shared" si="6"/>
        <v>0</v>
      </c>
    </row>
    <row r="58" spans="1:9" s="199" customFormat="1" x14ac:dyDescent="0.25">
      <c r="A58" s="193">
        <v>37</v>
      </c>
      <c r="B58" s="194" t="s">
        <v>87</v>
      </c>
      <c r="C58" s="194" t="s">
        <v>79</v>
      </c>
      <c r="D58" s="195" t="s">
        <v>158</v>
      </c>
      <c r="E58" s="196" t="s">
        <v>159</v>
      </c>
      <c r="F58" s="194" t="s">
        <v>94</v>
      </c>
      <c r="G58" s="197">
        <f>G56</f>
        <v>60</v>
      </c>
      <c r="H58" s="198"/>
      <c r="I58" s="198">
        <f t="shared" si="6"/>
        <v>0</v>
      </c>
    </row>
    <row r="59" spans="1:9" s="199" customFormat="1" x14ac:dyDescent="0.25">
      <c r="A59" s="193">
        <v>38</v>
      </c>
      <c r="B59" s="194" t="s">
        <v>87</v>
      </c>
      <c r="C59" s="194" t="s">
        <v>79</v>
      </c>
      <c r="D59" s="195" t="s">
        <v>160</v>
      </c>
      <c r="E59" s="196" t="s">
        <v>161</v>
      </c>
      <c r="F59" s="194" t="s">
        <v>89</v>
      </c>
      <c r="G59" s="197">
        <f>G56</f>
        <v>60</v>
      </c>
      <c r="H59" s="198"/>
      <c r="I59" s="198">
        <f t="shared" si="6"/>
        <v>0</v>
      </c>
    </row>
    <row r="60" spans="1:9" s="199" customFormat="1" x14ac:dyDescent="0.25">
      <c r="A60" s="193">
        <v>39</v>
      </c>
      <c r="B60" s="194" t="s">
        <v>87</v>
      </c>
      <c r="C60" s="194" t="s">
        <v>79</v>
      </c>
      <c r="D60" s="195" t="s">
        <v>162</v>
      </c>
      <c r="E60" s="196" t="s">
        <v>163</v>
      </c>
      <c r="F60" s="194" t="s">
        <v>89</v>
      </c>
      <c r="G60" s="197">
        <f>G22</f>
        <v>3</v>
      </c>
      <c r="H60" s="198"/>
      <c r="I60" s="198">
        <f t="shared" si="6"/>
        <v>0</v>
      </c>
    </row>
    <row r="61" spans="1:9" s="199" customFormat="1" x14ac:dyDescent="0.25">
      <c r="A61" s="193">
        <v>40</v>
      </c>
      <c r="B61" s="194" t="s">
        <v>87</v>
      </c>
      <c r="C61" s="194" t="s">
        <v>79</v>
      </c>
      <c r="D61" s="195" t="s">
        <v>164</v>
      </c>
      <c r="E61" s="196" t="s">
        <v>165</v>
      </c>
      <c r="F61" s="194" t="s">
        <v>89</v>
      </c>
      <c r="G61" s="197">
        <f>G23</f>
        <v>2</v>
      </c>
      <c r="H61" s="198"/>
      <c r="I61" s="198">
        <f t="shared" si="6"/>
        <v>0</v>
      </c>
    </row>
    <row r="62" spans="1:9" s="199" customFormat="1" x14ac:dyDescent="0.25">
      <c r="A62" s="193">
        <v>41</v>
      </c>
      <c r="B62" s="194" t="s">
        <v>87</v>
      </c>
      <c r="C62" s="194" t="s">
        <v>79</v>
      </c>
      <c r="D62" s="195" t="s">
        <v>166</v>
      </c>
      <c r="E62" s="196" t="s">
        <v>167</v>
      </c>
      <c r="F62" s="194" t="s">
        <v>89</v>
      </c>
      <c r="G62" s="197">
        <f>G47</f>
        <v>10</v>
      </c>
      <c r="H62" s="198"/>
      <c r="I62" s="198">
        <f t="shared" si="6"/>
        <v>0</v>
      </c>
    </row>
    <row r="63" spans="1:9" s="199" customFormat="1" x14ac:dyDescent="0.25">
      <c r="A63" s="193">
        <v>42</v>
      </c>
      <c r="B63" s="194" t="s">
        <v>87</v>
      </c>
      <c r="C63" s="194" t="s">
        <v>79</v>
      </c>
      <c r="D63" s="195" t="s">
        <v>168</v>
      </c>
      <c r="E63" s="196" t="s">
        <v>169</v>
      </c>
      <c r="F63" s="194" t="s">
        <v>89</v>
      </c>
      <c r="G63" s="197">
        <f>G56</f>
        <v>60</v>
      </c>
      <c r="H63" s="198"/>
      <c r="I63" s="198">
        <f t="shared" si="6"/>
        <v>0</v>
      </c>
    </row>
    <row r="64" spans="1:9" s="199" customFormat="1" ht="13" x14ac:dyDescent="0.25">
      <c r="A64" s="178"/>
      <c r="B64" s="180"/>
      <c r="C64" s="181"/>
      <c r="D64" s="182" t="s">
        <v>182</v>
      </c>
      <c r="E64" s="183" t="s">
        <v>307</v>
      </c>
      <c r="F64" s="181"/>
      <c r="G64" s="178"/>
      <c r="H64" s="178"/>
      <c r="I64" s="184">
        <f>SUBTOTAL(9,I65:I90)</f>
        <v>0</v>
      </c>
    </row>
    <row r="65" spans="1:9" s="201" customFormat="1" ht="13" x14ac:dyDescent="0.25">
      <c r="A65" s="193"/>
      <c r="B65" s="187"/>
      <c r="C65" s="188"/>
      <c r="D65" s="189">
        <v>741</v>
      </c>
      <c r="E65" s="190" t="s">
        <v>174</v>
      </c>
      <c r="F65" s="188"/>
      <c r="G65" s="186"/>
      <c r="H65" s="186"/>
      <c r="I65" s="191">
        <f>SUBTOTAL(9,I66:I75)</f>
        <v>0</v>
      </c>
    </row>
    <row r="66" spans="1:9" s="199" customFormat="1" ht="15" customHeight="1" x14ac:dyDescent="0.25">
      <c r="A66" s="193">
        <v>43</v>
      </c>
      <c r="B66" s="194" t="s">
        <v>87</v>
      </c>
      <c r="C66" s="194">
        <v>741</v>
      </c>
      <c r="D66" s="195" t="s">
        <v>265</v>
      </c>
      <c r="E66" s="196" t="s">
        <v>266</v>
      </c>
      <c r="F66" s="194" t="s">
        <v>94</v>
      </c>
      <c r="G66" s="197">
        <f>G67</f>
        <v>3</v>
      </c>
      <c r="H66" s="198"/>
      <c r="I66" s="198">
        <f t="shared" ref="I66:I75" si="7">ROUND(G66*H66,2)</f>
        <v>0</v>
      </c>
    </row>
    <row r="67" spans="1:9" s="201" customFormat="1" x14ac:dyDescent="0.25">
      <c r="A67" s="193">
        <v>44</v>
      </c>
      <c r="B67" s="194" t="s">
        <v>128</v>
      </c>
      <c r="C67" s="194" t="s">
        <v>129</v>
      </c>
      <c r="D67" s="195" t="s">
        <v>206</v>
      </c>
      <c r="E67" s="196" t="s">
        <v>207</v>
      </c>
      <c r="F67" s="194" t="s">
        <v>94</v>
      </c>
      <c r="G67" s="197">
        <v>3</v>
      </c>
      <c r="H67" s="198"/>
      <c r="I67" s="198">
        <f t="shared" si="7"/>
        <v>0</v>
      </c>
    </row>
    <row r="68" spans="1:9" s="201" customFormat="1" ht="25" x14ac:dyDescent="0.25">
      <c r="A68" s="193">
        <v>45</v>
      </c>
      <c r="B68" s="194" t="s">
        <v>87</v>
      </c>
      <c r="C68" s="194">
        <v>741</v>
      </c>
      <c r="D68" s="195" t="s">
        <v>310</v>
      </c>
      <c r="E68" s="196" t="s">
        <v>309</v>
      </c>
      <c r="F68" s="194" t="s">
        <v>94</v>
      </c>
      <c r="G68" s="197">
        <v>9</v>
      </c>
      <c r="H68" s="198"/>
      <c r="I68" s="198">
        <f t="shared" si="7"/>
        <v>0</v>
      </c>
    </row>
    <row r="69" spans="1:9" s="201" customFormat="1" x14ac:dyDescent="0.25">
      <c r="A69" s="193">
        <v>46</v>
      </c>
      <c r="B69" s="194" t="s">
        <v>128</v>
      </c>
      <c r="C69" s="194" t="s">
        <v>129</v>
      </c>
      <c r="D69" s="195" t="s">
        <v>312</v>
      </c>
      <c r="E69" s="196" t="s">
        <v>311</v>
      </c>
      <c r="F69" s="194" t="s">
        <v>94</v>
      </c>
      <c r="G69" s="197">
        <v>1</v>
      </c>
      <c r="H69" s="198"/>
      <c r="I69" s="198">
        <f t="shared" si="7"/>
        <v>0</v>
      </c>
    </row>
    <row r="70" spans="1:9" s="199" customFormat="1" x14ac:dyDescent="0.25">
      <c r="A70" s="193">
        <v>47</v>
      </c>
      <c r="B70" s="194" t="s">
        <v>128</v>
      </c>
      <c r="C70" s="194" t="s">
        <v>129</v>
      </c>
      <c r="D70" s="195" t="s">
        <v>313</v>
      </c>
      <c r="E70" s="196" t="s">
        <v>314</v>
      </c>
      <c r="F70" s="194" t="s">
        <v>94</v>
      </c>
      <c r="G70" s="197">
        <v>1</v>
      </c>
      <c r="H70" s="198"/>
      <c r="I70" s="198">
        <f t="shared" si="7"/>
        <v>0</v>
      </c>
    </row>
    <row r="71" spans="1:9" s="199" customFormat="1" x14ac:dyDescent="0.25">
      <c r="A71" s="193">
        <v>48</v>
      </c>
      <c r="B71" s="194" t="s">
        <v>87</v>
      </c>
      <c r="C71" s="194">
        <v>741</v>
      </c>
      <c r="D71" s="195" t="s">
        <v>253</v>
      </c>
      <c r="E71" s="196" t="s">
        <v>252</v>
      </c>
      <c r="F71" s="194" t="s">
        <v>94</v>
      </c>
      <c r="G71" s="197">
        <f>SUM(G72:G72)</f>
        <v>3</v>
      </c>
      <c r="H71" s="198"/>
      <c r="I71" s="198">
        <f t="shared" si="7"/>
        <v>0</v>
      </c>
    </row>
    <row r="72" spans="1:9" s="199" customFormat="1" x14ac:dyDescent="0.25">
      <c r="A72" s="193">
        <v>49</v>
      </c>
      <c r="B72" s="194" t="s">
        <v>128</v>
      </c>
      <c r="C72" s="194" t="s">
        <v>129</v>
      </c>
      <c r="D72" s="195" t="s">
        <v>268</v>
      </c>
      <c r="E72" s="196" t="s">
        <v>269</v>
      </c>
      <c r="F72" s="194" t="s">
        <v>94</v>
      </c>
      <c r="G72" s="197">
        <v>3</v>
      </c>
      <c r="H72" s="198"/>
      <c r="I72" s="198">
        <f t="shared" si="7"/>
        <v>0</v>
      </c>
    </row>
    <row r="73" spans="1:9" s="199" customFormat="1" ht="25" x14ac:dyDescent="0.25">
      <c r="A73" s="193">
        <v>50</v>
      </c>
      <c r="B73" s="194" t="s">
        <v>87</v>
      </c>
      <c r="C73" s="194">
        <v>741</v>
      </c>
      <c r="D73" s="195" t="s">
        <v>240</v>
      </c>
      <c r="E73" s="196" t="s">
        <v>227</v>
      </c>
      <c r="F73" s="194" t="s">
        <v>111</v>
      </c>
      <c r="G73" s="197">
        <v>16</v>
      </c>
      <c r="H73" s="198"/>
      <c r="I73" s="198">
        <f t="shared" si="7"/>
        <v>0</v>
      </c>
    </row>
    <row r="74" spans="1:9" s="199" customFormat="1" x14ac:dyDescent="0.25">
      <c r="A74" s="193">
        <v>51</v>
      </c>
      <c r="B74" s="194" t="s">
        <v>128</v>
      </c>
      <c r="C74" s="194" t="s">
        <v>129</v>
      </c>
      <c r="D74" s="195" t="s">
        <v>201</v>
      </c>
      <c r="E74" s="196" t="s">
        <v>204</v>
      </c>
      <c r="F74" s="194" t="s">
        <v>111</v>
      </c>
      <c r="G74" s="197">
        <f>G73</f>
        <v>16</v>
      </c>
      <c r="H74" s="198"/>
      <c r="I74" s="198">
        <f t="shared" si="7"/>
        <v>0</v>
      </c>
    </row>
    <row r="75" spans="1:9" s="199" customFormat="1" ht="25" x14ac:dyDescent="0.25">
      <c r="A75" s="193">
        <v>52</v>
      </c>
      <c r="B75" s="194" t="s">
        <v>87</v>
      </c>
      <c r="C75" s="194">
        <v>741</v>
      </c>
      <c r="D75" s="195" t="s">
        <v>242</v>
      </c>
      <c r="E75" s="196" t="s">
        <v>219</v>
      </c>
      <c r="F75" s="194" t="s">
        <v>94</v>
      </c>
      <c r="G75" s="197">
        <v>1</v>
      </c>
      <c r="H75" s="198"/>
      <c r="I75" s="198">
        <f t="shared" si="7"/>
        <v>0</v>
      </c>
    </row>
    <row r="76" spans="1:9" s="199" customFormat="1" ht="13" x14ac:dyDescent="0.25">
      <c r="A76" s="193"/>
      <c r="B76" s="187"/>
      <c r="C76" s="188"/>
      <c r="D76" s="189">
        <v>741</v>
      </c>
      <c r="E76" s="190" t="s">
        <v>175</v>
      </c>
      <c r="F76" s="188"/>
      <c r="G76" s="186"/>
      <c r="H76" s="186"/>
      <c r="I76" s="191">
        <f>SUBTOTAL(9,I77:I87)</f>
        <v>0</v>
      </c>
    </row>
    <row r="77" spans="1:9" s="199" customFormat="1" x14ac:dyDescent="0.25">
      <c r="A77" s="193">
        <v>53</v>
      </c>
      <c r="B77" s="194" t="s">
        <v>87</v>
      </c>
      <c r="C77" s="194" t="s">
        <v>197</v>
      </c>
      <c r="D77" s="195"/>
      <c r="E77" s="196" t="s">
        <v>315</v>
      </c>
      <c r="F77" s="194" t="s">
        <v>94</v>
      </c>
      <c r="G77" s="197">
        <v>1</v>
      </c>
      <c r="H77" s="198"/>
      <c r="I77" s="198">
        <f t="shared" ref="I77:I87" si="8">ROUND(G77*H77,2)</f>
        <v>0</v>
      </c>
    </row>
    <row r="78" spans="1:9" s="199" customFormat="1" ht="25" x14ac:dyDescent="0.25">
      <c r="A78" s="193">
        <v>54</v>
      </c>
      <c r="B78" s="194" t="s">
        <v>87</v>
      </c>
      <c r="C78" s="194">
        <v>741</v>
      </c>
      <c r="D78" s="195" t="s">
        <v>243</v>
      </c>
      <c r="E78" s="196" t="s">
        <v>226</v>
      </c>
      <c r="F78" s="194" t="s">
        <v>94</v>
      </c>
      <c r="G78" s="197">
        <f>SUM(G79:G79)</f>
        <v>3</v>
      </c>
      <c r="H78" s="198"/>
      <c r="I78" s="198">
        <f t="shared" si="8"/>
        <v>0</v>
      </c>
    </row>
    <row r="79" spans="1:9" s="199" customFormat="1" ht="68.25" customHeight="1" x14ac:dyDescent="0.25">
      <c r="A79" s="193">
        <v>55</v>
      </c>
      <c r="B79" s="194" t="s">
        <v>128</v>
      </c>
      <c r="C79" s="194" t="s">
        <v>197</v>
      </c>
      <c r="D79" s="195" t="s">
        <v>176</v>
      </c>
      <c r="E79" s="148" t="s">
        <v>308</v>
      </c>
      <c r="F79" s="194" t="s">
        <v>94</v>
      </c>
      <c r="G79" s="197">
        <v>3</v>
      </c>
      <c r="H79" s="198"/>
      <c r="I79" s="198">
        <f t="shared" si="8"/>
        <v>0</v>
      </c>
    </row>
    <row r="80" spans="1:9" s="199" customFormat="1" x14ac:dyDescent="0.25">
      <c r="A80" s="193">
        <v>56</v>
      </c>
      <c r="B80" s="194" t="s">
        <v>87</v>
      </c>
      <c r="C80" s="194">
        <v>741</v>
      </c>
      <c r="D80" s="195" t="s">
        <v>244</v>
      </c>
      <c r="E80" s="196" t="s">
        <v>274</v>
      </c>
      <c r="F80" s="194" t="s">
        <v>94</v>
      </c>
      <c r="G80" s="197">
        <f>SUM(G81:G81)</f>
        <v>1</v>
      </c>
      <c r="H80" s="198"/>
      <c r="I80" s="198">
        <f t="shared" si="8"/>
        <v>0</v>
      </c>
    </row>
    <row r="81" spans="1:9" s="199" customFormat="1" x14ac:dyDescent="0.25">
      <c r="A81" s="193">
        <v>57</v>
      </c>
      <c r="B81" s="194" t="s">
        <v>128</v>
      </c>
      <c r="C81" s="194" t="s">
        <v>129</v>
      </c>
      <c r="D81" s="195" t="s">
        <v>209</v>
      </c>
      <c r="E81" s="196" t="s">
        <v>215</v>
      </c>
      <c r="F81" s="194" t="s">
        <v>94</v>
      </c>
      <c r="G81" s="197">
        <v>1</v>
      </c>
      <c r="H81" s="198"/>
      <c r="I81" s="198">
        <f t="shared" si="8"/>
        <v>0</v>
      </c>
    </row>
    <row r="82" spans="1:9" s="199" customFormat="1" x14ac:dyDescent="0.25">
      <c r="A82" s="193">
        <v>58</v>
      </c>
      <c r="B82" s="194" t="s">
        <v>128</v>
      </c>
      <c r="C82" s="194" t="s">
        <v>129</v>
      </c>
      <c r="D82" s="195" t="s">
        <v>210</v>
      </c>
      <c r="E82" s="196" t="s">
        <v>213</v>
      </c>
      <c r="F82" s="194" t="s">
        <v>94</v>
      </c>
      <c r="G82" s="197">
        <f>G80</f>
        <v>1</v>
      </c>
      <c r="H82" s="198"/>
      <c r="I82" s="198">
        <f t="shared" si="8"/>
        <v>0</v>
      </c>
    </row>
    <row r="83" spans="1:9" s="199" customFormat="1" x14ac:dyDescent="0.25">
      <c r="A83" s="193">
        <v>59</v>
      </c>
      <c r="B83" s="194" t="s">
        <v>128</v>
      </c>
      <c r="C83" s="194" t="s">
        <v>129</v>
      </c>
      <c r="D83" s="195" t="s">
        <v>256</v>
      </c>
      <c r="E83" s="196" t="s">
        <v>255</v>
      </c>
      <c r="F83" s="194" t="s">
        <v>94</v>
      </c>
      <c r="G83" s="197">
        <v>1</v>
      </c>
      <c r="H83" s="198"/>
      <c r="I83" s="198">
        <f t="shared" si="8"/>
        <v>0</v>
      </c>
    </row>
    <row r="84" spans="1:9" s="199" customFormat="1" x14ac:dyDescent="0.25">
      <c r="A84" s="193">
        <v>60</v>
      </c>
      <c r="B84" s="194" t="s">
        <v>87</v>
      </c>
      <c r="C84" s="194">
        <v>741</v>
      </c>
      <c r="D84" s="195" t="s">
        <v>253</v>
      </c>
      <c r="E84" s="196" t="s">
        <v>252</v>
      </c>
      <c r="F84" s="194" t="s">
        <v>94</v>
      </c>
      <c r="G84" s="197">
        <v>1</v>
      </c>
      <c r="H84" s="198"/>
      <c r="I84" s="198">
        <f t="shared" si="8"/>
        <v>0</v>
      </c>
    </row>
    <row r="85" spans="1:9" s="199" customFormat="1" x14ac:dyDescent="0.25">
      <c r="A85" s="193">
        <v>61</v>
      </c>
      <c r="B85" s="194" t="s">
        <v>128</v>
      </c>
      <c r="C85" s="194" t="s">
        <v>129</v>
      </c>
      <c r="D85" s="195" t="s">
        <v>268</v>
      </c>
      <c r="E85" s="196" t="s">
        <v>269</v>
      </c>
      <c r="F85" s="194" t="s">
        <v>94</v>
      </c>
      <c r="G85" s="197">
        <f>G84</f>
        <v>1</v>
      </c>
      <c r="H85" s="198"/>
      <c r="I85" s="198">
        <f t="shared" si="8"/>
        <v>0</v>
      </c>
    </row>
    <row r="86" spans="1:9" s="199" customFormat="1" ht="25" x14ac:dyDescent="0.25">
      <c r="A86" s="193">
        <v>62</v>
      </c>
      <c r="B86" s="194" t="s">
        <v>87</v>
      </c>
      <c r="C86" s="194">
        <v>741</v>
      </c>
      <c r="D86" s="195" t="s">
        <v>246</v>
      </c>
      <c r="E86" s="196" t="s">
        <v>198</v>
      </c>
      <c r="F86" s="194" t="s">
        <v>111</v>
      </c>
      <c r="G86" s="197">
        <v>18</v>
      </c>
      <c r="H86" s="198"/>
      <c r="I86" s="198">
        <f t="shared" si="8"/>
        <v>0</v>
      </c>
    </row>
    <row r="87" spans="1:9" s="199" customFormat="1" x14ac:dyDescent="0.25">
      <c r="A87" s="193">
        <v>63</v>
      </c>
      <c r="B87" s="194" t="s">
        <v>128</v>
      </c>
      <c r="C87" s="194" t="s">
        <v>129</v>
      </c>
      <c r="D87" s="195" t="s">
        <v>202</v>
      </c>
      <c r="E87" s="196" t="s">
        <v>203</v>
      </c>
      <c r="F87" s="194" t="s">
        <v>111</v>
      </c>
      <c r="G87" s="197">
        <f>G86</f>
        <v>18</v>
      </c>
      <c r="H87" s="198"/>
      <c r="I87" s="198">
        <f t="shared" si="8"/>
        <v>0</v>
      </c>
    </row>
    <row r="88" spans="1:9" s="199" customFormat="1" ht="13" x14ac:dyDescent="0.25">
      <c r="A88" s="193"/>
      <c r="B88" s="194"/>
      <c r="C88" s="194"/>
      <c r="D88" s="195"/>
      <c r="E88" s="190" t="s">
        <v>173</v>
      </c>
      <c r="F88" s="204"/>
      <c r="G88" s="186"/>
      <c r="H88" s="186"/>
      <c r="I88" s="191">
        <f>SUBTOTAL(9,I89:I90)</f>
        <v>0</v>
      </c>
    </row>
    <row r="89" spans="1:9" s="199" customFormat="1" ht="25" x14ac:dyDescent="0.25">
      <c r="A89" s="193">
        <v>64</v>
      </c>
      <c r="B89" s="194"/>
      <c r="C89" s="136" t="s">
        <v>197</v>
      </c>
      <c r="D89" s="216" t="s">
        <v>321</v>
      </c>
      <c r="E89" s="217" t="s">
        <v>324</v>
      </c>
      <c r="F89" s="194" t="s">
        <v>94</v>
      </c>
      <c r="G89" s="197">
        <v>2</v>
      </c>
      <c r="H89" s="198"/>
      <c r="I89" s="198">
        <f t="shared" ref="I89:I90" si="9">ROUND(G89*H89,2)</f>
        <v>0</v>
      </c>
    </row>
    <row r="90" spans="1:9" s="199" customFormat="1" ht="25" x14ac:dyDescent="0.25">
      <c r="A90" s="193">
        <v>65</v>
      </c>
      <c r="B90" s="194"/>
      <c r="C90" s="136" t="s">
        <v>197</v>
      </c>
      <c r="D90" s="216" t="s">
        <v>321</v>
      </c>
      <c r="E90" s="217" t="s">
        <v>325</v>
      </c>
      <c r="F90" s="194" t="s">
        <v>94</v>
      </c>
      <c r="G90" s="197">
        <v>2</v>
      </c>
      <c r="H90" s="198"/>
      <c r="I90" s="198">
        <f t="shared" si="9"/>
        <v>0</v>
      </c>
    </row>
    <row r="91" spans="1:9" s="134" customFormat="1" ht="13" x14ac:dyDescent="0.25">
      <c r="A91" s="153"/>
      <c r="B91" s="140"/>
      <c r="C91" s="154"/>
      <c r="D91" s="157" t="s">
        <v>300</v>
      </c>
      <c r="E91" s="147" t="s">
        <v>36</v>
      </c>
      <c r="F91" s="154"/>
      <c r="G91" s="153"/>
      <c r="H91" s="153"/>
      <c r="I91" s="141">
        <f>SUBTOTAL(9,I92:I95)</f>
        <v>0</v>
      </c>
    </row>
    <row r="92" spans="1:9" s="81" customFormat="1" x14ac:dyDescent="0.25">
      <c r="A92" s="139">
        <v>66</v>
      </c>
      <c r="B92" s="136" t="s">
        <v>87</v>
      </c>
      <c r="C92" s="136" t="s">
        <v>300</v>
      </c>
      <c r="D92" s="158" t="s">
        <v>301</v>
      </c>
      <c r="E92" s="148" t="s">
        <v>183</v>
      </c>
      <c r="F92" s="136" t="s">
        <v>302</v>
      </c>
      <c r="G92" s="137">
        <v>1</v>
      </c>
      <c r="H92" s="138"/>
      <c r="I92" s="138">
        <f t="shared" ref="I92:I95" si="10">ROUND(G92*H92,2)</f>
        <v>0</v>
      </c>
    </row>
    <row r="93" spans="1:9" s="81" customFormat="1" x14ac:dyDescent="0.25">
      <c r="A93" s="139">
        <v>67</v>
      </c>
      <c r="B93" s="136" t="s">
        <v>87</v>
      </c>
      <c r="C93" s="136" t="s">
        <v>300</v>
      </c>
      <c r="D93" s="158" t="s">
        <v>303</v>
      </c>
      <c r="E93" s="148" t="s">
        <v>39</v>
      </c>
      <c r="F93" s="136" t="s">
        <v>302</v>
      </c>
      <c r="G93" s="137">
        <v>1</v>
      </c>
      <c r="H93" s="138"/>
      <c r="I93" s="138">
        <f t="shared" si="10"/>
        <v>0</v>
      </c>
    </row>
    <row r="94" spans="1:9" s="81" customFormat="1" x14ac:dyDescent="0.25">
      <c r="A94" s="139">
        <v>68</v>
      </c>
      <c r="B94" s="136" t="s">
        <v>87</v>
      </c>
      <c r="C94" s="136" t="s">
        <v>300</v>
      </c>
      <c r="D94" s="158" t="s">
        <v>304</v>
      </c>
      <c r="E94" s="148" t="s">
        <v>305</v>
      </c>
      <c r="F94" s="136" t="s">
        <v>302</v>
      </c>
      <c r="G94" s="137">
        <v>1</v>
      </c>
      <c r="H94" s="138"/>
      <c r="I94" s="138">
        <f t="shared" si="10"/>
        <v>0</v>
      </c>
    </row>
    <row r="95" spans="1:9" s="81" customFormat="1" x14ac:dyDescent="0.25">
      <c r="A95" s="139">
        <v>69</v>
      </c>
      <c r="B95" s="136" t="s">
        <v>87</v>
      </c>
      <c r="C95" s="136" t="s">
        <v>300</v>
      </c>
      <c r="D95" s="158" t="s">
        <v>306</v>
      </c>
      <c r="E95" s="148" t="s">
        <v>46</v>
      </c>
      <c r="F95" s="136" t="s">
        <v>302</v>
      </c>
      <c r="G95" s="137">
        <v>1</v>
      </c>
      <c r="H95" s="138"/>
      <c r="I95" s="138">
        <f t="shared" si="10"/>
        <v>0</v>
      </c>
    </row>
    <row r="96" spans="1:9" ht="13" x14ac:dyDescent="0.25">
      <c r="A96" s="206"/>
      <c r="B96" s="207"/>
      <c r="C96" s="207"/>
      <c r="D96" s="208"/>
      <c r="E96" s="209" t="s">
        <v>189</v>
      </c>
      <c r="F96" s="207"/>
      <c r="G96" s="205"/>
      <c r="H96" s="205"/>
      <c r="I96" s="210">
        <f>SUBTOTAL(9,I14:I95)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6"/>
  <sheetViews>
    <sheetView showGridLines="0" zoomScaleNormal="100" workbookViewId="0">
      <selection activeCell="H1" activeCellId="1" sqref="H13:H1048576 H1:H10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13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5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5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2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13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13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13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9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10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9.7000000000000003E-2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9.7000000000000003E-2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9.7000000000000003E-2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1.94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9.7000000000000003E-2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SUBTOTAL(9,I39:I63)</f>
        <v>0</v>
      </c>
    </row>
    <row r="39" spans="1:9" s="192" customFormat="1" ht="13" x14ac:dyDescent="0.25">
      <c r="A39" s="186"/>
      <c r="B39" s="187" t="s">
        <v>52</v>
      </c>
      <c r="C39" s="188"/>
      <c r="D39" s="189">
        <v>776</v>
      </c>
      <c r="E39" s="190" t="s">
        <v>78</v>
      </c>
      <c r="F39" s="188"/>
      <c r="G39" s="186"/>
      <c r="H39" s="200"/>
      <c r="I39" s="191">
        <f>SUBTOTAL(9,I40:I54)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77</v>
      </c>
      <c r="D40" s="195" t="s">
        <v>130</v>
      </c>
      <c r="E40" s="196" t="s">
        <v>131</v>
      </c>
      <c r="F40" s="194" t="s">
        <v>89</v>
      </c>
      <c r="G40" s="197">
        <f>G19</f>
        <v>13</v>
      </c>
      <c r="H40" s="198"/>
      <c r="I40" s="198">
        <f t="shared" ref="I40:I54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77</v>
      </c>
      <c r="D41" s="195" t="s">
        <v>132</v>
      </c>
      <c r="E41" s="196" t="s">
        <v>133</v>
      </c>
      <c r="F41" s="194" t="s">
        <v>89</v>
      </c>
      <c r="G41" s="197">
        <f>G19</f>
        <v>13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77</v>
      </c>
      <c r="D42" s="195" t="s">
        <v>134</v>
      </c>
      <c r="E42" s="196" t="s">
        <v>135</v>
      </c>
      <c r="F42" s="194" t="s">
        <v>89</v>
      </c>
      <c r="G42" s="197">
        <f>G19</f>
        <v>13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77</v>
      </c>
      <c r="D43" s="195" t="s">
        <v>136</v>
      </c>
      <c r="E43" s="196" t="s">
        <v>137</v>
      </c>
      <c r="F43" s="194" t="s">
        <v>89</v>
      </c>
      <c r="G43" s="197">
        <f>G19</f>
        <v>13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77</v>
      </c>
      <c r="D44" s="195" t="s">
        <v>138</v>
      </c>
      <c r="E44" s="196" t="s">
        <v>139</v>
      </c>
      <c r="F44" s="194" t="s">
        <v>89</v>
      </c>
      <c r="G44" s="197">
        <f>G19</f>
        <v>13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77</v>
      </c>
      <c r="D45" s="195" t="s">
        <v>140</v>
      </c>
      <c r="E45" s="196" t="s">
        <v>141</v>
      </c>
      <c r="F45" s="194" t="s">
        <v>89</v>
      </c>
      <c r="G45" s="197">
        <f>G19</f>
        <v>13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77</v>
      </c>
      <c r="D46" s="195" t="s">
        <v>142</v>
      </c>
      <c r="E46" s="196" t="s">
        <v>143</v>
      </c>
      <c r="F46" s="194" t="s">
        <v>89</v>
      </c>
      <c r="G46" s="197">
        <f>G19</f>
        <v>13</v>
      </c>
      <c r="H46" s="198"/>
      <c r="I46" s="198">
        <f t="shared" si="5"/>
        <v>0</v>
      </c>
    </row>
    <row r="47" spans="1:9" s="203" customFormat="1" ht="25" x14ac:dyDescent="0.25">
      <c r="A47" s="193">
        <v>27</v>
      </c>
      <c r="B47" s="194" t="s">
        <v>128</v>
      </c>
      <c r="C47" s="194" t="s">
        <v>129</v>
      </c>
      <c r="D47" s="195" t="s">
        <v>260</v>
      </c>
      <c r="E47" s="196" t="s">
        <v>250</v>
      </c>
      <c r="F47" s="194" t="s">
        <v>89</v>
      </c>
      <c r="G47" s="197">
        <f>G19</f>
        <v>13</v>
      </c>
      <c r="H47" s="198"/>
      <c r="I47" s="198">
        <f t="shared" si="5"/>
        <v>0</v>
      </c>
    </row>
    <row r="48" spans="1:9" s="199" customFormat="1" x14ac:dyDescent="0.25">
      <c r="A48" s="193">
        <v>28</v>
      </c>
      <c r="B48" s="194" t="s">
        <v>87</v>
      </c>
      <c r="C48" s="194" t="s">
        <v>77</v>
      </c>
      <c r="D48" s="195" t="s">
        <v>144</v>
      </c>
      <c r="E48" s="196" t="s">
        <v>145</v>
      </c>
      <c r="F48" s="194" t="s">
        <v>111</v>
      </c>
      <c r="G48" s="197">
        <v>9</v>
      </c>
      <c r="H48" s="198"/>
      <c r="I48" s="198">
        <f t="shared" si="5"/>
        <v>0</v>
      </c>
    </row>
    <row r="49" spans="1:9" s="199" customFormat="1" x14ac:dyDescent="0.25">
      <c r="A49" s="193">
        <v>29</v>
      </c>
      <c r="B49" s="194" t="s">
        <v>87</v>
      </c>
      <c r="C49" s="194" t="s">
        <v>77</v>
      </c>
      <c r="D49" s="195" t="s">
        <v>146</v>
      </c>
      <c r="E49" s="196" t="s">
        <v>147</v>
      </c>
      <c r="F49" s="194" t="s">
        <v>111</v>
      </c>
      <c r="G49" s="197">
        <v>16</v>
      </c>
      <c r="H49" s="198"/>
      <c r="I49" s="198">
        <f t="shared" si="5"/>
        <v>0</v>
      </c>
    </row>
    <row r="50" spans="1:9" s="203" customFormat="1" x14ac:dyDescent="0.25">
      <c r="A50" s="193">
        <v>30</v>
      </c>
      <c r="B50" s="194" t="s">
        <v>128</v>
      </c>
      <c r="C50" s="194" t="s">
        <v>129</v>
      </c>
      <c r="D50" s="195" t="s">
        <v>232</v>
      </c>
      <c r="E50" s="196" t="s">
        <v>233</v>
      </c>
      <c r="F50" s="194" t="s">
        <v>111</v>
      </c>
      <c r="G50" s="197">
        <f>G49</f>
        <v>16</v>
      </c>
      <c r="H50" s="198"/>
      <c r="I50" s="198">
        <f t="shared" si="5"/>
        <v>0</v>
      </c>
    </row>
    <row r="51" spans="1:9" s="199" customFormat="1" x14ac:dyDescent="0.25">
      <c r="A51" s="193">
        <v>31</v>
      </c>
      <c r="B51" s="194" t="s">
        <v>87</v>
      </c>
      <c r="C51" s="194" t="s">
        <v>77</v>
      </c>
      <c r="D51" s="195" t="s">
        <v>148</v>
      </c>
      <c r="E51" s="196" t="s">
        <v>234</v>
      </c>
      <c r="F51" s="194" t="s">
        <v>111</v>
      </c>
      <c r="G51" s="197">
        <f>G49</f>
        <v>16</v>
      </c>
      <c r="H51" s="198"/>
      <c r="I51" s="198">
        <f t="shared" si="5"/>
        <v>0</v>
      </c>
    </row>
    <row r="52" spans="1:9" s="199" customFormat="1" x14ac:dyDescent="0.25">
      <c r="A52" s="193">
        <v>32</v>
      </c>
      <c r="B52" s="194" t="s">
        <v>87</v>
      </c>
      <c r="C52" s="194" t="s">
        <v>77</v>
      </c>
      <c r="D52" s="195" t="s">
        <v>149</v>
      </c>
      <c r="E52" s="196" t="s">
        <v>150</v>
      </c>
      <c r="F52" s="194" t="s">
        <v>89</v>
      </c>
      <c r="G52" s="197">
        <f>G47</f>
        <v>13</v>
      </c>
      <c r="H52" s="198"/>
      <c r="I52" s="198">
        <f t="shared" si="5"/>
        <v>0</v>
      </c>
    </row>
    <row r="53" spans="1:9" s="199" customFormat="1" x14ac:dyDescent="0.25">
      <c r="A53" s="193">
        <v>33</v>
      </c>
      <c r="B53" s="194" t="s">
        <v>87</v>
      </c>
      <c r="C53" s="194" t="s">
        <v>77</v>
      </c>
      <c r="D53" s="195" t="s">
        <v>151</v>
      </c>
      <c r="E53" s="196" t="s">
        <v>152</v>
      </c>
      <c r="F53" s="194" t="s">
        <v>89</v>
      </c>
      <c r="G53" s="197">
        <f>G47</f>
        <v>13</v>
      </c>
      <c r="H53" s="198"/>
      <c r="I53" s="198">
        <f t="shared" si="5"/>
        <v>0</v>
      </c>
    </row>
    <row r="54" spans="1:9" s="199" customFormat="1" x14ac:dyDescent="0.25">
      <c r="A54" s="193">
        <v>34</v>
      </c>
      <c r="B54" s="194" t="s">
        <v>87</v>
      </c>
      <c r="C54" s="194" t="s">
        <v>77</v>
      </c>
      <c r="D54" s="195" t="s">
        <v>153</v>
      </c>
      <c r="E54" s="196" t="s">
        <v>154</v>
      </c>
      <c r="F54" s="194" t="s">
        <v>41</v>
      </c>
      <c r="G54" s="197">
        <v>100</v>
      </c>
      <c r="H54" s="198"/>
      <c r="I54" s="198">
        <f t="shared" si="5"/>
        <v>0</v>
      </c>
    </row>
    <row r="55" spans="1:9" s="199" customFormat="1" ht="13" x14ac:dyDescent="0.25">
      <c r="A55" s="186"/>
      <c r="B55" s="187" t="s">
        <v>52</v>
      </c>
      <c r="C55" s="188"/>
      <c r="D55" s="189">
        <v>784</v>
      </c>
      <c r="E55" s="190" t="s">
        <v>80</v>
      </c>
      <c r="F55" s="188"/>
      <c r="G55" s="186"/>
      <c r="H55" s="200"/>
      <c r="I55" s="191">
        <f>SUBTOTAL(9,I56:I63)</f>
        <v>0</v>
      </c>
    </row>
    <row r="56" spans="1:9" s="199" customFormat="1" x14ac:dyDescent="0.25">
      <c r="A56" s="193">
        <v>35</v>
      </c>
      <c r="B56" s="194" t="s">
        <v>87</v>
      </c>
      <c r="C56" s="194" t="s">
        <v>79</v>
      </c>
      <c r="D56" s="195" t="s">
        <v>155</v>
      </c>
      <c r="E56" s="196" t="s">
        <v>156</v>
      </c>
      <c r="F56" s="194" t="s">
        <v>89</v>
      </c>
      <c r="G56" s="197">
        <v>70</v>
      </c>
      <c r="H56" s="198"/>
      <c r="I56" s="198">
        <f t="shared" ref="I56:I63" si="6">ROUND(G56*H56,2)</f>
        <v>0</v>
      </c>
    </row>
    <row r="57" spans="1:9" s="199" customFormat="1" x14ac:dyDescent="0.25">
      <c r="A57" s="193">
        <v>36</v>
      </c>
      <c r="B57" s="194" t="s">
        <v>87</v>
      </c>
      <c r="C57" s="194" t="s">
        <v>79</v>
      </c>
      <c r="D57" s="195" t="s">
        <v>157</v>
      </c>
      <c r="E57" s="196" t="s">
        <v>254</v>
      </c>
      <c r="F57" s="194" t="s">
        <v>89</v>
      </c>
      <c r="G57" s="197">
        <f>G56</f>
        <v>70</v>
      </c>
      <c r="H57" s="198"/>
      <c r="I57" s="198">
        <f t="shared" si="6"/>
        <v>0</v>
      </c>
    </row>
    <row r="58" spans="1:9" s="199" customFormat="1" x14ac:dyDescent="0.25">
      <c r="A58" s="193">
        <v>37</v>
      </c>
      <c r="B58" s="194" t="s">
        <v>87</v>
      </c>
      <c r="C58" s="194" t="s">
        <v>79</v>
      </c>
      <c r="D58" s="195" t="s">
        <v>158</v>
      </c>
      <c r="E58" s="196" t="s">
        <v>159</v>
      </c>
      <c r="F58" s="194" t="s">
        <v>94</v>
      </c>
      <c r="G58" s="197">
        <f>G56</f>
        <v>70</v>
      </c>
      <c r="H58" s="198"/>
      <c r="I58" s="198">
        <f t="shared" si="6"/>
        <v>0</v>
      </c>
    </row>
    <row r="59" spans="1:9" s="199" customFormat="1" x14ac:dyDescent="0.25">
      <c r="A59" s="193">
        <v>38</v>
      </c>
      <c r="B59" s="194" t="s">
        <v>87</v>
      </c>
      <c r="C59" s="194" t="s">
        <v>79</v>
      </c>
      <c r="D59" s="195" t="s">
        <v>160</v>
      </c>
      <c r="E59" s="196" t="s">
        <v>161</v>
      </c>
      <c r="F59" s="194" t="s">
        <v>89</v>
      </c>
      <c r="G59" s="197">
        <f>G56</f>
        <v>70</v>
      </c>
      <c r="H59" s="198"/>
      <c r="I59" s="198">
        <f t="shared" si="6"/>
        <v>0</v>
      </c>
    </row>
    <row r="60" spans="1:9" s="199" customFormat="1" x14ac:dyDescent="0.25">
      <c r="A60" s="193">
        <v>39</v>
      </c>
      <c r="B60" s="194" t="s">
        <v>87</v>
      </c>
      <c r="C60" s="194" t="s">
        <v>79</v>
      </c>
      <c r="D60" s="195" t="s">
        <v>162</v>
      </c>
      <c r="E60" s="196" t="s">
        <v>163</v>
      </c>
      <c r="F60" s="194" t="s">
        <v>89</v>
      </c>
      <c r="G60" s="197">
        <f>G22</f>
        <v>5</v>
      </c>
      <c r="H60" s="198"/>
      <c r="I60" s="198">
        <f t="shared" si="6"/>
        <v>0</v>
      </c>
    </row>
    <row r="61" spans="1:9" s="199" customFormat="1" x14ac:dyDescent="0.25">
      <c r="A61" s="193">
        <v>40</v>
      </c>
      <c r="B61" s="194" t="s">
        <v>87</v>
      </c>
      <c r="C61" s="194" t="s">
        <v>79</v>
      </c>
      <c r="D61" s="195" t="s">
        <v>164</v>
      </c>
      <c r="E61" s="196" t="s">
        <v>165</v>
      </c>
      <c r="F61" s="194" t="s">
        <v>89</v>
      </c>
      <c r="G61" s="197">
        <f>G23</f>
        <v>2</v>
      </c>
      <c r="H61" s="198"/>
      <c r="I61" s="198">
        <f t="shared" si="6"/>
        <v>0</v>
      </c>
    </row>
    <row r="62" spans="1:9" s="199" customFormat="1" x14ac:dyDescent="0.25">
      <c r="A62" s="193">
        <v>41</v>
      </c>
      <c r="B62" s="194" t="s">
        <v>87</v>
      </c>
      <c r="C62" s="194" t="s">
        <v>79</v>
      </c>
      <c r="D62" s="195" t="s">
        <v>166</v>
      </c>
      <c r="E62" s="196" t="s">
        <v>167</v>
      </c>
      <c r="F62" s="194" t="s">
        <v>89</v>
      </c>
      <c r="G62" s="197">
        <f>G47</f>
        <v>13</v>
      </c>
      <c r="H62" s="198"/>
      <c r="I62" s="198">
        <f t="shared" si="6"/>
        <v>0</v>
      </c>
    </row>
    <row r="63" spans="1:9" s="199" customFormat="1" x14ac:dyDescent="0.25">
      <c r="A63" s="193">
        <v>42</v>
      </c>
      <c r="B63" s="194" t="s">
        <v>87</v>
      </c>
      <c r="C63" s="194" t="s">
        <v>79</v>
      </c>
      <c r="D63" s="195" t="s">
        <v>168</v>
      </c>
      <c r="E63" s="196" t="s">
        <v>169</v>
      </c>
      <c r="F63" s="194" t="s">
        <v>89</v>
      </c>
      <c r="G63" s="197">
        <f>G56</f>
        <v>70</v>
      </c>
      <c r="H63" s="198"/>
      <c r="I63" s="198">
        <f t="shared" si="6"/>
        <v>0</v>
      </c>
    </row>
    <row r="64" spans="1:9" s="199" customFormat="1" ht="13" x14ac:dyDescent="0.25">
      <c r="A64" s="178"/>
      <c r="B64" s="180"/>
      <c r="C64" s="181"/>
      <c r="D64" s="182" t="s">
        <v>182</v>
      </c>
      <c r="E64" s="183" t="s">
        <v>307</v>
      </c>
      <c r="F64" s="181"/>
      <c r="G64" s="178"/>
      <c r="H64" s="178"/>
      <c r="I64" s="184">
        <f>SUBTOTAL(9,I65:I90)</f>
        <v>0</v>
      </c>
    </row>
    <row r="65" spans="1:9" s="201" customFormat="1" ht="13" x14ac:dyDescent="0.25">
      <c r="A65" s="193"/>
      <c r="B65" s="187"/>
      <c r="C65" s="188"/>
      <c r="D65" s="189">
        <v>741</v>
      </c>
      <c r="E65" s="190" t="s">
        <v>174</v>
      </c>
      <c r="F65" s="188"/>
      <c r="G65" s="186"/>
      <c r="H65" s="186"/>
      <c r="I65" s="191">
        <f>SUBTOTAL(9,I66:I75)</f>
        <v>0</v>
      </c>
    </row>
    <row r="66" spans="1:9" s="199" customFormat="1" ht="15" customHeight="1" x14ac:dyDescent="0.25">
      <c r="A66" s="193">
        <v>43</v>
      </c>
      <c r="B66" s="194" t="s">
        <v>87</v>
      </c>
      <c r="C66" s="194">
        <v>741</v>
      </c>
      <c r="D66" s="195" t="s">
        <v>265</v>
      </c>
      <c r="E66" s="196" t="s">
        <v>266</v>
      </c>
      <c r="F66" s="194" t="s">
        <v>94</v>
      </c>
      <c r="G66" s="197">
        <f>G67</f>
        <v>3</v>
      </c>
      <c r="H66" s="198"/>
      <c r="I66" s="198">
        <f t="shared" ref="I66:I75" si="7">ROUND(G66*H66,2)</f>
        <v>0</v>
      </c>
    </row>
    <row r="67" spans="1:9" s="201" customFormat="1" x14ac:dyDescent="0.25">
      <c r="A67" s="193">
        <v>44</v>
      </c>
      <c r="B67" s="194" t="s">
        <v>128</v>
      </c>
      <c r="C67" s="194" t="s">
        <v>129</v>
      </c>
      <c r="D67" s="195" t="s">
        <v>206</v>
      </c>
      <c r="E67" s="196" t="s">
        <v>207</v>
      </c>
      <c r="F67" s="194" t="s">
        <v>94</v>
      </c>
      <c r="G67" s="197">
        <v>3</v>
      </c>
      <c r="H67" s="198"/>
      <c r="I67" s="198">
        <f t="shared" si="7"/>
        <v>0</v>
      </c>
    </row>
    <row r="68" spans="1:9" s="201" customFormat="1" ht="25" x14ac:dyDescent="0.25">
      <c r="A68" s="193">
        <v>45</v>
      </c>
      <c r="B68" s="194" t="s">
        <v>87</v>
      </c>
      <c r="C68" s="194">
        <v>741</v>
      </c>
      <c r="D68" s="195" t="s">
        <v>310</v>
      </c>
      <c r="E68" s="196" t="s">
        <v>309</v>
      </c>
      <c r="F68" s="194" t="s">
        <v>94</v>
      </c>
      <c r="G68" s="197">
        <v>15</v>
      </c>
      <c r="H68" s="198"/>
      <c r="I68" s="198">
        <f t="shared" si="7"/>
        <v>0</v>
      </c>
    </row>
    <row r="69" spans="1:9" s="201" customFormat="1" x14ac:dyDescent="0.25">
      <c r="A69" s="193">
        <v>46</v>
      </c>
      <c r="B69" s="194" t="s">
        <v>128</v>
      </c>
      <c r="C69" s="194" t="s">
        <v>129</v>
      </c>
      <c r="D69" s="195" t="s">
        <v>312</v>
      </c>
      <c r="E69" s="196" t="s">
        <v>311</v>
      </c>
      <c r="F69" s="194" t="s">
        <v>94</v>
      </c>
      <c r="G69" s="197">
        <v>2</v>
      </c>
      <c r="H69" s="198"/>
      <c r="I69" s="198">
        <f t="shared" si="7"/>
        <v>0</v>
      </c>
    </row>
    <row r="70" spans="1:9" s="199" customFormat="1" x14ac:dyDescent="0.25">
      <c r="A70" s="193">
        <v>47</v>
      </c>
      <c r="B70" s="194" t="s">
        <v>128</v>
      </c>
      <c r="C70" s="194" t="s">
        <v>129</v>
      </c>
      <c r="D70" s="195" t="s">
        <v>313</v>
      </c>
      <c r="E70" s="196" t="s">
        <v>314</v>
      </c>
      <c r="F70" s="194" t="s">
        <v>94</v>
      </c>
      <c r="G70" s="197">
        <v>2</v>
      </c>
      <c r="H70" s="198"/>
      <c r="I70" s="198">
        <f t="shared" si="7"/>
        <v>0</v>
      </c>
    </row>
    <row r="71" spans="1:9" s="199" customFormat="1" x14ac:dyDescent="0.25">
      <c r="A71" s="193">
        <v>48</v>
      </c>
      <c r="B71" s="194" t="s">
        <v>87</v>
      </c>
      <c r="C71" s="194">
        <v>741</v>
      </c>
      <c r="D71" s="195" t="s">
        <v>253</v>
      </c>
      <c r="E71" s="196" t="s">
        <v>252</v>
      </c>
      <c r="F71" s="194" t="s">
        <v>94</v>
      </c>
      <c r="G71" s="197">
        <f>SUM(G72:G72)</f>
        <v>3</v>
      </c>
      <c r="H71" s="198"/>
      <c r="I71" s="198">
        <f t="shared" si="7"/>
        <v>0</v>
      </c>
    </row>
    <row r="72" spans="1:9" s="199" customFormat="1" x14ac:dyDescent="0.25">
      <c r="A72" s="193">
        <v>49</v>
      </c>
      <c r="B72" s="194" t="s">
        <v>128</v>
      </c>
      <c r="C72" s="194" t="s">
        <v>129</v>
      </c>
      <c r="D72" s="195" t="s">
        <v>268</v>
      </c>
      <c r="E72" s="196" t="s">
        <v>269</v>
      </c>
      <c r="F72" s="194" t="s">
        <v>94</v>
      </c>
      <c r="G72" s="197">
        <v>3</v>
      </c>
      <c r="H72" s="198"/>
      <c r="I72" s="198">
        <f t="shared" si="7"/>
        <v>0</v>
      </c>
    </row>
    <row r="73" spans="1:9" s="199" customFormat="1" ht="25" x14ac:dyDescent="0.25">
      <c r="A73" s="193">
        <v>50</v>
      </c>
      <c r="B73" s="194" t="s">
        <v>87</v>
      </c>
      <c r="C73" s="194">
        <v>741</v>
      </c>
      <c r="D73" s="195" t="s">
        <v>240</v>
      </c>
      <c r="E73" s="196" t="s">
        <v>227</v>
      </c>
      <c r="F73" s="194" t="s">
        <v>111</v>
      </c>
      <c r="G73" s="197">
        <v>15</v>
      </c>
      <c r="H73" s="198"/>
      <c r="I73" s="198">
        <f t="shared" si="7"/>
        <v>0</v>
      </c>
    </row>
    <row r="74" spans="1:9" s="199" customFormat="1" x14ac:dyDescent="0.25">
      <c r="A74" s="193">
        <v>51</v>
      </c>
      <c r="B74" s="194" t="s">
        <v>128</v>
      </c>
      <c r="C74" s="194" t="s">
        <v>129</v>
      </c>
      <c r="D74" s="195" t="s">
        <v>201</v>
      </c>
      <c r="E74" s="196" t="s">
        <v>204</v>
      </c>
      <c r="F74" s="194" t="s">
        <v>111</v>
      </c>
      <c r="G74" s="197">
        <f>G73</f>
        <v>15</v>
      </c>
      <c r="H74" s="198"/>
      <c r="I74" s="198">
        <f t="shared" si="7"/>
        <v>0</v>
      </c>
    </row>
    <row r="75" spans="1:9" s="199" customFormat="1" ht="25" x14ac:dyDescent="0.25">
      <c r="A75" s="193">
        <v>52</v>
      </c>
      <c r="B75" s="194" t="s">
        <v>87</v>
      </c>
      <c r="C75" s="194">
        <v>741</v>
      </c>
      <c r="D75" s="195" t="s">
        <v>242</v>
      </c>
      <c r="E75" s="196" t="s">
        <v>219</v>
      </c>
      <c r="F75" s="194" t="s">
        <v>94</v>
      </c>
      <c r="G75" s="197">
        <v>1</v>
      </c>
      <c r="H75" s="198"/>
      <c r="I75" s="198">
        <f t="shared" si="7"/>
        <v>0</v>
      </c>
    </row>
    <row r="76" spans="1:9" s="199" customFormat="1" ht="13" x14ac:dyDescent="0.25">
      <c r="A76" s="193"/>
      <c r="B76" s="187"/>
      <c r="C76" s="188"/>
      <c r="D76" s="189">
        <v>741</v>
      </c>
      <c r="E76" s="190" t="s">
        <v>175</v>
      </c>
      <c r="F76" s="188"/>
      <c r="G76" s="186"/>
      <c r="H76" s="186"/>
      <c r="I76" s="191">
        <f>SUBTOTAL(9,I77:I87)</f>
        <v>0</v>
      </c>
    </row>
    <row r="77" spans="1:9" s="199" customFormat="1" x14ac:dyDescent="0.25">
      <c r="A77" s="193">
        <v>53</v>
      </c>
      <c r="B77" s="194" t="s">
        <v>87</v>
      </c>
      <c r="C77" s="194" t="s">
        <v>197</v>
      </c>
      <c r="D77" s="195"/>
      <c r="E77" s="196" t="s">
        <v>315</v>
      </c>
      <c r="F77" s="194" t="s">
        <v>94</v>
      </c>
      <c r="G77" s="197">
        <v>1</v>
      </c>
      <c r="H77" s="198"/>
      <c r="I77" s="198">
        <f t="shared" ref="I77:I87" si="8">ROUND(G77*H77,2)</f>
        <v>0</v>
      </c>
    </row>
    <row r="78" spans="1:9" s="199" customFormat="1" ht="25" x14ac:dyDescent="0.25">
      <c r="A78" s="193">
        <v>54</v>
      </c>
      <c r="B78" s="194" t="s">
        <v>87</v>
      </c>
      <c r="C78" s="194">
        <v>741</v>
      </c>
      <c r="D78" s="195" t="s">
        <v>243</v>
      </c>
      <c r="E78" s="196" t="s">
        <v>226</v>
      </c>
      <c r="F78" s="194" t="s">
        <v>94</v>
      </c>
      <c r="G78" s="197">
        <f>SUM(G79:G79)</f>
        <v>3</v>
      </c>
      <c r="H78" s="198"/>
      <c r="I78" s="198">
        <f t="shared" si="8"/>
        <v>0</v>
      </c>
    </row>
    <row r="79" spans="1:9" s="199" customFormat="1" ht="68.25" customHeight="1" x14ac:dyDescent="0.25">
      <c r="A79" s="193">
        <v>55</v>
      </c>
      <c r="B79" s="194" t="s">
        <v>128</v>
      </c>
      <c r="C79" s="194" t="s">
        <v>197</v>
      </c>
      <c r="D79" s="195" t="s">
        <v>176</v>
      </c>
      <c r="E79" s="148" t="s">
        <v>308</v>
      </c>
      <c r="F79" s="194" t="s">
        <v>94</v>
      </c>
      <c r="G79" s="197">
        <v>3</v>
      </c>
      <c r="H79" s="198"/>
      <c r="I79" s="198">
        <f t="shared" si="8"/>
        <v>0</v>
      </c>
    </row>
    <row r="80" spans="1:9" s="199" customFormat="1" x14ac:dyDescent="0.25">
      <c r="A80" s="193">
        <v>56</v>
      </c>
      <c r="B80" s="194" t="s">
        <v>87</v>
      </c>
      <c r="C80" s="194">
        <v>741</v>
      </c>
      <c r="D80" s="195" t="s">
        <v>244</v>
      </c>
      <c r="E80" s="196" t="s">
        <v>274</v>
      </c>
      <c r="F80" s="194" t="s">
        <v>94</v>
      </c>
      <c r="G80" s="197">
        <f>SUM(G81:G81)</f>
        <v>1</v>
      </c>
      <c r="H80" s="198"/>
      <c r="I80" s="198">
        <f t="shared" si="8"/>
        <v>0</v>
      </c>
    </row>
    <row r="81" spans="1:9" s="199" customFormat="1" x14ac:dyDescent="0.25">
      <c r="A81" s="193">
        <v>57</v>
      </c>
      <c r="B81" s="194" t="s">
        <v>128</v>
      </c>
      <c r="C81" s="194" t="s">
        <v>129</v>
      </c>
      <c r="D81" s="195" t="s">
        <v>209</v>
      </c>
      <c r="E81" s="196" t="s">
        <v>215</v>
      </c>
      <c r="F81" s="194" t="s">
        <v>94</v>
      </c>
      <c r="G81" s="197">
        <v>1</v>
      </c>
      <c r="H81" s="198"/>
      <c r="I81" s="198">
        <f t="shared" si="8"/>
        <v>0</v>
      </c>
    </row>
    <row r="82" spans="1:9" s="199" customFormat="1" x14ac:dyDescent="0.25">
      <c r="A82" s="193">
        <v>58</v>
      </c>
      <c r="B82" s="194" t="s">
        <v>128</v>
      </c>
      <c r="C82" s="194" t="s">
        <v>129</v>
      </c>
      <c r="D82" s="195" t="s">
        <v>210</v>
      </c>
      <c r="E82" s="196" t="s">
        <v>213</v>
      </c>
      <c r="F82" s="194" t="s">
        <v>94</v>
      </c>
      <c r="G82" s="197">
        <f>G80</f>
        <v>1</v>
      </c>
      <c r="H82" s="198"/>
      <c r="I82" s="198">
        <f t="shared" si="8"/>
        <v>0</v>
      </c>
    </row>
    <row r="83" spans="1:9" s="199" customFormat="1" x14ac:dyDescent="0.25">
      <c r="A83" s="193">
        <v>59</v>
      </c>
      <c r="B83" s="194" t="s">
        <v>128</v>
      </c>
      <c r="C83" s="194" t="s">
        <v>129</v>
      </c>
      <c r="D83" s="195" t="s">
        <v>256</v>
      </c>
      <c r="E83" s="196" t="s">
        <v>255</v>
      </c>
      <c r="F83" s="194" t="s">
        <v>94</v>
      </c>
      <c r="G83" s="197">
        <v>1</v>
      </c>
      <c r="H83" s="198"/>
      <c r="I83" s="198">
        <f t="shared" si="8"/>
        <v>0</v>
      </c>
    </row>
    <row r="84" spans="1:9" s="199" customFormat="1" x14ac:dyDescent="0.25">
      <c r="A84" s="193">
        <v>60</v>
      </c>
      <c r="B84" s="194" t="s">
        <v>87</v>
      </c>
      <c r="C84" s="194">
        <v>741</v>
      </c>
      <c r="D84" s="195" t="s">
        <v>253</v>
      </c>
      <c r="E84" s="196" t="s">
        <v>252</v>
      </c>
      <c r="F84" s="194" t="s">
        <v>94</v>
      </c>
      <c r="G84" s="197">
        <v>1</v>
      </c>
      <c r="H84" s="198"/>
      <c r="I84" s="198">
        <f t="shared" si="8"/>
        <v>0</v>
      </c>
    </row>
    <row r="85" spans="1:9" s="199" customFormat="1" x14ac:dyDescent="0.25">
      <c r="A85" s="193">
        <v>61</v>
      </c>
      <c r="B85" s="194" t="s">
        <v>128</v>
      </c>
      <c r="C85" s="194" t="s">
        <v>129</v>
      </c>
      <c r="D85" s="195" t="s">
        <v>268</v>
      </c>
      <c r="E85" s="196" t="s">
        <v>269</v>
      </c>
      <c r="F85" s="194" t="s">
        <v>94</v>
      </c>
      <c r="G85" s="197">
        <f>G84</f>
        <v>1</v>
      </c>
      <c r="H85" s="198"/>
      <c r="I85" s="198">
        <f t="shared" si="8"/>
        <v>0</v>
      </c>
    </row>
    <row r="86" spans="1:9" s="199" customFormat="1" ht="25" x14ac:dyDescent="0.25">
      <c r="A86" s="193">
        <v>62</v>
      </c>
      <c r="B86" s="194" t="s">
        <v>87</v>
      </c>
      <c r="C86" s="194">
        <v>741</v>
      </c>
      <c r="D86" s="195" t="s">
        <v>246</v>
      </c>
      <c r="E86" s="196" t="s">
        <v>198</v>
      </c>
      <c r="F86" s="194" t="s">
        <v>111</v>
      </c>
      <c r="G86" s="197">
        <v>18</v>
      </c>
      <c r="H86" s="198"/>
      <c r="I86" s="198">
        <f t="shared" si="8"/>
        <v>0</v>
      </c>
    </row>
    <row r="87" spans="1:9" s="199" customFormat="1" x14ac:dyDescent="0.25">
      <c r="A87" s="193">
        <v>63</v>
      </c>
      <c r="B87" s="194" t="s">
        <v>128</v>
      </c>
      <c r="C87" s="194" t="s">
        <v>129</v>
      </c>
      <c r="D87" s="195" t="s">
        <v>202</v>
      </c>
      <c r="E87" s="196" t="s">
        <v>203</v>
      </c>
      <c r="F87" s="194" t="s">
        <v>111</v>
      </c>
      <c r="G87" s="197">
        <f>G86</f>
        <v>18</v>
      </c>
      <c r="H87" s="198"/>
      <c r="I87" s="198">
        <f t="shared" si="8"/>
        <v>0</v>
      </c>
    </row>
    <row r="88" spans="1:9" s="199" customFormat="1" ht="13" x14ac:dyDescent="0.25">
      <c r="A88" s="193"/>
      <c r="B88" s="194"/>
      <c r="C88" s="194"/>
      <c r="D88" s="195"/>
      <c r="E88" s="190" t="s">
        <v>173</v>
      </c>
      <c r="F88" s="204"/>
      <c r="G88" s="186"/>
      <c r="H88" s="186"/>
      <c r="I88" s="191">
        <f>SUBTOTAL(9,I89:I90)</f>
        <v>0</v>
      </c>
    </row>
    <row r="89" spans="1:9" s="199" customFormat="1" ht="25" x14ac:dyDescent="0.25">
      <c r="A89" s="193">
        <v>64</v>
      </c>
      <c r="B89" s="194"/>
      <c r="C89" s="136" t="s">
        <v>197</v>
      </c>
      <c r="D89" s="216" t="s">
        <v>321</v>
      </c>
      <c r="E89" s="217" t="s">
        <v>328</v>
      </c>
      <c r="F89" s="194" t="s">
        <v>94</v>
      </c>
      <c r="G89" s="197">
        <v>4</v>
      </c>
      <c r="H89" s="198"/>
      <c r="I89" s="198">
        <f t="shared" ref="I89:I90" si="9">ROUND(G89*H89,2)</f>
        <v>0</v>
      </c>
    </row>
    <row r="90" spans="1:9" s="199" customFormat="1" ht="25" x14ac:dyDescent="0.25">
      <c r="A90" s="193">
        <v>65</v>
      </c>
      <c r="B90" s="194"/>
      <c r="C90" s="136" t="s">
        <v>197</v>
      </c>
      <c r="D90" s="216" t="s">
        <v>321</v>
      </c>
      <c r="E90" s="217" t="s">
        <v>329</v>
      </c>
      <c r="F90" s="194" t="s">
        <v>94</v>
      </c>
      <c r="G90" s="197">
        <v>4</v>
      </c>
      <c r="H90" s="198"/>
      <c r="I90" s="198">
        <f t="shared" si="9"/>
        <v>0</v>
      </c>
    </row>
    <row r="91" spans="1:9" s="134" customFormat="1" ht="13" x14ac:dyDescent="0.25">
      <c r="A91" s="153"/>
      <c r="B91" s="140"/>
      <c r="C91" s="154"/>
      <c r="D91" s="157" t="s">
        <v>300</v>
      </c>
      <c r="E91" s="147" t="s">
        <v>36</v>
      </c>
      <c r="F91" s="154"/>
      <c r="G91" s="153"/>
      <c r="H91" s="153"/>
      <c r="I91" s="141">
        <f>SUBTOTAL(9,I92:I95)</f>
        <v>0</v>
      </c>
    </row>
    <row r="92" spans="1:9" s="81" customFormat="1" x14ac:dyDescent="0.25">
      <c r="A92" s="139">
        <v>66</v>
      </c>
      <c r="B92" s="136" t="s">
        <v>87</v>
      </c>
      <c r="C92" s="136" t="s">
        <v>300</v>
      </c>
      <c r="D92" s="158" t="s">
        <v>301</v>
      </c>
      <c r="E92" s="148" t="s">
        <v>183</v>
      </c>
      <c r="F92" s="136" t="s">
        <v>302</v>
      </c>
      <c r="G92" s="137">
        <v>1</v>
      </c>
      <c r="H92" s="138"/>
      <c r="I92" s="138">
        <f t="shared" ref="I92:I95" si="10">ROUND(G92*H92,2)</f>
        <v>0</v>
      </c>
    </row>
    <row r="93" spans="1:9" s="81" customFormat="1" x14ac:dyDescent="0.25">
      <c r="A93" s="139">
        <v>67</v>
      </c>
      <c r="B93" s="136" t="s">
        <v>87</v>
      </c>
      <c r="C93" s="136" t="s">
        <v>300</v>
      </c>
      <c r="D93" s="158" t="s">
        <v>303</v>
      </c>
      <c r="E93" s="148" t="s">
        <v>39</v>
      </c>
      <c r="F93" s="136" t="s">
        <v>302</v>
      </c>
      <c r="G93" s="137">
        <v>1</v>
      </c>
      <c r="H93" s="138"/>
      <c r="I93" s="138">
        <f t="shared" si="10"/>
        <v>0</v>
      </c>
    </row>
    <row r="94" spans="1:9" s="81" customFormat="1" x14ac:dyDescent="0.25">
      <c r="A94" s="139">
        <v>68</v>
      </c>
      <c r="B94" s="136" t="s">
        <v>87</v>
      </c>
      <c r="C94" s="136" t="s">
        <v>300</v>
      </c>
      <c r="D94" s="158" t="s">
        <v>304</v>
      </c>
      <c r="E94" s="148" t="s">
        <v>305</v>
      </c>
      <c r="F94" s="136" t="s">
        <v>302</v>
      </c>
      <c r="G94" s="137">
        <v>1</v>
      </c>
      <c r="H94" s="138"/>
      <c r="I94" s="138">
        <f t="shared" si="10"/>
        <v>0</v>
      </c>
    </row>
    <row r="95" spans="1:9" s="81" customFormat="1" x14ac:dyDescent="0.25">
      <c r="A95" s="139">
        <v>69</v>
      </c>
      <c r="B95" s="136" t="s">
        <v>87</v>
      </c>
      <c r="C95" s="136" t="s">
        <v>300</v>
      </c>
      <c r="D95" s="158" t="s">
        <v>306</v>
      </c>
      <c r="E95" s="148" t="s">
        <v>46</v>
      </c>
      <c r="F95" s="136" t="s">
        <v>302</v>
      </c>
      <c r="G95" s="137">
        <v>1</v>
      </c>
      <c r="H95" s="138"/>
      <c r="I95" s="138">
        <f t="shared" si="10"/>
        <v>0</v>
      </c>
    </row>
    <row r="96" spans="1:9" ht="13" x14ac:dyDescent="0.25">
      <c r="A96" s="206"/>
      <c r="B96" s="207"/>
      <c r="C96" s="207"/>
      <c r="D96" s="208"/>
      <c r="E96" s="209" t="s">
        <v>189</v>
      </c>
      <c r="F96" s="207"/>
      <c r="G96" s="205"/>
      <c r="H96" s="205"/>
      <c r="I96" s="210">
        <f>SUBTOTAL(9,I14:I95)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96"/>
  <sheetViews>
    <sheetView showGridLines="0" zoomScaleNormal="100" workbookViewId="0">
      <selection activeCell="H1" activeCellId="1" sqref="H13:H1048576 H1:H10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13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5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3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4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13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13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13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12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10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0.10299999999999999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0.10299999999999999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0.10299999999999999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2.06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0.10299999999999999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SUBTOTAL(9,I39:I63)</f>
        <v>0</v>
      </c>
    </row>
    <row r="39" spans="1:9" s="192" customFormat="1" ht="13" x14ac:dyDescent="0.25">
      <c r="A39" s="186"/>
      <c r="B39" s="187" t="s">
        <v>52</v>
      </c>
      <c r="C39" s="188"/>
      <c r="D39" s="189">
        <v>776</v>
      </c>
      <c r="E39" s="190" t="s">
        <v>78</v>
      </c>
      <c r="F39" s="188"/>
      <c r="G39" s="186"/>
      <c r="H39" s="200"/>
      <c r="I39" s="191">
        <f>SUBTOTAL(9,I40:I54)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77</v>
      </c>
      <c r="D40" s="195" t="s">
        <v>130</v>
      </c>
      <c r="E40" s="196" t="s">
        <v>131</v>
      </c>
      <c r="F40" s="194" t="s">
        <v>89</v>
      </c>
      <c r="G40" s="197">
        <f>G19</f>
        <v>13</v>
      </c>
      <c r="H40" s="198"/>
      <c r="I40" s="198">
        <f t="shared" ref="I40:I54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77</v>
      </c>
      <c r="D41" s="195" t="s">
        <v>132</v>
      </c>
      <c r="E41" s="196" t="s">
        <v>133</v>
      </c>
      <c r="F41" s="194" t="s">
        <v>89</v>
      </c>
      <c r="G41" s="197">
        <f>G19</f>
        <v>13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77</v>
      </c>
      <c r="D42" s="195" t="s">
        <v>134</v>
      </c>
      <c r="E42" s="196" t="s">
        <v>135</v>
      </c>
      <c r="F42" s="194" t="s">
        <v>89</v>
      </c>
      <c r="G42" s="197">
        <f>G19</f>
        <v>13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77</v>
      </c>
      <c r="D43" s="195" t="s">
        <v>136</v>
      </c>
      <c r="E43" s="196" t="s">
        <v>137</v>
      </c>
      <c r="F43" s="194" t="s">
        <v>89</v>
      </c>
      <c r="G43" s="197">
        <f>G19</f>
        <v>13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77</v>
      </c>
      <c r="D44" s="195" t="s">
        <v>138</v>
      </c>
      <c r="E44" s="196" t="s">
        <v>139</v>
      </c>
      <c r="F44" s="194" t="s">
        <v>89</v>
      </c>
      <c r="G44" s="197">
        <f>G19</f>
        <v>13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77</v>
      </c>
      <c r="D45" s="195" t="s">
        <v>140</v>
      </c>
      <c r="E45" s="196" t="s">
        <v>141</v>
      </c>
      <c r="F45" s="194" t="s">
        <v>89</v>
      </c>
      <c r="G45" s="197">
        <f>G19</f>
        <v>13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77</v>
      </c>
      <c r="D46" s="195" t="s">
        <v>142</v>
      </c>
      <c r="E46" s="196" t="s">
        <v>143</v>
      </c>
      <c r="F46" s="194" t="s">
        <v>89</v>
      </c>
      <c r="G46" s="197">
        <f>G19</f>
        <v>13</v>
      </c>
      <c r="H46" s="198"/>
      <c r="I46" s="198">
        <f t="shared" si="5"/>
        <v>0</v>
      </c>
    </row>
    <row r="47" spans="1:9" s="203" customFormat="1" ht="25" x14ac:dyDescent="0.25">
      <c r="A47" s="193">
        <v>27</v>
      </c>
      <c r="B47" s="194" t="s">
        <v>128</v>
      </c>
      <c r="C47" s="194" t="s">
        <v>129</v>
      </c>
      <c r="D47" s="195" t="s">
        <v>260</v>
      </c>
      <c r="E47" s="196" t="s">
        <v>250</v>
      </c>
      <c r="F47" s="194" t="s">
        <v>89</v>
      </c>
      <c r="G47" s="197">
        <f>G19</f>
        <v>13</v>
      </c>
      <c r="H47" s="198"/>
      <c r="I47" s="198">
        <f t="shared" si="5"/>
        <v>0</v>
      </c>
    </row>
    <row r="48" spans="1:9" s="199" customFormat="1" x14ac:dyDescent="0.25">
      <c r="A48" s="193">
        <v>28</v>
      </c>
      <c r="B48" s="194" t="s">
        <v>87</v>
      </c>
      <c r="C48" s="194" t="s">
        <v>77</v>
      </c>
      <c r="D48" s="195" t="s">
        <v>144</v>
      </c>
      <c r="E48" s="196" t="s">
        <v>145</v>
      </c>
      <c r="F48" s="194" t="s">
        <v>111</v>
      </c>
      <c r="G48" s="197">
        <v>9</v>
      </c>
      <c r="H48" s="198"/>
      <c r="I48" s="198">
        <f t="shared" si="5"/>
        <v>0</v>
      </c>
    </row>
    <row r="49" spans="1:9" s="199" customFormat="1" x14ac:dyDescent="0.25">
      <c r="A49" s="193">
        <v>29</v>
      </c>
      <c r="B49" s="194" t="s">
        <v>87</v>
      </c>
      <c r="C49" s="194" t="s">
        <v>77</v>
      </c>
      <c r="D49" s="195" t="s">
        <v>146</v>
      </c>
      <c r="E49" s="196" t="s">
        <v>147</v>
      </c>
      <c r="F49" s="194" t="s">
        <v>111</v>
      </c>
      <c r="G49" s="197">
        <v>16</v>
      </c>
      <c r="H49" s="198"/>
      <c r="I49" s="198">
        <f t="shared" si="5"/>
        <v>0</v>
      </c>
    </row>
    <row r="50" spans="1:9" s="203" customFormat="1" x14ac:dyDescent="0.25">
      <c r="A50" s="193">
        <v>30</v>
      </c>
      <c r="B50" s="194" t="s">
        <v>128</v>
      </c>
      <c r="C50" s="194" t="s">
        <v>129</v>
      </c>
      <c r="D50" s="195" t="s">
        <v>232</v>
      </c>
      <c r="E50" s="196" t="s">
        <v>233</v>
      </c>
      <c r="F50" s="194" t="s">
        <v>111</v>
      </c>
      <c r="G50" s="197">
        <f>G49</f>
        <v>16</v>
      </c>
      <c r="H50" s="198"/>
      <c r="I50" s="198">
        <f t="shared" si="5"/>
        <v>0</v>
      </c>
    </row>
    <row r="51" spans="1:9" s="199" customFormat="1" x14ac:dyDescent="0.25">
      <c r="A51" s="193">
        <v>31</v>
      </c>
      <c r="B51" s="194" t="s">
        <v>87</v>
      </c>
      <c r="C51" s="194" t="s">
        <v>77</v>
      </c>
      <c r="D51" s="195" t="s">
        <v>148</v>
      </c>
      <c r="E51" s="196" t="s">
        <v>234</v>
      </c>
      <c r="F51" s="194" t="s">
        <v>111</v>
      </c>
      <c r="G51" s="197">
        <f>G49</f>
        <v>16</v>
      </c>
      <c r="H51" s="198"/>
      <c r="I51" s="198">
        <f t="shared" si="5"/>
        <v>0</v>
      </c>
    </row>
    <row r="52" spans="1:9" s="199" customFormat="1" x14ac:dyDescent="0.25">
      <c r="A52" s="193">
        <v>32</v>
      </c>
      <c r="B52" s="194" t="s">
        <v>87</v>
      </c>
      <c r="C52" s="194" t="s">
        <v>77</v>
      </c>
      <c r="D52" s="195" t="s">
        <v>149</v>
      </c>
      <c r="E52" s="196" t="s">
        <v>150</v>
      </c>
      <c r="F52" s="194" t="s">
        <v>89</v>
      </c>
      <c r="G52" s="197">
        <f>G47</f>
        <v>13</v>
      </c>
      <c r="H52" s="198"/>
      <c r="I52" s="198">
        <f t="shared" si="5"/>
        <v>0</v>
      </c>
    </row>
    <row r="53" spans="1:9" s="199" customFormat="1" x14ac:dyDescent="0.25">
      <c r="A53" s="193">
        <v>33</v>
      </c>
      <c r="B53" s="194" t="s">
        <v>87</v>
      </c>
      <c r="C53" s="194" t="s">
        <v>77</v>
      </c>
      <c r="D53" s="195" t="s">
        <v>151</v>
      </c>
      <c r="E53" s="196" t="s">
        <v>152</v>
      </c>
      <c r="F53" s="194" t="s">
        <v>89</v>
      </c>
      <c r="G53" s="197">
        <f>G47</f>
        <v>13</v>
      </c>
      <c r="H53" s="198"/>
      <c r="I53" s="198">
        <f t="shared" si="5"/>
        <v>0</v>
      </c>
    </row>
    <row r="54" spans="1:9" s="199" customFormat="1" x14ac:dyDescent="0.25">
      <c r="A54" s="193">
        <v>34</v>
      </c>
      <c r="B54" s="194" t="s">
        <v>87</v>
      </c>
      <c r="C54" s="194" t="s">
        <v>77</v>
      </c>
      <c r="D54" s="195" t="s">
        <v>153</v>
      </c>
      <c r="E54" s="196" t="s">
        <v>154</v>
      </c>
      <c r="F54" s="194" t="s">
        <v>41</v>
      </c>
      <c r="G54" s="197">
        <v>100</v>
      </c>
      <c r="H54" s="198"/>
      <c r="I54" s="198">
        <f t="shared" si="5"/>
        <v>0</v>
      </c>
    </row>
    <row r="55" spans="1:9" s="199" customFormat="1" ht="13" x14ac:dyDescent="0.25">
      <c r="A55" s="186"/>
      <c r="B55" s="187" t="s">
        <v>52</v>
      </c>
      <c r="C55" s="188"/>
      <c r="D55" s="189">
        <v>784</v>
      </c>
      <c r="E55" s="190" t="s">
        <v>80</v>
      </c>
      <c r="F55" s="188"/>
      <c r="G55" s="186"/>
      <c r="H55" s="200"/>
      <c r="I55" s="191">
        <f>SUBTOTAL(9,I56:I63)</f>
        <v>0</v>
      </c>
    </row>
    <row r="56" spans="1:9" s="199" customFormat="1" x14ac:dyDescent="0.25">
      <c r="A56" s="193">
        <v>35</v>
      </c>
      <c r="B56" s="194" t="s">
        <v>87</v>
      </c>
      <c r="C56" s="194" t="s">
        <v>79</v>
      </c>
      <c r="D56" s="195" t="s">
        <v>155</v>
      </c>
      <c r="E56" s="196" t="s">
        <v>156</v>
      </c>
      <c r="F56" s="194" t="s">
        <v>89</v>
      </c>
      <c r="G56" s="197">
        <v>70</v>
      </c>
      <c r="H56" s="198"/>
      <c r="I56" s="198">
        <f t="shared" ref="I56:I63" si="6">ROUND(G56*H56,2)</f>
        <v>0</v>
      </c>
    </row>
    <row r="57" spans="1:9" s="199" customFormat="1" x14ac:dyDescent="0.25">
      <c r="A57" s="193">
        <v>36</v>
      </c>
      <c r="B57" s="194" t="s">
        <v>87</v>
      </c>
      <c r="C57" s="194" t="s">
        <v>79</v>
      </c>
      <c r="D57" s="195" t="s">
        <v>157</v>
      </c>
      <c r="E57" s="196" t="s">
        <v>254</v>
      </c>
      <c r="F57" s="194" t="s">
        <v>89</v>
      </c>
      <c r="G57" s="197">
        <f>G56</f>
        <v>70</v>
      </c>
      <c r="H57" s="198"/>
      <c r="I57" s="198">
        <f t="shared" si="6"/>
        <v>0</v>
      </c>
    </row>
    <row r="58" spans="1:9" s="199" customFormat="1" x14ac:dyDescent="0.25">
      <c r="A58" s="193">
        <v>37</v>
      </c>
      <c r="B58" s="194" t="s">
        <v>87</v>
      </c>
      <c r="C58" s="194" t="s">
        <v>79</v>
      </c>
      <c r="D58" s="195" t="s">
        <v>158</v>
      </c>
      <c r="E58" s="196" t="s">
        <v>159</v>
      </c>
      <c r="F58" s="194" t="s">
        <v>94</v>
      </c>
      <c r="G58" s="197">
        <f>G56</f>
        <v>70</v>
      </c>
      <c r="H58" s="198"/>
      <c r="I58" s="198">
        <f t="shared" si="6"/>
        <v>0</v>
      </c>
    </row>
    <row r="59" spans="1:9" s="199" customFormat="1" x14ac:dyDescent="0.25">
      <c r="A59" s="193">
        <v>38</v>
      </c>
      <c r="B59" s="194" t="s">
        <v>87</v>
      </c>
      <c r="C59" s="194" t="s">
        <v>79</v>
      </c>
      <c r="D59" s="195" t="s">
        <v>160</v>
      </c>
      <c r="E59" s="196" t="s">
        <v>161</v>
      </c>
      <c r="F59" s="194" t="s">
        <v>89</v>
      </c>
      <c r="G59" s="197">
        <f>G56</f>
        <v>70</v>
      </c>
      <c r="H59" s="198"/>
      <c r="I59" s="198">
        <f t="shared" si="6"/>
        <v>0</v>
      </c>
    </row>
    <row r="60" spans="1:9" s="199" customFormat="1" x14ac:dyDescent="0.25">
      <c r="A60" s="193">
        <v>39</v>
      </c>
      <c r="B60" s="194" t="s">
        <v>87</v>
      </c>
      <c r="C60" s="194" t="s">
        <v>79</v>
      </c>
      <c r="D60" s="195" t="s">
        <v>162</v>
      </c>
      <c r="E60" s="196" t="s">
        <v>163</v>
      </c>
      <c r="F60" s="194" t="s">
        <v>89</v>
      </c>
      <c r="G60" s="197">
        <f>G22</f>
        <v>3</v>
      </c>
      <c r="H60" s="198"/>
      <c r="I60" s="198">
        <f t="shared" si="6"/>
        <v>0</v>
      </c>
    </row>
    <row r="61" spans="1:9" s="199" customFormat="1" x14ac:dyDescent="0.25">
      <c r="A61" s="193">
        <v>40</v>
      </c>
      <c r="B61" s="194" t="s">
        <v>87</v>
      </c>
      <c r="C61" s="194" t="s">
        <v>79</v>
      </c>
      <c r="D61" s="195" t="s">
        <v>164</v>
      </c>
      <c r="E61" s="196" t="s">
        <v>165</v>
      </c>
      <c r="F61" s="194" t="s">
        <v>89</v>
      </c>
      <c r="G61" s="197">
        <f>G23</f>
        <v>4</v>
      </c>
      <c r="H61" s="198"/>
      <c r="I61" s="198">
        <f t="shared" si="6"/>
        <v>0</v>
      </c>
    </row>
    <row r="62" spans="1:9" s="199" customFormat="1" x14ac:dyDescent="0.25">
      <c r="A62" s="193">
        <v>41</v>
      </c>
      <c r="B62" s="194" t="s">
        <v>87</v>
      </c>
      <c r="C62" s="194" t="s">
        <v>79</v>
      </c>
      <c r="D62" s="195" t="s">
        <v>166</v>
      </c>
      <c r="E62" s="196" t="s">
        <v>167</v>
      </c>
      <c r="F62" s="194" t="s">
        <v>89</v>
      </c>
      <c r="G62" s="197">
        <f>G47</f>
        <v>13</v>
      </c>
      <c r="H62" s="198"/>
      <c r="I62" s="198">
        <f t="shared" si="6"/>
        <v>0</v>
      </c>
    </row>
    <row r="63" spans="1:9" s="199" customFormat="1" x14ac:dyDescent="0.25">
      <c r="A63" s="193">
        <v>42</v>
      </c>
      <c r="B63" s="194" t="s">
        <v>87</v>
      </c>
      <c r="C63" s="194" t="s">
        <v>79</v>
      </c>
      <c r="D63" s="195" t="s">
        <v>168</v>
      </c>
      <c r="E63" s="196" t="s">
        <v>169</v>
      </c>
      <c r="F63" s="194" t="s">
        <v>89</v>
      </c>
      <c r="G63" s="197">
        <f>G56</f>
        <v>70</v>
      </c>
      <c r="H63" s="198"/>
      <c r="I63" s="198">
        <f t="shared" si="6"/>
        <v>0</v>
      </c>
    </row>
    <row r="64" spans="1:9" s="199" customFormat="1" ht="13" x14ac:dyDescent="0.25">
      <c r="A64" s="178"/>
      <c r="B64" s="180"/>
      <c r="C64" s="181"/>
      <c r="D64" s="182" t="s">
        <v>182</v>
      </c>
      <c r="E64" s="183" t="s">
        <v>307</v>
      </c>
      <c r="F64" s="181"/>
      <c r="G64" s="178"/>
      <c r="H64" s="178"/>
      <c r="I64" s="184">
        <f>SUBTOTAL(9,I65:I90)</f>
        <v>0</v>
      </c>
    </row>
    <row r="65" spans="1:9" s="201" customFormat="1" ht="13" x14ac:dyDescent="0.25">
      <c r="A65" s="193"/>
      <c r="B65" s="187"/>
      <c r="C65" s="188"/>
      <c r="D65" s="189">
        <v>741</v>
      </c>
      <c r="E65" s="190" t="s">
        <v>174</v>
      </c>
      <c r="F65" s="188"/>
      <c r="G65" s="186"/>
      <c r="H65" s="186"/>
      <c r="I65" s="191">
        <f>SUBTOTAL(9,I66:I75)</f>
        <v>0</v>
      </c>
    </row>
    <row r="66" spans="1:9" s="199" customFormat="1" ht="15" customHeight="1" x14ac:dyDescent="0.25">
      <c r="A66" s="193">
        <v>43</v>
      </c>
      <c r="B66" s="194" t="s">
        <v>87</v>
      </c>
      <c r="C66" s="194">
        <v>741</v>
      </c>
      <c r="D66" s="195" t="s">
        <v>265</v>
      </c>
      <c r="E66" s="196" t="s">
        <v>266</v>
      </c>
      <c r="F66" s="194" t="s">
        <v>94</v>
      </c>
      <c r="G66" s="197">
        <f>G67</f>
        <v>3</v>
      </c>
      <c r="H66" s="198"/>
      <c r="I66" s="198">
        <f t="shared" ref="I66:I75" si="7">ROUND(G66*H66,2)</f>
        <v>0</v>
      </c>
    </row>
    <row r="67" spans="1:9" s="201" customFormat="1" x14ac:dyDescent="0.25">
      <c r="A67" s="193">
        <v>44</v>
      </c>
      <c r="B67" s="194" t="s">
        <v>128</v>
      </c>
      <c r="C67" s="194" t="s">
        <v>129</v>
      </c>
      <c r="D67" s="195" t="s">
        <v>206</v>
      </c>
      <c r="E67" s="196" t="s">
        <v>207</v>
      </c>
      <c r="F67" s="194" t="s">
        <v>94</v>
      </c>
      <c r="G67" s="197">
        <v>3</v>
      </c>
      <c r="H67" s="198"/>
      <c r="I67" s="198">
        <f t="shared" si="7"/>
        <v>0</v>
      </c>
    </row>
    <row r="68" spans="1:9" s="201" customFormat="1" ht="25" x14ac:dyDescent="0.25">
      <c r="A68" s="193">
        <v>45</v>
      </c>
      <c r="B68" s="194" t="s">
        <v>87</v>
      </c>
      <c r="C68" s="194">
        <v>741</v>
      </c>
      <c r="D68" s="195" t="s">
        <v>310</v>
      </c>
      <c r="E68" s="196" t="s">
        <v>309</v>
      </c>
      <c r="F68" s="194" t="s">
        <v>94</v>
      </c>
      <c r="G68" s="197">
        <v>9</v>
      </c>
      <c r="H68" s="198"/>
      <c r="I68" s="198">
        <f t="shared" si="7"/>
        <v>0</v>
      </c>
    </row>
    <row r="69" spans="1:9" s="201" customFormat="1" x14ac:dyDescent="0.25">
      <c r="A69" s="193">
        <v>46</v>
      </c>
      <c r="B69" s="194" t="s">
        <v>128</v>
      </c>
      <c r="C69" s="194" t="s">
        <v>129</v>
      </c>
      <c r="D69" s="195" t="s">
        <v>312</v>
      </c>
      <c r="E69" s="196" t="s">
        <v>311</v>
      </c>
      <c r="F69" s="194" t="s">
        <v>94</v>
      </c>
      <c r="G69" s="197">
        <v>1</v>
      </c>
      <c r="H69" s="198"/>
      <c r="I69" s="198">
        <f t="shared" si="7"/>
        <v>0</v>
      </c>
    </row>
    <row r="70" spans="1:9" s="199" customFormat="1" x14ac:dyDescent="0.25">
      <c r="A70" s="193">
        <v>47</v>
      </c>
      <c r="B70" s="194" t="s">
        <v>128</v>
      </c>
      <c r="C70" s="194" t="s">
        <v>129</v>
      </c>
      <c r="D70" s="195" t="s">
        <v>313</v>
      </c>
      <c r="E70" s="196" t="s">
        <v>314</v>
      </c>
      <c r="F70" s="194" t="s">
        <v>94</v>
      </c>
      <c r="G70" s="197">
        <v>1</v>
      </c>
      <c r="H70" s="198"/>
      <c r="I70" s="198">
        <f t="shared" si="7"/>
        <v>0</v>
      </c>
    </row>
    <row r="71" spans="1:9" s="199" customFormat="1" x14ac:dyDescent="0.25">
      <c r="A71" s="193">
        <v>48</v>
      </c>
      <c r="B71" s="194" t="s">
        <v>87</v>
      </c>
      <c r="C71" s="194">
        <v>741</v>
      </c>
      <c r="D71" s="195" t="s">
        <v>253</v>
      </c>
      <c r="E71" s="196" t="s">
        <v>252</v>
      </c>
      <c r="F71" s="194" t="s">
        <v>94</v>
      </c>
      <c r="G71" s="197">
        <f>SUM(G72:G72)</f>
        <v>3</v>
      </c>
      <c r="H71" s="198"/>
      <c r="I71" s="198">
        <f t="shared" si="7"/>
        <v>0</v>
      </c>
    </row>
    <row r="72" spans="1:9" s="199" customFormat="1" x14ac:dyDescent="0.25">
      <c r="A72" s="193">
        <v>49</v>
      </c>
      <c r="B72" s="194" t="s">
        <v>128</v>
      </c>
      <c r="C72" s="194" t="s">
        <v>129</v>
      </c>
      <c r="D72" s="195" t="s">
        <v>268</v>
      </c>
      <c r="E72" s="196" t="s">
        <v>269</v>
      </c>
      <c r="F72" s="194" t="s">
        <v>94</v>
      </c>
      <c r="G72" s="197">
        <v>3</v>
      </c>
      <c r="H72" s="198"/>
      <c r="I72" s="198">
        <f t="shared" si="7"/>
        <v>0</v>
      </c>
    </row>
    <row r="73" spans="1:9" s="199" customFormat="1" ht="25" x14ac:dyDescent="0.25">
      <c r="A73" s="193">
        <v>50</v>
      </c>
      <c r="B73" s="194" t="s">
        <v>87</v>
      </c>
      <c r="C73" s="194">
        <v>741</v>
      </c>
      <c r="D73" s="195" t="s">
        <v>240</v>
      </c>
      <c r="E73" s="196" t="s">
        <v>227</v>
      </c>
      <c r="F73" s="194" t="s">
        <v>111</v>
      </c>
      <c r="G73" s="197">
        <v>16</v>
      </c>
      <c r="H73" s="198"/>
      <c r="I73" s="198">
        <f t="shared" si="7"/>
        <v>0</v>
      </c>
    </row>
    <row r="74" spans="1:9" s="199" customFormat="1" x14ac:dyDescent="0.25">
      <c r="A74" s="193">
        <v>51</v>
      </c>
      <c r="B74" s="194" t="s">
        <v>128</v>
      </c>
      <c r="C74" s="194" t="s">
        <v>129</v>
      </c>
      <c r="D74" s="195" t="s">
        <v>201</v>
      </c>
      <c r="E74" s="196" t="s">
        <v>204</v>
      </c>
      <c r="F74" s="194" t="s">
        <v>111</v>
      </c>
      <c r="G74" s="197">
        <f>G73</f>
        <v>16</v>
      </c>
      <c r="H74" s="198"/>
      <c r="I74" s="198">
        <f t="shared" si="7"/>
        <v>0</v>
      </c>
    </row>
    <row r="75" spans="1:9" s="199" customFormat="1" ht="25" x14ac:dyDescent="0.25">
      <c r="A75" s="193">
        <v>52</v>
      </c>
      <c r="B75" s="194" t="s">
        <v>87</v>
      </c>
      <c r="C75" s="194">
        <v>741</v>
      </c>
      <c r="D75" s="195" t="s">
        <v>242</v>
      </c>
      <c r="E75" s="196" t="s">
        <v>219</v>
      </c>
      <c r="F75" s="194" t="s">
        <v>94</v>
      </c>
      <c r="G75" s="197">
        <v>1</v>
      </c>
      <c r="H75" s="198"/>
      <c r="I75" s="198">
        <f t="shared" si="7"/>
        <v>0</v>
      </c>
    </row>
    <row r="76" spans="1:9" s="199" customFormat="1" ht="13" x14ac:dyDescent="0.25">
      <c r="A76" s="193"/>
      <c r="B76" s="187"/>
      <c r="C76" s="188"/>
      <c r="D76" s="189">
        <v>741</v>
      </c>
      <c r="E76" s="190" t="s">
        <v>175</v>
      </c>
      <c r="F76" s="188"/>
      <c r="G76" s="186"/>
      <c r="H76" s="186"/>
      <c r="I76" s="191">
        <f>SUBTOTAL(9,I77:I87)</f>
        <v>0</v>
      </c>
    </row>
    <row r="77" spans="1:9" s="199" customFormat="1" x14ac:dyDescent="0.25">
      <c r="A77" s="193">
        <v>53</v>
      </c>
      <c r="B77" s="194" t="s">
        <v>87</v>
      </c>
      <c r="C77" s="194" t="s">
        <v>197</v>
      </c>
      <c r="D77" s="195"/>
      <c r="E77" s="196" t="s">
        <v>315</v>
      </c>
      <c r="F77" s="194" t="s">
        <v>94</v>
      </c>
      <c r="G77" s="197">
        <v>1</v>
      </c>
      <c r="H77" s="198"/>
      <c r="I77" s="198">
        <f t="shared" ref="I77:I87" si="8">ROUND(G77*H77,2)</f>
        <v>0</v>
      </c>
    </row>
    <row r="78" spans="1:9" s="199" customFormat="1" ht="25" x14ac:dyDescent="0.25">
      <c r="A78" s="193">
        <v>54</v>
      </c>
      <c r="B78" s="194" t="s">
        <v>87</v>
      </c>
      <c r="C78" s="194">
        <v>741</v>
      </c>
      <c r="D78" s="195" t="s">
        <v>243</v>
      </c>
      <c r="E78" s="196" t="s">
        <v>226</v>
      </c>
      <c r="F78" s="194" t="s">
        <v>94</v>
      </c>
      <c r="G78" s="197">
        <f>SUM(G79:G79)</f>
        <v>3</v>
      </c>
      <c r="H78" s="198"/>
      <c r="I78" s="198">
        <f t="shared" si="8"/>
        <v>0</v>
      </c>
    </row>
    <row r="79" spans="1:9" s="199" customFormat="1" ht="68.25" customHeight="1" x14ac:dyDescent="0.25">
      <c r="A79" s="193">
        <v>55</v>
      </c>
      <c r="B79" s="194" t="s">
        <v>128</v>
      </c>
      <c r="C79" s="194" t="s">
        <v>197</v>
      </c>
      <c r="D79" s="195" t="s">
        <v>176</v>
      </c>
      <c r="E79" s="148" t="s">
        <v>308</v>
      </c>
      <c r="F79" s="194" t="s">
        <v>94</v>
      </c>
      <c r="G79" s="197">
        <v>3</v>
      </c>
      <c r="H79" s="198"/>
      <c r="I79" s="198">
        <f t="shared" si="8"/>
        <v>0</v>
      </c>
    </row>
    <row r="80" spans="1:9" s="199" customFormat="1" x14ac:dyDescent="0.25">
      <c r="A80" s="193">
        <v>56</v>
      </c>
      <c r="B80" s="194" t="s">
        <v>87</v>
      </c>
      <c r="C80" s="194">
        <v>741</v>
      </c>
      <c r="D80" s="195" t="s">
        <v>244</v>
      </c>
      <c r="E80" s="196" t="s">
        <v>274</v>
      </c>
      <c r="F80" s="194" t="s">
        <v>94</v>
      </c>
      <c r="G80" s="197">
        <f>SUM(G81:G81)</f>
        <v>1</v>
      </c>
      <c r="H80" s="198"/>
      <c r="I80" s="198">
        <f t="shared" si="8"/>
        <v>0</v>
      </c>
    </row>
    <row r="81" spans="1:9" s="199" customFormat="1" x14ac:dyDescent="0.25">
      <c r="A81" s="193">
        <v>57</v>
      </c>
      <c r="B81" s="194" t="s">
        <v>128</v>
      </c>
      <c r="C81" s="194" t="s">
        <v>129</v>
      </c>
      <c r="D81" s="195" t="s">
        <v>209</v>
      </c>
      <c r="E81" s="196" t="s">
        <v>215</v>
      </c>
      <c r="F81" s="194" t="s">
        <v>94</v>
      </c>
      <c r="G81" s="197">
        <v>1</v>
      </c>
      <c r="H81" s="198"/>
      <c r="I81" s="198">
        <f t="shared" si="8"/>
        <v>0</v>
      </c>
    </row>
    <row r="82" spans="1:9" s="199" customFormat="1" x14ac:dyDescent="0.25">
      <c r="A82" s="193">
        <v>58</v>
      </c>
      <c r="B82" s="194" t="s">
        <v>128</v>
      </c>
      <c r="C82" s="194" t="s">
        <v>129</v>
      </c>
      <c r="D82" s="195" t="s">
        <v>210</v>
      </c>
      <c r="E82" s="196" t="s">
        <v>213</v>
      </c>
      <c r="F82" s="194" t="s">
        <v>94</v>
      </c>
      <c r="G82" s="197">
        <f>G80</f>
        <v>1</v>
      </c>
      <c r="H82" s="198"/>
      <c r="I82" s="198">
        <f t="shared" si="8"/>
        <v>0</v>
      </c>
    </row>
    <row r="83" spans="1:9" s="199" customFormat="1" x14ac:dyDescent="0.25">
      <c r="A83" s="193">
        <v>59</v>
      </c>
      <c r="B83" s="194" t="s">
        <v>128</v>
      </c>
      <c r="C83" s="194" t="s">
        <v>129</v>
      </c>
      <c r="D83" s="195" t="s">
        <v>256</v>
      </c>
      <c r="E83" s="196" t="s">
        <v>255</v>
      </c>
      <c r="F83" s="194" t="s">
        <v>94</v>
      </c>
      <c r="G83" s="197">
        <v>1</v>
      </c>
      <c r="H83" s="198"/>
      <c r="I83" s="198">
        <f t="shared" si="8"/>
        <v>0</v>
      </c>
    </row>
    <row r="84" spans="1:9" s="199" customFormat="1" x14ac:dyDescent="0.25">
      <c r="A84" s="193">
        <v>60</v>
      </c>
      <c r="B84" s="194" t="s">
        <v>87</v>
      </c>
      <c r="C84" s="194">
        <v>741</v>
      </c>
      <c r="D84" s="195" t="s">
        <v>253</v>
      </c>
      <c r="E84" s="196" t="s">
        <v>252</v>
      </c>
      <c r="F84" s="194" t="s">
        <v>94</v>
      </c>
      <c r="G84" s="197">
        <v>1</v>
      </c>
      <c r="H84" s="198"/>
      <c r="I84" s="198">
        <f t="shared" si="8"/>
        <v>0</v>
      </c>
    </row>
    <row r="85" spans="1:9" s="199" customFormat="1" x14ac:dyDescent="0.25">
      <c r="A85" s="193">
        <v>61</v>
      </c>
      <c r="B85" s="194" t="s">
        <v>128</v>
      </c>
      <c r="C85" s="194" t="s">
        <v>129</v>
      </c>
      <c r="D85" s="195" t="s">
        <v>268</v>
      </c>
      <c r="E85" s="196" t="s">
        <v>269</v>
      </c>
      <c r="F85" s="194" t="s">
        <v>94</v>
      </c>
      <c r="G85" s="197">
        <f>G84</f>
        <v>1</v>
      </c>
      <c r="H85" s="198"/>
      <c r="I85" s="198">
        <f t="shared" si="8"/>
        <v>0</v>
      </c>
    </row>
    <row r="86" spans="1:9" s="199" customFormat="1" ht="25" x14ac:dyDescent="0.25">
      <c r="A86" s="193">
        <v>62</v>
      </c>
      <c r="B86" s="194" t="s">
        <v>87</v>
      </c>
      <c r="C86" s="194">
        <v>741</v>
      </c>
      <c r="D86" s="195" t="s">
        <v>246</v>
      </c>
      <c r="E86" s="196" t="s">
        <v>198</v>
      </c>
      <c r="F86" s="194" t="s">
        <v>111</v>
      </c>
      <c r="G86" s="197">
        <v>18</v>
      </c>
      <c r="H86" s="198"/>
      <c r="I86" s="198">
        <f t="shared" si="8"/>
        <v>0</v>
      </c>
    </row>
    <row r="87" spans="1:9" s="199" customFormat="1" x14ac:dyDescent="0.25">
      <c r="A87" s="193">
        <v>63</v>
      </c>
      <c r="B87" s="194" t="s">
        <v>128</v>
      </c>
      <c r="C87" s="194" t="s">
        <v>129</v>
      </c>
      <c r="D87" s="195" t="s">
        <v>202</v>
      </c>
      <c r="E87" s="196" t="s">
        <v>203</v>
      </c>
      <c r="F87" s="194" t="s">
        <v>111</v>
      </c>
      <c r="G87" s="197">
        <f>G86</f>
        <v>18</v>
      </c>
      <c r="H87" s="198"/>
      <c r="I87" s="198">
        <f t="shared" si="8"/>
        <v>0</v>
      </c>
    </row>
    <row r="88" spans="1:9" s="199" customFormat="1" ht="13" x14ac:dyDescent="0.25">
      <c r="A88" s="193"/>
      <c r="B88" s="194"/>
      <c r="C88" s="194"/>
      <c r="D88" s="195"/>
      <c r="E88" s="190" t="s">
        <v>173</v>
      </c>
      <c r="F88" s="204"/>
      <c r="G88" s="186"/>
      <c r="H88" s="186"/>
      <c r="I88" s="191">
        <f>SUBTOTAL(9,I89:I90)</f>
        <v>0</v>
      </c>
    </row>
    <row r="89" spans="1:9" s="199" customFormat="1" ht="25" x14ac:dyDescent="0.25">
      <c r="A89" s="193">
        <v>64</v>
      </c>
      <c r="B89" s="194"/>
      <c r="C89" s="136" t="s">
        <v>197</v>
      </c>
      <c r="D89" s="216" t="s">
        <v>321</v>
      </c>
      <c r="E89" s="217" t="s">
        <v>324</v>
      </c>
      <c r="F89" s="194" t="s">
        <v>94</v>
      </c>
      <c r="G89" s="197">
        <v>2</v>
      </c>
      <c r="H89" s="198"/>
      <c r="I89" s="198">
        <f t="shared" ref="I89:I90" si="9">ROUND(G89*H89,2)</f>
        <v>0</v>
      </c>
    </row>
    <row r="90" spans="1:9" s="199" customFormat="1" ht="25" x14ac:dyDescent="0.25">
      <c r="A90" s="193">
        <v>65</v>
      </c>
      <c r="B90" s="194"/>
      <c r="C90" s="136" t="s">
        <v>197</v>
      </c>
      <c r="D90" s="216" t="s">
        <v>321</v>
      </c>
      <c r="E90" s="217" t="s">
        <v>325</v>
      </c>
      <c r="F90" s="194" t="s">
        <v>94</v>
      </c>
      <c r="G90" s="197">
        <v>2</v>
      </c>
      <c r="H90" s="198"/>
      <c r="I90" s="198">
        <f t="shared" si="9"/>
        <v>0</v>
      </c>
    </row>
    <row r="91" spans="1:9" s="134" customFormat="1" ht="13" x14ac:dyDescent="0.25">
      <c r="A91" s="153"/>
      <c r="B91" s="140"/>
      <c r="C91" s="154"/>
      <c r="D91" s="157" t="s">
        <v>300</v>
      </c>
      <c r="E91" s="147" t="s">
        <v>36</v>
      </c>
      <c r="F91" s="154"/>
      <c r="G91" s="153"/>
      <c r="H91" s="153"/>
      <c r="I91" s="141">
        <f>SUBTOTAL(9,I92:I95)</f>
        <v>0</v>
      </c>
    </row>
    <row r="92" spans="1:9" s="81" customFormat="1" x14ac:dyDescent="0.25">
      <c r="A92" s="139">
        <v>66</v>
      </c>
      <c r="B92" s="136" t="s">
        <v>87</v>
      </c>
      <c r="C92" s="136" t="s">
        <v>300</v>
      </c>
      <c r="D92" s="158" t="s">
        <v>301</v>
      </c>
      <c r="E92" s="148" t="s">
        <v>183</v>
      </c>
      <c r="F92" s="136" t="s">
        <v>302</v>
      </c>
      <c r="G92" s="137">
        <v>1</v>
      </c>
      <c r="H92" s="138"/>
      <c r="I92" s="138">
        <f t="shared" ref="I92:I95" si="10">ROUND(G92*H92,2)</f>
        <v>0</v>
      </c>
    </row>
    <row r="93" spans="1:9" s="81" customFormat="1" x14ac:dyDescent="0.25">
      <c r="A93" s="139">
        <v>67</v>
      </c>
      <c r="B93" s="136" t="s">
        <v>87</v>
      </c>
      <c r="C93" s="136" t="s">
        <v>300</v>
      </c>
      <c r="D93" s="158" t="s">
        <v>303</v>
      </c>
      <c r="E93" s="148" t="s">
        <v>39</v>
      </c>
      <c r="F93" s="136" t="s">
        <v>302</v>
      </c>
      <c r="G93" s="137">
        <v>1</v>
      </c>
      <c r="H93" s="138"/>
      <c r="I93" s="138">
        <f t="shared" si="10"/>
        <v>0</v>
      </c>
    </row>
    <row r="94" spans="1:9" s="81" customFormat="1" x14ac:dyDescent="0.25">
      <c r="A94" s="139">
        <v>68</v>
      </c>
      <c r="B94" s="136" t="s">
        <v>87</v>
      </c>
      <c r="C94" s="136" t="s">
        <v>300</v>
      </c>
      <c r="D94" s="158" t="s">
        <v>304</v>
      </c>
      <c r="E94" s="148" t="s">
        <v>305</v>
      </c>
      <c r="F94" s="136" t="s">
        <v>302</v>
      </c>
      <c r="G94" s="137">
        <v>1</v>
      </c>
      <c r="H94" s="138"/>
      <c r="I94" s="138">
        <f t="shared" si="10"/>
        <v>0</v>
      </c>
    </row>
    <row r="95" spans="1:9" s="81" customFormat="1" x14ac:dyDescent="0.25">
      <c r="A95" s="139">
        <v>69</v>
      </c>
      <c r="B95" s="136" t="s">
        <v>87</v>
      </c>
      <c r="C95" s="136" t="s">
        <v>300</v>
      </c>
      <c r="D95" s="158" t="s">
        <v>306</v>
      </c>
      <c r="E95" s="148" t="s">
        <v>46</v>
      </c>
      <c r="F95" s="136" t="s">
        <v>302</v>
      </c>
      <c r="G95" s="137">
        <v>1</v>
      </c>
      <c r="H95" s="138"/>
      <c r="I95" s="138">
        <f t="shared" si="10"/>
        <v>0</v>
      </c>
    </row>
    <row r="96" spans="1:9" ht="13" x14ac:dyDescent="0.25">
      <c r="A96" s="206"/>
      <c r="B96" s="207"/>
      <c r="C96" s="207"/>
      <c r="D96" s="208"/>
      <c r="E96" s="209" t="s">
        <v>189</v>
      </c>
      <c r="F96" s="207"/>
      <c r="G96" s="205"/>
      <c r="H96" s="205"/>
      <c r="I96" s="210">
        <f>SUBTOTAL(9,I14:I95)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96"/>
  <sheetViews>
    <sheetView showGridLines="0" topLeftCell="B1" zoomScaleNormal="100" workbookViewId="0">
      <selection activeCell="H1" activeCellId="1" sqref="H13:H1048576 H1:H10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15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5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3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4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15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15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15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7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15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0.10799999999999998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0.10799999999999998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0.10799999999999998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2.1599999999999997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0.10799999999999998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SUBTOTAL(9,I39:I63)</f>
        <v>0</v>
      </c>
    </row>
    <row r="39" spans="1:9" s="192" customFormat="1" ht="13" x14ac:dyDescent="0.25">
      <c r="A39" s="186"/>
      <c r="B39" s="187" t="s">
        <v>52</v>
      </c>
      <c r="C39" s="188"/>
      <c r="D39" s="189">
        <v>776</v>
      </c>
      <c r="E39" s="190" t="s">
        <v>78</v>
      </c>
      <c r="F39" s="188"/>
      <c r="G39" s="186"/>
      <c r="H39" s="200"/>
      <c r="I39" s="191">
        <f>SUBTOTAL(9,I40:I54)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77</v>
      </c>
      <c r="D40" s="195" t="s">
        <v>130</v>
      </c>
      <c r="E40" s="196" t="s">
        <v>131</v>
      </c>
      <c r="F40" s="194" t="s">
        <v>89</v>
      </c>
      <c r="G40" s="197">
        <f>G19</f>
        <v>15</v>
      </c>
      <c r="H40" s="198"/>
      <c r="I40" s="198">
        <f t="shared" ref="I40:I54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77</v>
      </c>
      <c r="D41" s="195" t="s">
        <v>132</v>
      </c>
      <c r="E41" s="196" t="s">
        <v>133</v>
      </c>
      <c r="F41" s="194" t="s">
        <v>89</v>
      </c>
      <c r="G41" s="197">
        <f>G19</f>
        <v>15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77</v>
      </c>
      <c r="D42" s="195" t="s">
        <v>134</v>
      </c>
      <c r="E42" s="196" t="s">
        <v>135</v>
      </c>
      <c r="F42" s="194" t="s">
        <v>89</v>
      </c>
      <c r="G42" s="197">
        <f>G19</f>
        <v>15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77</v>
      </c>
      <c r="D43" s="195" t="s">
        <v>136</v>
      </c>
      <c r="E43" s="196" t="s">
        <v>137</v>
      </c>
      <c r="F43" s="194" t="s">
        <v>89</v>
      </c>
      <c r="G43" s="197">
        <f>G19</f>
        <v>15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77</v>
      </c>
      <c r="D44" s="195" t="s">
        <v>138</v>
      </c>
      <c r="E44" s="196" t="s">
        <v>139</v>
      </c>
      <c r="F44" s="194" t="s">
        <v>89</v>
      </c>
      <c r="G44" s="197">
        <f>G19</f>
        <v>15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77</v>
      </c>
      <c r="D45" s="195" t="s">
        <v>140</v>
      </c>
      <c r="E45" s="196" t="s">
        <v>141</v>
      </c>
      <c r="F45" s="194" t="s">
        <v>89</v>
      </c>
      <c r="G45" s="197">
        <f>G19</f>
        <v>15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77</v>
      </c>
      <c r="D46" s="195" t="s">
        <v>142</v>
      </c>
      <c r="E46" s="196" t="s">
        <v>143</v>
      </c>
      <c r="F46" s="194" t="s">
        <v>89</v>
      </c>
      <c r="G46" s="197">
        <f>G19</f>
        <v>15</v>
      </c>
      <c r="H46" s="198"/>
      <c r="I46" s="198">
        <f t="shared" si="5"/>
        <v>0</v>
      </c>
    </row>
    <row r="47" spans="1:9" s="203" customFormat="1" ht="25" x14ac:dyDescent="0.25">
      <c r="A47" s="193">
        <v>27</v>
      </c>
      <c r="B47" s="194" t="s">
        <v>128</v>
      </c>
      <c r="C47" s="194" t="s">
        <v>129</v>
      </c>
      <c r="D47" s="195" t="s">
        <v>260</v>
      </c>
      <c r="E47" s="196" t="s">
        <v>250</v>
      </c>
      <c r="F47" s="194" t="s">
        <v>89</v>
      </c>
      <c r="G47" s="197">
        <f>G19</f>
        <v>15</v>
      </c>
      <c r="H47" s="198"/>
      <c r="I47" s="198">
        <f t="shared" si="5"/>
        <v>0</v>
      </c>
    </row>
    <row r="48" spans="1:9" s="199" customFormat="1" x14ac:dyDescent="0.25">
      <c r="A48" s="193">
        <v>28</v>
      </c>
      <c r="B48" s="194" t="s">
        <v>87</v>
      </c>
      <c r="C48" s="194" t="s">
        <v>77</v>
      </c>
      <c r="D48" s="195" t="s">
        <v>144</v>
      </c>
      <c r="E48" s="196" t="s">
        <v>145</v>
      </c>
      <c r="F48" s="194" t="s">
        <v>111</v>
      </c>
      <c r="G48" s="197">
        <v>11</v>
      </c>
      <c r="H48" s="198"/>
      <c r="I48" s="198">
        <f t="shared" si="5"/>
        <v>0</v>
      </c>
    </row>
    <row r="49" spans="1:9" s="199" customFormat="1" x14ac:dyDescent="0.25">
      <c r="A49" s="193">
        <v>29</v>
      </c>
      <c r="B49" s="194" t="s">
        <v>87</v>
      </c>
      <c r="C49" s="194" t="s">
        <v>77</v>
      </c>
      <c r="D49" s="195" t="s">
        <v>146</v>
      </c>
      <c r="E49" s="196" t="s">
        <v>147</v>
      </c>
      <c r="F49" s="194" t="s">
        <v>111</v>
      </c>
      <c r="G49" s="197">
        <v>16</v>
      </c>
      <c r="H49" s="198"/>
      <c r="I49" s="198">
        <f t="shared" si="5"/>
        <v>0</v>
      </c>
    </row>
    <row r="50" spans="1:9" s="203" customFormat="1" x14ac:dyDescent="0.25">
      <c r="A50" s="193">
        <v>30</v>
      </c>
      <c r="B50" s="194" t="s">
        <v>128</v>
      </c>
      <c r="C50" s="194" t="s">
        <v>129</v>
      </c>
      <c r="D50" s="195" t="s">
        <v>232</v>
      </c>
      <c r="E50" s="196" t="s">
        <v>233</v>
      </c>
      <c r="F50" s="194" t="s">
        <v>111</v>
      </c>
      <c r="G50" s="197">
        <f>G49</f>
        <v>16</v>
      </c>
      <c r="H50" s="198"/>
      <c r="I50" s="198">
        <f t="shared" si="5"/>
        <v>0</v>
      </c>
    </row>
    <row r="51" spans="1:9" s="199" customFormat="1" x14ac:dyDescent="0.25">
      <c r="A51" s="193">
        <v>31</v>
      </c>
      <c r="B51" s="194" t="s">
        <v>87</v>
      </c>
      <c r="C51" s="194" t="s">
        <v>77</v>
      </c>
      <c r="D51" s="195" t="s">
        <v>148</v>
      </c>
      <c r="E51" s="196" t="s">
        <v>234</v>
      </c>
      <c r="F51" s="194" t="s">
        <v>111</v>
      </c>
      <c r="G51" s="197">
        <f>G49</f>
        <v>16</v>
      </c>
      <c r="H51" s="198"/>
      <c r="I51" s="198">
        <f t="shared" si="5"/>
        <v>0</v>
      </c>
    </row>
    <row r="52" spans="1:9" s="199" customFormat="1" x14ac:dyDescent="0.25">
      <c r="A52" s="193">
        <v>32</v>
      </c>
      <c r="B52" s="194" t="s">
        <v>87</v>
      </c>
      <c r="C52" s="194" t="s">
        <v>77</v>
      </c>
      <c r="D52" s="195" t="s">
        <v>149</v>
      </c>
      <c r="E52" s="196" t="s">
        <v>150</v>
      </c>
      <c r="F52" s="194" t="s">
        <v>89</v>
      </c>
      <c r="G52" s="197">
        <f>G47</f>
        <v>15</v>
      </c>
      <c r="H52" s="198"/>
      <c r="I52" s="198">
        <f t="shared" si="5"/>
        <v>0</v>
      </c>
    </row>
    <row r="53" spans="1:9" s="199" customFormat="1" x14ac:dyDescent="0.25">
      <c r="A53" s="193">
        <v>33</v>
      </c>
      <c r="B53" s="194" t="s">
        <v>87</v>
      </c>
      <c r="C53" s="194" t="s">
        <v>77</v>
      </c>
      <c r="D53" s="195" t="s">
        <v>151</v>
      </c>
      <c r="E53" s="196" t="s">
        <v>152</v>
      </c>
      <c r="F53" s="194" t="s">
        <v>89</v>
      </c>
      <c r="G53" s="197">
        <f>G47</f>
        <v>15</v>
      </c>
      <c r="H53" s="198"/>
      <c r="I53" s="198">
        <f t="shared" si="5"/>
        <v>0</v>
      </c>
    </row>
    <row r="54" spans="1:9" s="199" customFormat="1" x14ac:dyDescent="0.25">
      <c r="A54" s="193">
        <v>34</v>
      </c>
      <c r="B54" s="194" t="s">
        <v>87</v>
      </c>
      <c r="C54" s="194" t="s">
        <v>77</v>
      </c>
      <c r="D54" s="195" t="s">
        <v>153</v>
      </c>
      <c r="E54" s="196" t="s">
        <v>154</v>
      </c>
      <c r="F54" s="194" t="s">
        <v>41</v>
      </c>
      <c r="G54" s="197">
        <v>100</v>
      </c>
      <c r="H54" s="198"/>
      <c r="I54" s="198">
        <f t="shared" si="5"/>
        <v>0</v>
      </c>
    </row>
    <row r="55" spans="1:9" s="199" customFormat="1" ht="13" x14ac:dyDescent="0.25">
      <c r="A55" s="186"/>
      <c r="B55" s="187" t="s">
        <v>52</v>
      </c>
      <c r="C55" s="188"/>
      <c r="D55" s="189">
        <v>784</v>
      </c>
      <c r="E55" s="190" t="s">
        <v>80</v>
      </c>
      <c r="F55" s="188"/>
      <c r="G55" s="186"/>
      <c r="H55" s="200"/>
      <c r="I55" s="191">
        <f>SUBTOTAL(9,I56:I63)</f>
        <v>0</v>
      </c>
    </row>
    <row r="56" spans="1:9" s="199" customFormat="1" x14ac:dyDescent="0.25">
      <c r="A56" s="193">
        <v>35</v>
      </c>
      <c r="B56" s="194" t="s">
        <v>87</v>
      </c>
      <c r="C56" s="194" t="s">
        <v>79</v>
      </c>
      <c r="D56" s="195" t="s">
        <v>155</v>
      </c>
      <c r="E56" s="196" t="s">
        <v>156</v>
      </c>
      <c r="F56" s="194" t="s">
        <v>89</v>
      </c>
      <c r="G56" s="197">
        <v>70</v>
      </c>
      <c r="H56" s="198"/>
      <c r="I56" s="198">
        <f t="shared" ref="I56:I63" si="6">ROUND(G56*H56,2)</f>
        <v>0</v>
      </c>
    </row>
    <row r="57" spans="1:9" s="199" customFormat="1" x14ac:dyDescent="0.25">
      <c r="A57" s="193">
        <v>36</v>
      </c>
      <c r="B57" s="194" t="s">
        <v>87</v>
      </c>
      <c r="C57" s="194" t="s">
        <v>79</v>
      </c>
      <c r="D57" s="195" t="s">
        <v>157</v>
      </c>
      <c r="E57" s="196" t="s">
        <v>254</v>
      </c>
      <c r="F57" s="194" t="s">
        <v>89</v>
      </c>
      <c r="G57" s="197">
        <f>G56</f>
        <v>70</v>
      </c>
      <c r="H57" s="198"/>
      <c r="I57" s="198">
        <f t="shared" si="6"/>
        <v>0</v>
      </c>
    </row>
    <row r="58" spans="1:9" s="199" customFormat="1" x14ac:dyDescent="0.25">
      <c r="A58" s="193">
        <v>37</v>
      </c>
      <c r="B58" s="194" t="s">
        <v>87</v>
      </c>
      <c r="C58" s="194" t="s">
        <v>79</v>
      </c>
      <c r="D58" s="195" t="s">
        <v>158</v>
      </c>
      <c r="E58" s="196" t="s">
        <v>159</v>
      </c>
      <c r="F58" s="194" t="s">
        <v>94</v>
      </c>
      <c r="G58" s="197">
        <f>G56</f>
        <v>70</v>
      </c>
      <c r="H58" s="198"/>
      <c r="I58" s="198">
        <f t="shared" si="6"/>
        <v>0</v>
      </c>
    </row>
    <row r="59" spans="1:9" s="199" customFormat="1" x14ac:dyDescent="0.25">
      <c r="A59" s="193">
        <v>38</v>
      </c>
      <c r="B59" s="194" t="s">
        <v>87</v>
      </c>
      <c r="C59" s="194" t="s">
        <v>79</v>
      </c>
      <c r="D59" s="195" t="s">
        <v>160</v>
      </c>
      <c r="E59" s="196" t="s">
        <v>161</v>
      </c>
      <c r="F59" s="194" t="s">
        <v>89</v>
      </c>
      <c r="G59" s="197">
        <f>G56</f>
        <v>70</v>
      </c>
      <c r="H59" s="198"/>
      <c r="I59" s="198">
        <f t="shared" si="6"/>
        <v>0</v>
      </c>
    </row>
    <row r="60" spans="1:9" s="199" customFormat="1" x14ac:dyDescent="0.25">
      <c r="A60" s="193">
        <v>39</v>
      </c>
      <c r="B60" s="194" t="s">
        <v>87</v>
      </c>
      <c r="C60" s="194" t="s">
        <v>79</v>
      </c>
      <c r="D60" s="195" t="s">
        <v>162</v>
      </c>
      <c r="E60" s="196" t="s">
        <v>163</v>
      </c>
      <c r="F60" s="194" t="s">
        <v>89</v>
      </c>
      <c r="G60" s="197">
        <f>G22</f>
        <v>3</v>
      </c>
      <c r="H60" s="198"/>
      <c r="I60" s="198">
        <f t="shared" si="6"/>
        <v>0</v>
      </c>
    </row>
    <row r="61" spans="1:9" s="199" customFormat="1" x14ac:dyDescent="0.25">
      <c r="A61" s="193">
        <v>40</v>
      </c>
      <c r="B61" s="194" t="s">
        <v>87</v>
      </c>
      <c r="C61" s="194" t="s">
        <v>79</v>
      </c>
      <c r="D61" s="195" t="s">
        <v>164</v>
      </c>
      <c r="E61" s="196" t="s">
        <v>165</v>
      </c>
      <c r="F61" s="194" t="s">
        <v>89</v>
      </c>
      <c r="G61" s="197">
        <f>G23</f>
        <v>4</v>
      </c>
      <c r="H61" s="198"/>
      <c r="I61" s="198">
        <f t="shared" si="6"/>
        <v>0</v>
      </c>
    </row>
    <row r="62" spans="1:9" s="199" customFormat="1" x14ac:dyDescent="0.25">
      <c r="A62" s="193">
        <v>41</v>
      </c>
      <c r="B62" s="194" t="s">
        <v>87</v>
      </c>
      <c r="C62" s="194" t="s">
        <v>79</v>
      </c>
      <c r="D62" s="195" t="s">
        <v>166</v>
      </c>
      <c r="E62" s="196" t="s">
        <v>167</v>
      </c>
      <c r="F62" s="194" t="s">
        <v>89</v>
      </c>
      <c r="G62" s="197">
        <f>G47</f>
        <v>15</v>
      </c>
      <c r="H62" s="198"/>
      <c r="I62" s="198">
        <f t="shared" si="6"/>
        <v>0</v>
      </c>
    </row>
    <row r="63" spans="1:9" s="199" customFormat="1" x14ac:dyDescent="0.25">
      <c r="A63" s="193">
        <v>42</v>
      </c>
      <c r="B63" s="194" t="s">
        <v>87</v>
      </c>
      <c r="C63" s="194" t="s">
        <v>79</v>
      </c>
      <c r="D63" s="195" t="s">
        <v>168</v>
      </c>
      <c r="E63" s="196" t="s">
        <v>169</v>
      </c>
      <c r="F63" s="194" t="s">
        <v>89</v>
      </c>
      <c r="G63" s="197">
        <f>G56</f>
        <v>70</v>
      </c>
      <c r="H63" s="198"/>
      <c r="I63" s="198">
        <f t="shared" si="6"/>
        <v>0</v>
      </c>
    </row>
    <row r="64" spans="1:9" s="199" customFormat="1" ht="13" x14ac:dyDescent="0.25">
      <c r="A64" s="178"/>
      <c r="B64" s="180"/>
      <c r="C64" s="181"/>
      <c r="D64" s="182" t="s">
        <v>182</v>
      </c>
      <c r="E64" s="183" t="s">
        <v>307</v>
      </c>
      <c r="F64" s="181"/>
      <c r="G64" s="178"/>
      <c r="H64" s="178"/>
      <c r="I64" s="184">
        <f>SUBTOTAL(9,I65:I90)</f>
        <v>0</v>
      </c>
    </row>
    <row r="65" spans="1:9" s="201" customFormat="1" ht="13" x14ac:dyDescent="0.25">
      <c r="A65" s="193"/>
      <c r="B65" s="187"/>
      <c r="C65" s="188"/>
      <c r="D65" s="189">
        <v>741</v>
      </c>
      <c r="E65" s="190" t="s">
        <v>174</v>
      </c>
      <c r="F65" s="188"/>
      <c r="G65" s="186"/>
      <c r="H65" s="186"/>
      <c r="I65" s="191">
        <f>SUBTOTAL(9,I66:I75)</f>
        <v>0</v>
      </c>
    </row>
    <row r="66" spans="1:9" s="199" customFormat="1" ht="15" customHeight="1" x14ac:dyDescent="0.25">
      <c r="A66" s="193">
        <v>43</v>
      </c>
      <c r="B66" s="194" t="s">
        <v>87</v>
      </c>
      <c r="C66" s="194">
        <v>741</v>
      </c>
      <c r="D66" s="195" t="s">
        <v>265</v>
      </c>
      <c r="E66" s="196" t="s">
        <v>266</v>
      </c>
      <c r="F66" s="194" t="s">
        <v>94</v>
      </c>
      <c r="G66" s="197">
        <f>G67</f>
        <v>3</v>
      </c>
      <c r="H66" s="198"/>
      <c r="I66" s="198">
        <f t="shared" ref="I66:I75" si="7">ROUND(G66*H66,2)</f>
        <v>0</v>
      </c>
    </row>
    <row r="67" spans="1:9" s="201" customFormat="1" x14ac:dyDescent="0.25">
      <c r="A67" s="193">
        <v>44</v>
      </c>
      <c r="B67" s="194" t="s">
        <v>128</v>
      </c>
      <c r="C67" s="194" t="s">
        <v>129</v>
      </c>
      <c r="D67" s="195" t="s">
        <v>206</v>
      </c>
      <c r="E67" s="196" t="s">
        <v>207</v>
      </c>
      <c r="F67" s="194" t="s">
        <v>94</v>
      </c>
      <c r="G67" s="197">
        <v>3</v>
      </c>
      <c r="H67" s="198"/>
      <c r="I67" s="198">
        <f t="shared" si="7"/>
        <v>0</v>
      </c>
    </row>
    <row r="68" spans="1:9" s="201" customFormat="1" ht="25" x14ac:dyDescent="0.25">
      <c r="A68" s="193">
        <v>45</v>
      </c>
      <c r="B68" s="194" t="s">
        <v>87</v>
      </c>
      <c r="C68" s="194">
        <v>741</v>
      </c>
      <c r="D68" s="195" t="s">
        <v>310</v>
      </c>
      <c r="E68" s="196" t="s">
        <v>309</v>
      </c>
      <c r="F68" s="194" t="s">
        <v>94</v>
      </c>
      <c r="G68" s="197">
        <v>12</v>
      </c>
      <c r="H68" s="198"/>
      <c r="I68" s="198">
        <f t="shared" si="7"/>
        <v>0</v>
      </c>
    </row>
    <row r="69" spans="1:9" s="201" customFormat="1" x14ac:dyDescent="0.25">
      <c r="A69" s="193">
        <v>46</v>
      </c>
      <c r="B69" s="194" t="s">
        <v>128</v>
      </c>
      <c r="C69" s="194" t="s">
        <v>129</v>
      </c>
      <c r="D69" s="195" t="s">
        <v>312</v>
      </c>
      <c r="E69" s="196" t="s">
        <v>311</v>
      </c>
      <c r="F69" s="194" t="s">
        <v>94</v>
      </c>
      <c r="G69" s="197">
        <v>2</v>
      </c>
      <c r="H69" s="198"/>
      <c r="I69" s="198">
        <f t="shared" si="7"/>
        <v>0</v>
      </c>
    </row>
    <row r="70" spans="1:9" s="199" customFormat="1" x14ac:dyDescent="0.25">
      <c r="A70" s="193">
        <v>47</v>
      </c>
      <c r="B70" s="194" t="s">
        <v>128</v>
      </c>
      <c r="C70" s="194" t="s">
        <v>129</v>
      </c>
      <c r="D70" s="195" t="s">
        <v>313</v>
      </c>
      <c r="E70" s="196" t="s">
        <v>314</v>
      </c>
      <c r="F70" s="194" t="s">
        <v>94</v>
      </c>
      <c r="G70" s="197">
        <v>2</v>
      </c>
      <c r="H70" s="198"/>
      <c r="I70" s="198">
        <f t="shared" si="7"/>
        <v>0</v>
      </c>
    </row>
    <row r="71" spans="1:9" s="199" customFormat="1" x14ac:dyDescent="0.25">
      <c r="A71" s="193">
        <v>48</v>
      </c>
      <c r="B71" s="194" t="s">
        <v>87</v>
      </c>
      <c r="C71" s="194">
        <v>741</v>
      </c>
      <c r="D71" s="195" t="s">
        <v>253</v>
      </c>
      <c r="E71" s="196" t="s">
        <v>252</v>
      </c>
      <c r="F71" s="194" t="s">
        <v>94</v>
      </c>
      <c r="G71" s="197">
        <f>SUM(G72:G72)</f>
        <v>3</v>
      </c>
      <c r="H71" s="198"/>
      <c r="I71" s="198">
        <f t="shared" si="7"/>
        <v>0</v>
      </c>
    </row>
    <row r="72" spans="1:9" s="199" customFormat="1" x14ac:dyDescent="0.25">
      <c r="A72" s="193">
        <v>49</v>
      </c>
      <c r="B72" s="194" t="s">
        <v>128</v>
      </c>
      <c r="C72" s="194" t="s">
        <v>129</v>
      </c>
      <c r="D72" s="195" t="s">
        <v>268</v>
      </c>
      <c r="E72" s="196" t="s">
        <v>269</v>
      </c>
      <c r="F72" s="194" t="s">
        <v>94</v>
      </c>
      <c r="G72" s="197">
        <v>3</v>
      </c>
      <c r="H72" s="198"/>
      <c r="I72" s="198">
        <f t="shared" si="7"/>
        <v>0</v>
      </c>
    </row>
    <row r="73" spans="1:9" s="199" customFormat="1" ht="25" x14ac:dyDescent="0.25">
      <c r="A73" s="193">
        <v>50</v>
      </c>
      <c r="B73" s="194" t="s">
        <v>87</v>
      </c>
      <c r="C73" s="194">
        <v>741</v>
      </c>
      <c r="D73" s="195" t="s">
        <v>240</v>
      </c>
      <c r="E73" s="196" t="s">
        <v>227</v>
      </c>
      <c r="F73" s="194" t="s">
        <v>111</v>
      </c>
      <c r="G73" s="197">
        <v>13</v>
      </c>
      <c r="H73" s="198"/>
      <c r="I73" s="198">
        <f t="shared" si="7"/>
        <v>0</v>
      </c>
    </row>
    <row r="74" spans="1:9" s="199" customFormat="1" x14ac:dyDescent="0.25">
      <c r="A74" s="193">
        <v>51</v>
      </c>
      <c r="B74" s="194" t="s">
        <v>128</v>
      </c>
      <c r="C74" s="194" t="s">
        <v>129</v>
      </c>
      <c r="D74" s="195" t="s">
        <v>201</v>
      </c>
      <c r="E74" s="196" t="s">
        <v>204</v>
      </c>
      <c r="F74" s="194" t="s">
        <v>111</v>
      </c>
      <c r="G74" s="197">
        <f>G73</f>
        <v>13</v>
      </c>
      <c r="H74" s="198"/>
      <c r="I74" s="198">
        <f t="shared" si="7"/>
        <v>0</v>
      </c>
    </row>
    <row r="75" spans="1:9" s="199" customFormat="1" ht="25" x14ac:dyDescent="0.25">
      <c r="A75" s="193">
        <v>52</v>
      </c>
      <c r="B75" s="194" t="s">
        <v>87</v>
      </c>
      <c r="C75" s="194">
        <v>741</v>
      </c>
      <c r="D75" s="195" t="s">
        <v>242</v>
      </c>
      <c r="E75" s="196" t="s">
        <v>219</v>
      </c>
      <c r="F75" s="194" t="s">
        <v>94</v>
      </c>
      <c r="G75" s="197">
        <v>1</v>
      </c>
      <c r="H75" s="198"/>
      <c r="I75" s="198">
        <f t="shared" si="7"/>
        <v>0</v>
      </c>
    </row>
    <row r="76" spans="1:9" s="199" customFormat="1" ht="13" x14ac:dyDescent="0.25">
      <c r="A76" s="193"/>
      <c r="B76" s="187"/>
      <c r="C76" s="188"/>
      <c r="D76" s="189">
        <v>741</v>
      </c>
      <c r="E76" s="190" t="s">
        <v>175</v>
      </c>
      <c r="F76" s="188"/>
      <c r="G76" s="186"/>
      <c r="H76" s="186"/>
      <c r="I76" s="191">
        <f>SUBTOTAL(9,I77:I87)</f>
        <v>0</v>
      </c>
    </row>
    <row r="77" spans="1:9" s="199" customFormat="1" x14ac:dyDescent="0.25">
      <c r="A77" s="193">
        <v>53</v>
      </c>
      <c r="B77" s="194" t="s">
        <v>87</v>
      </c>
      <c r="C77" s="194" t="s">
        <v>197</v>
      </c>
      <c r="D77" s="195"/>
      <c r="E77" s="196" t="s">
        <v>315</v>
      </c>
      <c r="F77" s="194" t="s">
        <v>94</v>
      </c>
      <c r="G77" s="197">
        <v>1</v>
      </c>
      <c r="H77" s="198"/>
      <c r="I77" s="198">
        <f t="shared" ref="I77:I87" si="8">ROUND(G77*H77,2)</f>
        <v>0</v>
      </c>
    </row>
    <row r="78" spans="1:9" s="199" customFormat="1" ht="25" x14ac:dyDescent="0.25">
      <c r="A78" s="193">
        <v>54</v>
      </c>
      <c r="B78" s="194" t="s">
        <v>87</v>
      </c>
      <c r="C78" s="194">
        <v>741</v>
      </c>
      <c r="D78" s="195" t="s">
        <v>243</v>
      </c>
      <c r="E78" s="196" t="s">
        <v>226</v>
      </c>
      <c r="F78" s="194" t="s">
        <v>94</v>
      </c>
      <c r="G78" s="197">
        <f>SUM(G79:G79)</f>
        <v>3</v>
      </c>
      <c r="H78" s="198"/>
      <c r="I78" s="198">
        <f t="shared" si="8"/>
        <v>0</v>
      </c>
    </row>
    <row r="79" spans="1:9" s="199" customFormat="1" ht="68.25" customHeight="1" x14ac:dyDescent="0.25">
      <c r="A79" s="193">
        <v>55</v>
      </c>
      <c r="B79" s="194" t="s">
        <v>128</v>
      </c>
      <c r="C79" s="194" t="s">
        <v>197</v>
      </c>
      <c r="D79" s="195" t="s">
        <v>176</v>
      </c>
      <c r="E79" s="148" t="s">
        <v>308</v>
      </c>
      <c r="F79" s="194" t="s">
        <v>94</v>
      </c>
      <c r="G79" s="197">
        <v>3</v>
      </c>
      <c r="H79" s="198"/>
      <c r="I79" s="198">
        <f t="shared" si="8"/>
        <v>0</v>
      </c>
    </row>
    <row r="80" spans="1:9" s="199" customFormat="1" x14ac:dyDescent="0.25">
      <c r="A80" s="193">
        <v>56</v>
      </c>
      <c r="B80" s="194" t="s">
        <v>87</v>
      </c>
      <c r="C80" s="194">
        <v>741</v>
      </c>
      <c r="D80" s="195" t="s">
        <v>244</v>
      </c>
      <c r="E80" s="196" t="s">
        <v>274</v>
      </c>
      <c r="F80" s="194" t="s">
        <v>94</v>
      </c>
      <c r="G80" s="197">
        <f>SUM(G81:G81)</f>
        <v>2</v>
      </c>
      <c r="H80" s="198"/>
      <c r="I80" s="198">
        <f t="shared" si="8"/>
        <v>0</v>
      </c>
    </row>
    <row r="81" spans="1:9" s="199" customFormat="1" x14ac:dyDescent="0.25">
      <c r="A81" s="193">
        <v>57</v>
      </c>
      <c r="B81" s="194" t="s">
        <v>128</v>
      </c>
      <c r="C81" s="194" t="s">
        <v>129</v>
      </c>
      <c r="D81" s="195" t="s">
        <v>258</v>
      </c>
      <c r="E81" s="196" t="s">
        <v>259</v>
      </c>
      <c r="F81" s="194" t="s">
        <v>94</v>
      </c>
      <c r="G81" s="197">
        <v>2</v>
      </c>
      <c r="H81" s="198"/>
      <c r="I81" s="198">
        <f t="shared" si="8"/>
        <v>0</v>
      </c>
    </row>
    <row r="82" spans="1:9" s="199" customFormat="1" x14ac:dyDescent="0.25">
      <c r="A82" s="193">
        <v>58</v>
      </c>
      <c r="B82" s="194" t="s">
        <v>128</v>
      </c>
      <c r="C82" s="194" t="s">
        <v>129</v>
      </c>
      <c r="D82" s="195" t="s">
        <v>210</v>
      </c>
      <c r="E82" s="196" t="s">
        <v>213</v>
      </c>
      <c r="F82" s="194" t="s">
        <v>94</v>
      </c>
      <c r="G82" s="197">
        <f>G80</f>
        <v>2</v>
      </c>
      <c r="H82" s="198"/>
      <c r="I82" s="198">
        <f t="shared" si="8"/>
        <v>0</v>
      </c>
    </row>
    <row r="83" spans="1:9" s="199" customFormat="1" x14ac:dyDescent="0.25">
      <c r="A83" s="193">
        <v>59</v>
      </c>
      <c r="B83" s="194" t="s">
        <v>128</v>
      </c>
      <c r="C83" s="194" t="s">
        <v>129</v>
      </c>
      <c r="D83" s="195" t="s">
        <v>256</v>
      </c>
      <c r="E83" s="196" t="s">
        <v>255</v>
      </c>
      <c r="F83" s="194" t="s">
        <v>94</v>
      </c>
      <c r="G83" s="197">
        <v>2</v>
      </c>
      <c r="H83" s="198"/>
      <c r="I83" s="198">
        <f t="shared" si="8"/>
        <v>0</v>
      </c>
    </row>
    <row r="84" spans="1:9" s="199" customFormat="1" x14ac:dyDescent="0.25">
      <c r="A84" s="193">
        <v>60</v>
      </c>
      <c r="B84" s="194" t="s">
        <v>87</v>
      </c>
      <c r="C84" s="194">
        <v>741</v>
      </c>
      <c r="D84" s="195" t="s">
        <v>253</v>
      </c>
      <c r="E84" s="196" t="s">
        <v>252</v>
      </c>
      <c r="F84" s="194" t="s">
        <v>94</v>
      </c>
      <c r="G84" s="197">
        <v>2</v>
      </c>
      <c r="H84" s="198"/>
      <c r="I84" s="198">
        <f t="shared" si="8"/>
        <v>0</v>
      </c>
    </row>
    <row r="85" spans="1:9" s="199" customFormat="1" x14ac:dyDescent="0.25">
      <c r="A85" s="193">
        <v>61</v>
      </c>
      <c r="B85" s="194" t="s">
        <v>128</v>
      </c>
      <c r="C85" s="194" t="s">
        <v>129</v>
      </c>
      <c r="D85" s="195" t="s">
        <v>268</v>
      </c>
      <c r="E85" s="196" t="s">
        <v>269</v>
      </c>
      <c r="F85" s="194" t="s">
        <v>94</v>
      </c>
      <c r="G85" s="197">
        <f>G84</f>
        <v>2</v>
      </c>
      <c r="H85" s="198"/>
      <c r="I85" s="198">
        <f t="shared" si="8"/>
        <v>0</v>
      </c>
    </row>
    <row r="86" spans="1:9" s="199" customFormat="1" ht="25" x14ac:dyDescent="0.25">
      <c r="A86" s="193">
        <v>62</v>
      </c>
      <c r="B86" s="194" t="s">
        <v>87</v>
      </c>
      <c r="C86" s="194">
        <v>741</v>
      </c>
      <c r="D86" s="195" t="s">
        <v>246</v>
      </c>
      <c r="E86" s="196" t="s">
        <v>198</v>
      </c>
      <c r="F86" s="194" t="s">
        <v>111</v>
      </c>
      <c r="G86" s="197">
        <v>25</v>
      </c>
      <c r="H86" s="198"/>
      <c r="I86" s="198">
        <f t="shared" si="8"/>
        <v>0</v>
      </c>
    </row>
    <row r="87" spans="1:9" s="199" customFormat="1" x14ac:dyDescent="0.25">
      <c r="A87" s="193">
        <v>63</v>
      </c>
      <c r="B87" s="194" t="s">
        <v>128</v>
      </c>
      <c r="C87" s="194" t="s">
        <v>129</v>
      </c>
      <c r="D87" s="195" t="s">
        <v>202</v>
      </c>
      <c r="E87" s="196" t="s">
        <v>203</v>
      </c>
      <c r="F87" s="194" t="s">
        <v>111</v>
      </c>
      <c r="G87" s="197">
        <f>G86</f>
        <v>25</v>
      </c>
      <c r="H87" s="198"/>
      <c r="I87" s="198">
        <f t="shared" si="8"/>
        <v>0</v>
      </c>
    </row>
    <row r="88" spans="1:9" s="199" customFormat="1" ht="13" x14ac:dyDescent="0.25">
      <c r="A88" s="193"/>
      <c r="B88" s="194"/>
      <c r="C88" s="194"/>
      <c r="D88" s="195"/>
      <c r="E88" s="190" t="s">
        <v>173</v>
      </c>
      <c r="F88" s="204"/>
      <c r="G88" s="186"/>
      <c r="H88" s="186"/>
      <c r="I88" s="191">
        <f>SUBTOTAL(9,I89:I90)</f>
        <v>0</v>
      </c>
    </row>
    <row r="89" spans="1:9" s="199" customFormat="1" ht="25" x14ac:dyDescent="0.25">
      <c r="A89" s="193">
        <v>64</v>
      </c>
      <c r="B89" s="194"/>
      <c r="C89" s="136" t="s">
        <v>197</v>
      </c>
      <c r="D89" s="216" t="s">
        <v>321</v>
      </c>
      <c r="E89" s="217" t="s">
        <v>322</v>
      </c>
      <c r="F89" s="194" t="s">
        <v>94</v>
      </c>
      <c r="G89" s="197">
        <v>2</v>
      </c>
      <c r="H89" s="198"/>
      <c r="I89" s="198">
        <f t="shared" ref="I89:I90" si="9">ROUND(G89*H89,2)</f>
        <v>0</v>
      </c>
    </row>
    <row r="90" spans="1:9" s="199" customFormat="1" ht="25" x14ac:dyDescent="0.25">
      <c r="A90" s="193">
        <v>65</v>
      </c>
      <c r="B90" s="194"/>
      <c r="C90" s="136" t="s">
        <v>197</v>
      </c>
      <c r="D90" s="216" t="s">
        <v>321</v>
      </c>
      <c r="E90" s="217" t="s">
        <v>323</v>
      </c>
      <c r="F90" s="194" t="s">
        <v>94</v>
      </c>
      <c r="G90" s="197">
        <v>2</v>
      </c>
      <c r="H90" s="198"/>
      <c r="I90" s="198">
        <f t="shared" si="9"/>
        <v>0</v>
      </c>
    </row>
    <row r="91" spans="1:9" s="134" customFormat="1" ht="13" x14ac:dyDescent="0.25">
      <c r="A91" s="153"/>
      <c r="B91" s="140"/>
      <c r="C91" s="154"/>
      <c r="D91" s="157" t="s">
        <v>300</v>
      </c>
      <c r="E91" s="147" t="s">
        <v>36</v>
      </c>
      <c r="F91" s="154"/>
      <c r="G91" s="153"/>
      <c r="H91" s="153"/>
      <c r="I91" s="141">
        <f>SUBTOTAL(9,I92:I95)</f>
        <v>0</v>
      </c>
    </row>
    <row r="92" spans="1:9" s="81" customFormat="1" x14ac:dyDescent="0.25">
      <c r="A92" s="139">
        <v>66</v>
      </c>
      <c r="B92" s="136" t="s">
        <v>87</v>
      </c>
      <c r="C92" s="136" t="s">
        <v>300</v>
      </c>
      <c r="D92" s="158" t="s">
        <v>301</v>
      </c>
      <c r="E92" s="148" t="s">
        <v>183</v>
      </c>
      <c r="F92" s="136" t="s">
        <v>302</v>
      </c>
      <c r="G92" s="137">
        <v>1</v>
      </c>
      <c r="H92" s="138"/>
      <c r="I92" s="138">
        <f t="shared" ref="I92:I95" si="10">ROUND(G92*H92,2)</f>
        <v>0</v>
      </c>
    </row>
    <row r="93" spans="1:9" s="81" customFormat="1" x14ac:dyDescent="0.25">
      <c r="A93" s="139">
        <v>67</v>
      </c>
      <c r="B93" s="136" t="s">
        <v>87</v>
      </c>
      <c r="C93" s="136" t="s">
        <v>300</v>
      </c>
      <c r="D93" s="158" t="s">
        <v>303</v>
      </c>
      <c r="E93" s="148" t="s">
        <v>39</v>
      </c>
      <c r="F93" s="136" t="s">
        <v>302</v>
      </c>
      <c r="G93" s="137">
        <v>1</v>
      </c>
      <c r="H93" s="138"/>
      <c r="I93" s="138">
        <f t="shared" si="10"/>
        <v>0</v>
      </c>
    </row>
    <row r="94" spans="1:9" s="81" customFormat="1" x14ac:dyDescent="0.25">
      <c r="A94" s="139">
        <v>68</v>
      </c>
      <c r="B94" s="136" t="s">
        <v>87</v>
      </c>
      <c r="C94" s="136" t="s">
        <v>300</v>
      </c>
      <c r="D94" s="158" t="s">
        <v>304</v>
      </c>
      <c r="E94" s="148" t="s">
        <v>305</v>
      </c>
      <c r="F94" s="136" t="s">
        <v>302</v>
      </c>
      <c r="G94" s="137">
        <v>1</v>
      </c>
      <c r="H94" s="138"/>
      <c r="I94" s="138">
        <f t="shared" si="10"/>
        <v>0</v>
      </c>
    </row>
    <row r="95" spans="1:9" s="81" customFormat="1" x14ac:dyDescent="0.25">
      <c r="A95" s="139">
        <v>69</v>
      </c>
      <c r="B95" s="136" t="s">
        <v>87</v>
      </c>
      <c r="C95" s="136" t="s">
        <v>300</v>
      </c>
      <c r="D95" s="158" t="s">
        <v>306</v>
      </c>
      <c r="E95" s="148" t="s">
        <v>46</v>
      </c>
      <c r="F95" s="136" t="s">
        <v>302</v>
      </c>
      <c r="G95" s="137">
        <v>1</v>
      </c>
      <c r="H95" s="138"/>
      <c r="I95" s="138">
        <f t="shared" si="10"/>
        <v>0</v>
      </c>
    </row>
    <row r="96" spans="1:9" ht="13" x14ac:dyDescent="0.25">
      <c r="A96" s="206"/>
      <c r="B96" s="207"/>
      <c r="C96" s="207"/>
      <c r="D96" s="208"/>
      <c r="E96" s="209" t="s">
        <v>189</v>
      </c>
      <c r="F96" s="207"/>
      <c r="G96" s="205"/>
      <c r="H96" s="205"/>
      <c r="I96" s="210">
        <f>SUBTOTAL(9,I14:I95)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97"/>
  <sheetViews>
    <sheetView showGridLines="0" zoomScaleNormal="100" workbookViewId="0">
      <selection activeCell="H1" activeCellId="1" sqref="H13:H1048576 H1:H10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15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5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3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4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15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15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15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5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10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9.4E-2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9.4E-2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9.4E-2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1.88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9.4E-2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SUBTOTAL(9,I39:I63)</f>
        <v>0</v>
      </c>
    </row>
    <row r="39" spans="1:9" s="192" customFormat="1" ht="13" x14ac:dyDescent="0.25">
      <c r="A39" s="186"/>
      <c r="B39" s="187" t="s">
        <v>52</v>
      </c>
      <c r="C39" s="188"/>
      <c r="D39" s="189">
        <v>776</v>
      </c>
      <c r="E39" s="190" t="s">
        <v>78</v>
      </c>
      <c r="F39" s="188"/>
      <c r="G39" s="186"/>
      <c r="H39" s="200"/>
      <c r="I39" s="191">
        <f>SUBTOTAL(9,I40:I54)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77</v>
      </c>
      <c r="D40" s="195" t="s">
        <v>130</v>
      </c>
      <c r="E40" s="196" t="s">
        <v>131</v>
      </c>
      <c r="F40" s="194" t="s">
        <v>89</v>
      </c>
      <c r="G40" s="197">
        <f>G19</f>
        <v>15</v>
      </c>
      <c r="H40" s="198"/>
      <c r="I40" s="198">
        <f t="shared" ref="I40:I54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77</v>
      </c>
      <c r="D41" s="195" t="s">
        <v>132</v>
      </c>
      <c r="E41" s="196" t="s">
        <v>133</v>
      </c>
      <c r="F41" s="194" t="s">
        <v>89</v>
      </c>
      <c r="G41" s="197">
        <f>G19</f>
        <v>15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77</v>
      </c>
      <c r="D42" s="195" t="s">
        <v>134</v>
      </c>
      <c r="E42" s="196" t="s">
        <v>135</v>
      </c>
      <c r="F42" s="194" t="s">
        <v>89</v>
      </c>
      <c r="G42" s="197">
        <f>G19</f>
        <v>15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77</v>
      </c>
      <c r="D43" s="195" t="s">
        <v>136</v>
      </c>
      <c r="E43" s="196" t="s">
        <v>137</v>
      </c>
      <c r="F43" s="194" t="s">
        <v>89</v>
      </c>
      <c r="G43" s="197">
        <f>G19</f>
        <v>15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77</v>
      </c>
      <c r="D44" s="195" t="s">
        <v>138</v>
      </c>
      <c r="E44" s="196" t="s">
        <v>139</v>
      </c>
      <c r="F44" s="194" t="s">
        <v>89</v>
      </c>
      <c r="G44" s="197">
        <f>G19</f>
        <v>15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77</v>
      </c>
      <c r="D45" s="195" t="s">
        <v>140</v>
      </c>
      <c r="E45" s="196" t="s">
        <v>141</v>
      </c>
      <c r="F45" s="194" t="s">
        <v>89</v>
      </c>
      <c r="G45" s="197">
        <f>G19</f>
        <v>15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77</v>
      </c>
      <c r="D46" s="195" t="s">
        <v>142</v>
      </c>
      <c r="E46" s="196" t="s">
        <v>143</v>
      </c>
      <c r="F46" s="194" t="s">
        <v>89</v>
      </c>
      <c r="G46" s="197">
        <f>G19</f>
        <v>15</v>
      </c>
      <c r="H46" s="198"/>
      <c r="I46" s="198">
        <f t="shared" si="5"/>
        <v>0</v>
      </c>
    </row>
    <row r="47" spans="1:9" s="203" customFormat="1" ht="25" x14ac:dyDescent="0.25">
      <c r="A47" s="193">
        <v>27</v>
      </c>
      <c r="B47" s="194" t="s">
        <v>128</v>
      </c>
      <c r="C47" s="194" t="s">
        <v>129</v>
      </c>
      <c r="D47" s="195" t="s">
        <v>260</v>
      </c>
      <c r="E47" s="196" t="s">
        <v>250</v>
      </c>
      <c r="F47" s="194" t="s">
        <v>89</v>
      </c>
      <c r="G47" s="197">
        <f>G19</f>
        <v>15</v>
      </c>
      <c r="H47" s="198"/>
      <c r="I47" s="198">
        <f t="shared" si="5"/>
        <v>0</v>
      </c>
    </row>
    <row r="48" spans="1:9" s="199" customFormat="1" x14ac:dyDescent="0.25">
      <c r="A48" s="193">
        <v>28</v>
      </c>
      <c r="B48" s="194" t="s">
        <v>87</v>
      </c>
      <c r="C48" s="194" t="s">
        <v>77</v>
      </c>
      <c r="D48" s="195" t="s">
        <v>144</v>
      </c>
      <c r="E48" s="196" t="s">
        <v>145</v>
      </c>
      <c r="F48" s="194" t="s">
        <v>111</v>
      </c>
      <c r="G48" s="197">
        <v>11</v>
      </c>
      <c r="H48" s="198"/>
      <c r="I48" s="198">
        <f t="shared" si="5"/>
        <v>0</v>
      </c>
    </row>
    <row r="49" spans="1:9" s="199" customFormat="1" x14ac:dyDescent="0.25">
      <c r="A49" s="193">
        <v>29</v>
      </c>
      <c r="B49" s="194" t="s">
        <v>87</v>
      </c>
      <c r="C49" s="194" t="s">
        <v>77</v>
      </c>
      <c r="D49" s="195" t="s">
        <v>146</v>
      </c>
      <c r="E49" s="196" t="s">
        <v>147</v>
      </c>
      <c r="F49" s="194" t="s">
        <v>111</v>
      </c>
      <c r="G49" s="197">
        <v>16</v>
      </c>
      <c r="H49" s="198"/>
      <c r="I49" s="198">
        <f t="shared" si="5"/>
        <v>0</v>
      </c>
    </row>
    <row r="50" spans="1:9" s="203" customFormat="1" x14ac:dyDescent="0.25">
      <c r="A50" s="193">
        <v>30</v>
      </c>
      <c r="B50" s="194" t="s">
        <v>128</v>
      </c>
      <c r="C50" s="194" t="s">
        <v>129</v>
      </c>
      <c r="D50" s="195" t="s">
        <v>232</v>
      </c>
      <c r="E50" s="196" t="s">
        <v>233</v>
      </c>
      <c r="F50" s="194" t="s">
        <v>111</v>
      </c>
      <c r="G50" s="197">
        <f>G49</f>
        <v>16</v>
      </c>
      <c r="H50" s="198"/>
      <c r="I50" s="198">
        <f t="shared" si="5"/>
        <v>0</v>
      </c>
    </row>
    <row r="51" spans="1:9" s="199" customFormat="1" x14ac:dyDescent="0.25">
      <c r="A51" s="193">
        <v>31</v>
      </c>
      <c r="B51" s="194" t="s">
        <v>87</v>
      </c>
      <c r="C51" s="194" t="s">
        <v>77</v>
      </c>
      <c r="D51" s="195" t="s">
        <v>148</v>
      </c>
      <c r="E51" s="196" t="s">
        <v>234</v>
      </c>
      <c r="F51" s="194" t="s">
        <v>111</v>
      </c>
      <c r="G51" s="197">
        <f>G49</f>
        <v>16</v>
      </c>
      <c r="H51" s="198"/>
      <c r="I51" s="198">
        <f t="shared" si="5"/>
        <v>0</v>
      </c>
    </row>
    <row r="52" spans="1:9" s="199" customFormat="1" x14ac:dyDescent="0.25">
      <c r="A52" s="193">
        <v>32</v>
      </c>
      <c r="B52" s="194" t="s">
        <v>87</v>
      </c>
      <c r="C52" s="194" t="s">
        <v>77</v>
      </c>
      <c r="D52" s="195" t="s">
        <v>149</v>
      </c>
      <c r="E52" s="196" t="s">
        <v>150</v>
      </c>
      <c r="F52" s="194" t="s">
        <v>89</v>
      </c>
      <c r="G52" s="197">
        <f>G47</f>
        <v>15</v>
      </c>
      <c r="H52" s="198"/>
      <c r="I52" s="198">
        <f t="shared" si="5"/>
        <v>0</v>
      </c>
    </row>
    <row r="53" spans="1:9" s="199" customFormat="1" x14ac:dyDescent="0.25">
      <c r="A53" s="193">
        <v>33</v>
      </c>
      <c r="B53" s="194" t="s">
        <v>87</v>
      </c>
      <c r="C53" s="194" t="s">
        <v>77</v>
      </c>
      <c r="D53" s="195" t="s">
        <v>151</v>
      </c>
      <c r="E53" s="196" t="s">
        <v>152</v>
      </c>
      <c r="F53" s="194" t="s">
        <v>89</v>
      </c>
      <c r="G53" s="197">
        <f>G47</f>
        <v>15</v>
      </c>
      <c r="H53" s="198"/>
      <c r="I53" s="198">
        <f t="shared" si="5"/>
        <v>0</v>
      </c>
    </row>
    <row r="54" spans="1:9" s="199" customFormat="1" x14ac:dyDescent="0.25">
      <c r="A54" s="193">
        <v>34</v>
      </c>
      <c r="B54" s="194" t="s">
        <v>87</v>
      </c>
      <c r="C54" s="194" t="s">
        <v>77</v>
      </c>
      <c r="D54" s="195" t="s">
        <v>153</v>
      </c>
      <c r="E54" s="196" t="s">
        <v>154</v>
      </c>
      <c r="F54" s="194" t="s">
        <v>41</v>
      </c>
      <c r="G54" s="197">
        <v>100</v>
      </c>
      <c r="H54" s="198"/>
      <c r="I54" s="198">
        <f t="shared" si="5"/>
        <v>0</v>
      </c>
    </row>
    <row r="55" spans="1:9" s="199" customFormat="1" ht="13" x14ac:dyDescent="0.25">
      <c r="A55" s="186"/>
      <c r="B55" s="187" t="s">
        <v>52</v>
      </c>
      <c r="C55" s="188"/>
      <c r="D55" s="189">
        <v>784</v>
      </c>
      <c r="E55" s="190" t="s">
        <v>80</v>
      </c>
      <c r="F55" s="188"/>
      <c r="G55" s="186"/>
      <c r="H55" s="200"/>
      <c r="I55" s="191">
        <f>SUBTOTAL(9,I56:I63)</f>
        <v>0</v>
      </c>
    </row>
    <row r="56" spans="1:9" s="199" customFormat="1" x14ac:dyDescent="0.25">
      <c r="A56" s="193">
        <v>35</v>
      </c>
      <c r="B56" s="194" t="s">
        <v>87</v>
      </c>
      <c r="C56" s="194" t="s">
        <v>79</v>
      </c>
      <c r="D56" s="195" t="s">
        <v>155</v>
      </c>
      <c r="E56" s="196" t="s">
        <v>156</v>
      </c>
      <c r="F56" s="194" t="s">
        <v>89</v>
      </c>
      <c r="G56" s="197">
        <v>70</v>
      </c>
      <c r="H56" s="198"/>
      <c r="I56" s="198">
        <f t="shared" ref="I56:I63" si="6">ROUND(G56*H56,2)</f>
        <v>0</v>
      </c>
    </row>
    <row r="57" spans="1:9" s="199" customFormat="1" x14ac:dyDescent="0.25">
      <c r="A57" s="193">
        <v>36</v>
      </c>
      <c r="B57" s="194" t="s">
        <v>87</v>
      </c>
      <c r="C57" s="194" t="s">
        <v>79</v>
      </c>
      <c r="D57" s="195" t="s">
        <v>157</v>
      </c>
      <c r="E57" s="196" t="s">
        <v>254</v>
      </c>
      <c r="F57" s="194" t="s">
        <v>89</v>
      </c>
      <c r="G57" s="197">
        <f>G56</f>
        <v>70</v>
      </c>
      <c r="H57" s="198"/>
      <c r="I57" s="198">
        <f t="shared" si="6"/>
        <v>0</v>
      </c>
    </row>
    <row r="58" spans="1:9" s="199" customFormat="1" x14ac:dyDescent="0.25">
      <c r="A58" s="193">
        <v>37</v>
      </c>
      <c r="B58" s="194" t="s">
        <v>87</v>
      </c>
      <c r="C58" s="194" t="s">
        <v>79</v>
      </c>
      <c r="D58" s="195" t="s">
        <v>158</v>
      </c>
      <c r="E58" s="196" t="s">
        <v>159</v>
      </c>
      <c r="F58" s="194" t="s">
        <v>94</v>
      </c>
      <c r="G58" s="197">
        <f>G56</f>
        <v>70</v>
      </c>
      <c r="H58" s="198"/>
      <c r="I58" s="198">
        <f t="shared" si="6"/>
        <v>0</v>
      </c>
    </row>
    <row r="59" spans="1:9" s="199" customFormat="1" x14ac:dyDescent="0.25">
      <c r="A59" s="193">
        <v>38</v>
      </c>
      <c r="B59" s="194" t="s">
        <v>87</v>
      </c>
      <c r="C59" s="194" t="s">
        <v>79</v>
      </c>
      <c r="D59" s="195" t="s">
        <v>160</v>
      </c>
      <c r="E59" s="196" t="s">
        <v>161</v>
      </c>
      <c r="F59" s="194" t="s">
        <v>89</v>
      </c>
      <c r="G59" s="197">
        <f>G56</f>
        <v>70</v>
      </c>
      <c r="H59" s="198"/>
      <c r="I59" s="198">
        <f t="shared" si="6"/>
        <v>0</v>
      </c>
    </row>
    <row r="60" spans="1:9" s="199" customFormat="1" x14ac:dyDescent="0.25">
      <c r="A60" s="193">
        <v>39</v>
      </c>
      <c r="B60" s="194" t="s">
        <v>87</v>
      </c>
      <c r="C60" s="194" t="s">
        <v>79</v>
      </c>
      <c r="D60" s="195" t="s">
        <v>162</v>
      </c>
      <c r="E60" s="196" t="s">
        <v>163</v>
      </c>
      <c r="F60" s="194" t="s">
        <v>89</v>
      </c>
      <c r="G60" s="197">
        <f>G22</f>
        <v>3</v>
      </c>
      <c r="H60" s="198"/>
      <c r="I60" s="198">
        <f t="shared" si="6"/>
        <v>0</v>
      </c>
    </row>
    <row r="61" spans="1:9" s="199" customFormat="1" x14ac:dyDescent="0.25">
      <c r="A61" s="193">
        <v>40</v>
      </c>
      <c r="B61" s="194" t="s">
        <v>87</v>
      </c>
      <c r="C61" s="194" t="s">
        <v>79</v>
      </c>
      <c r="D61" s="195" t="s">
        <v>164</v>
      </c>
      <c r="E61" s="196" t="s">
        <v>165</v>
      </c>
      <c r="F61" s="194" t="s">
        <v>89</v>
      </c>
      <c r="G61" s="197">
        <f>G23</f>
        <v>4</v>
      </c>
      <c r="H61" s="198"/>
      <c r="I61" s="198">
        <f t="shared" si="6"/>
        <v>0</v>
      </c>
    </row>
    <row r="62" spans="1:9" s="199" customFormat="1" x14ac:dyDescent="0.25">
      <c r="A62" s="193">
        <v>41</v>
      </c>
      <c r="B62" s="194" t="s">
        <v>87</v>
      </c>
      <c r="C62" s="194" t="s">
        <v>79</v>
      </c>
      <c r="D62" s="195" t="s">
        <v>166</v>
      </c>
      <c r="E62" s="196" t="s">
        <v>167</v>
      </c>
      <c r="F62" s="194" t="s">
        <v>89</v>
      </c>
      <c r="G62" s="197">
        <f>G47</f>
        <v>15</v>
      </c>
      <c r="H62" s="198"/>
      <c r="I62" s="198">
        <f t="shared" si="6"/>
        <v>0</v>
      </c>
    </row>
    <row r="63" spans="1:9" s="199" customFormat="1" x14ac:dyDescent="0.25">
      <c r="A63" s="193">
        <v>42</v>
      </c>
      <c r="B63" s="194" t="s">
        <v>87</v>
      </c>
      <c r="C63" s="194" t="s">
        <v>79</v>
      </c>
      <c r="D63" s="195" t="s">
        <v>168</v>
      </c>
      <c r="E63" s="196" t="s">
        <v>169</v>
      </c>
      <c r="F63" s="194" t="s">
        <v>89</v>
      </c>
      <c r="G63" s="197">
        <f>G56</f>
        <v>70</v>
      </c>
      <c r="H63" s="198"/>
      <c r="I63" s="198">
        <f t="shared" si="6"/>
        <v>0</v>
      </c>
    </row>
    <row r="64" spans="1:9" s="199" customFormat="1" ht="13" x14ac:dyDescent="0.25">
      <c r="A64" s="178"/>
      <c r="B64" s="180"/>
      <c r="C64" s="181"/>
      <c r="D64" s="182" t="s">
        <v>182</v>
      </c>
      <c r="E64" s="183" t="s">
        <v>307</v>
      </c>
      <c r="F64" s="181"/>
      <c r="G64" s="178"/>
      <c r="H64" s="178"/>
      <c r="I64" s="184">
        <f>SUBTOTAL(9,I65:I91)</f>
        <v>0</v>
      </c>
    </row>
    <row r="65" spans="1:9" s="201" customFormat="1" ht="13" x14ac:dyDescent="0.25">
      <c r="A65" s="193"/>
      <c r="B65" s="187"/>
      <c r="C65" s="188"/>
      <c r="D65" s="189">
        <v>741</v>
      </c>
      <c r="E65" s="190" t="s">
        <v>174</v>
      </c>
      <c r="F65" s="188"/>
      <c r="G65" s="186"/>
      <c r="H65" s="186"/>
      <c r="I65" s="191">
        <f>SUBTOTAL(9,I66:I75)</f>
        <v>0</v>
      </c>
    </row>
    <row r="66" spans="1:9" s="199" customFormat="1" ht="15" customHeight="1" x14ac:dyDescent="0.25">
      <c r="A66" s="193">
        <v>43</v>
      </c>
      <c r="B66" s="194" t="s">
        <v>87</v>
      </c>
      <c r="C66" s="194">
        <v>741</v>
      </c>
      <c r="D66" s="195" t="s">
        <v>265</v>
      </c>
      <c r="E66" s="196" t="s">
        <v>266</v>
      </c>
      <c r="F66" s="194" t="s">
        <v>94</v>
      </c>
      <c r="G66" s="197">
        <f>G67</f>
        <v>3</v>
      </c>
      <c r="H66" s="198"/>
      <c r="I66" s="198">
        <f t="shared" ref="I66:I75" si="7">ROUND(G66*H66,2)</f>
        <v>0</v>
      </c>
    </row>
    <row r="67" spans="1:9" s="201" customFormat="1" x14ac:dyDescent="0.25">
      <c r="A67" s="193">
        <v>44</v>
      </c>
      <c r="B67" s="194" t="s">
        <v>128</v>
      </c>
      <c r="C67" s="194" t="s">
        <v>129</v>
      </c>
      <c r="D67" s="195" t="s">
        <v>206</v>
      </c>
      <c r="E67" s="196" t="s">
        <v>207</v>
      </c>
      <c r="F67" s="194" t="s">
        <v>94</v>
      </c>
      <c r="G67" s="197">
        <v>3</v>
      </c>
      <c r="H67" s="198"/>
      <c r="I67" s="198">
        <f t="shared" si="7"/>
        <v>0</v>
      </c>
    </row>
    <row r="68" spans="1:9" s="201" customFormat="1" ht="25" x14ac:dyDescent="0.25">
      <c r="A68" s="193">
        <v>45</v>
      </c>
      <c r="B68" s="194" t="s">
        <v>87</v>
      </c>
      <c r="C68" s="194">
        <v>741</v>
      </c>
      <c r="D68" s="195" t="s">
        <v>310</v>
      </c>
      <c r="E68" s="196" t="s">
        <v>309</v>
      </c>
      <c r="F68" s="194" t="s">
        <v>94</v>
      </c>
      <c r="G68" s="197">
        <v>9</v>
      </c>
      <c r="H68" s="198"/>
      <c r="I68" s="198">
        <f t="shared" si="7"/>
        <v>0</v>
      </c>
    </row>
    <row r="69" spans="1:9" s="201" customFormat="1" x14ac:dyDescent="0.25">
      <c r="A69" s="193">
        <v>46</v>
      </c>
      <c r="B69" s="194" t="s">
        <v>128</v>
      </c>
      <c r="C69" s="194" t="s">
        <v>129</v>
      </c>
      <c r="D69" s="195" t="s">
        <v>312</v>
      </c>
      <c r="E69" s="196" t="s">
        <v>311</v>
      </c>
      <c r="F69" s="194" t="s">
        <v>94</v>
      </c>
      <c r="G69" s="197">
        <v>1</v>
      </c>
      <c r="H69" s="198"/>
      <c r="I69" s="198">
        <f t="shared" si="7"/>
        <v>0</v>
      </c>
    </row>
    <row r="70" spans="1:9" s="199" customFormat="1" x14ac:dyDescent="0.25">
      <c r="A70" s="193">
        <v>47</v>
      </c>
      <c r="B70" s="194" t="s">
        <v>128</v>
      </c>
      <c r="C70" s="194" t="s">
        <v>129</v>
      </c>
      <c r="D70" s="195" t="s">
        <v>313</v>
      </c>
      <c r="E70" s="196" t="s">
        <v>314</v>
      </c>
      <c r="F70" s="194" t="s">
        <v>94</v>
      </c>
      <c r="G70" s="197">
        <v>1</v>
      </c>
      <c r="H70" s="198"/>
      <c r="I70" s="198">
        <f t="shared" si="7"/>
        <v>0</v>
      </c>
    </row>
    <row r="71" spans="1:9" s="199" customFormat="1" x14ac:dyDescent="0.25">
      <c r="A71" s="193">
        <v>48</v>
      </c>
      <c r="B71" s="194" t="s">
        <v>87</v>
      </c>
      <c r="C71" s="194">
        <v>741</v>
      </c>
      <c r="D71" s="195" t="s">
        <v>253</v>
      </c>
      <c r="E71" s="196" t="s">
        <v>252</v>
      </c>
      <c r="F71" s="194" t="s">
        <v>94</v>
      </c>
      <c r="G71" s="197">
        <f>SUM(G72:G72)</f>
        <v>3</v>
      </c>
      <c r="H71" s="198"/>
      <c r="I71" s="198">
        <f t="shared" si="7"/>
        <v>0</v>
      </c>
    </row>
    <row r="72" spans="1:9" s="199" customFormat="1" x14ac:dyDescent="0.25">
      <c r="A72" s="193">
        <v>49</v>
      </c>
      <c r="B72" s="194" t="s">
        <v>128</v>
      </c>
      <c r="C72" s="194" t="s">
        <v>129</v>
      </c>
      <c r="D72" s="195" t="s">
        <v>268</v>
      </c>
      <c r="E72" s="196" t="s">
        <v>269</v>
      </c>
      <c r="F72" s="194" t="s">
        <v>94</v>
      </c>
      <c r="G72" s="197">
        <v>3</v>
      </c>
      <c r="H72" s="198"/>
      <c r="I72" s="198">
        <f t="shared" si="7"/>
        <v>0</v>
      </c>
    </row>
    <row r="73" spans="1:9" s="199" customFormat="1" ht="25" x14ac:dyDescent="0.25">
      <c r="A73" s="193">
        <v>50</v>
      </c>
      <c r="B73" s="194" t="s">
        <v>87</v>
      </c>
      <c r="C73" s="194">
        <v>741</v>
      </c>
      <c r="D73" s="195" t="s">
        <v>240</v>
      </c>
      <c r="E73" s="196" t="s">
        <v>227</v>
      </c>
      <c r="F73" s="194" t="s">
        <v>111</v>
      </c>
      <c r="G73" s="197">
        <v>16</v>
      </c>
      <c r="H73" s="198"/>
      <c r="I73" s="198">
        <f t="shared" si="7"/>
        <v>0</v>
      </c>
    </row>
    <row r="74" spans="1:9" s="199" customFormat="1" x14ac:dyDescent="0.25">
      <c r="A74" s="193">
        <v>51</v>
      </c>
      <c r="B74" s="194" t="s">
        <v>128</v>
      </c>
      <c r="C74" s="194" t="s">
        <v>129</v>
      </c>
      <c r="D74" s="195" t="s">
        <v>201</v>
      </c>
      <c r="E74" s="196" t="s">
        <v>204</v>
      </c>
      <c r="F74" s="194" t="s">
        <v>111</v>
      </c>
      <c r="G74" s="197">
        <f>G73</f>
        <v>16</v>
      </c>
      <c r="H74" s="198"/>
      <c r="I74" s="198">
        <f t="shared" si="7"/>
        <v>0</v>
      </c>
    </row>
    <row r="75" spans="1:9" s="199" customFormat="1" ht="25" x14ac:dyDescent="0.25">
      <c r="A75" s="193">
        <v>52</v>
      </c>
      <c r="B75" s="194" t="s">
        <v>87</v>
      </c>
      <c r="C75" s="194">
        <v>741</v>
      </c>
      <c r="D75" s="195" t="s">
        <v>242</v>
      </c>
      <c r="E75" s="196" t="s">
        <v>219</v>
      </c>
      <c r="F75" s="194" t="s">
        <v>94</v>
      </c>
      <c r="G75" s="197">
        <v>1</v>
      </c>
      <c r="H75" s="198"/>
      <c r="I75" s="198">
        <f t="shared" si="7"/>
        <v>0</v>
      </c>
    </row>
    <row r="76" spans="1:9" s="199" customFormat="1" ht="13" x14ac:dyDescent="0.25">
      <c r="A76" s="193"/>
      <c r="B76" s="187"/>
      <c r="C76" s="188"/>
      <c r="D76" s="189">
        <v>741</v>
      </c>
      <c r="E76" s="190" t="s">
        <v>175</v>
      </c>
      <c r="F76" s="188"/>
      <c r="G76" s="186"/>
      <c r="H76" s="186"/>
      <c r="I76" s="191">
        <f>SUBTOTAL(9,I77:I87)</f>
        <v>0</v>
      </c>
    </row>
    <row r="77" spans="1:9" s="199" customFormat="1" x14ac:dyDescent="0.25">
      <c r="A77" s="193">
        <v>53</v>
      </c>
      <c r="B77" s="194" t="s">
        <v>87</v>
      </c>
      <c r="C77" s="194" t="s">
        <v>197</v>
      </c>
      <c r="D77" s="195"/>
      <c r="E77" s="196" t="s">
        <v>315</v>
      </c>
      <c r="F77" s="194" t="s">
        <v>94</v>
      </c>
      <c r="G77" s="197">
        <v>1</v>
      </c>
      <c r="H77" s="198"/>
      <c r="I77" s="198">
        <f t="shared" ref="I77:I87" si="8">ROUND(G77*H77,2)</f>
        <v>0</v>
      </c>
    </row>
    <row r="78" spans="1:9" s="199" customFormat="1" ht="25" x14ac:dyDescent="0.25">
      <c r="A78" s="193">
        <v>54</v>
      </c>
      <c r="B78" s="194" t="s">
        <v>87</v>
      </c>
      <c r="C78" s="194">
        <v>741</v>
      </c>
      <c r="D78" s="195" t="s">
        <v>243</v>
      </c>
      <c r="E78" s="196" t="s">
        <v>226</v>
      </c>
      <c r="F78" s="194" t="s">
        <v>94</v>
      </c>
      <c r="G78" s="197">
        <f>SUM(G79:G79)</f>
        <v>4</v>
      </c>
      <c r="H78" s="198"/>
      <c r="I78" s="198">
        <f t="shared" si="8"/>
        <v>0</v>
      </c>
    </row>
    <row r="79" spans="1:9" s="199" customFormat="1" ht="68.25" customHeight="1" x14ac:dyDescent="0.25">
      <c r="A79" s="193">
        <v>55</v>
      </c>
      <c r="B79" s="194" t="s">
        <v>128</v>
      </c>
      <c r="C79" s="194" t="s">
        <v>197</v>
      </c>
      <c r="D79" s="195" t="s">
        <v>176</v>
      </c>
      <c r="E79" s="148" t="s">
        <v>308</v>
      </c>
      <c r="F79" s="194" t="s">
        <v>94</v>
      </c>
      <c r="G79" s="197">
        <v>4</v>
      </c>
      <c r="H79" s="198"/>
      <c r="I79" s="198">
        <f t="shared" si="8"/>
        <v>0</v>
      </c>
    </row>
    <row r="80" spans="1:9" s="199" customFormat="1" x14ac:dyDescent="0.25">
      <c r="A80" s="193">
        <v>56</v>
      </c>
      <c r="B80" s="194" t="s">
        <v>87</v>
      </c>
      <c r="C80" s="194">
        <v>741</v>
      </c>
      <c r="D80" s="195" t="s">
        <v>244</v>
      </c>
      <c r="E80" s="196" t="s">
        <v>274</v>
      </c>
      <c r="F80" s="194" t="s">
        <v>94</v>
      </c>
      <c r="G80" s="197">
        <f>SUM(G81:G81)</f>
        <v>1</v>
      </c>
      <c r="H80" s="198"/>
      <c r="I80" s="198">
        <f t="shared" si="8"/>
        <v>0</v>
      </c>
    </row>
    <row r="81" spans="1:9" s="199" customFormat="1" x14ac:dyDescent="0.25">
      <c r="A81" s="193">
        <v>57</v>
      </c>
      <c r="B81" s="194" t="s">
        <v>128</v>
      </c>
      <c r="C81" s="194" t="s">
        <v>129</v>
      </c>
      <c r="D81" s="195" t="s">
        <v>209</v>
      </c>
      <c r="E81" s="196" t="s">
        <v>215</v>
      </c>
      <c r="F81" s="194" t="s">
        <v>94</v>
      </c>
      <c r="G81" s="197">
        <v>1</v>
      </c>
      <c r="H81" s="198"/>
      <c r="I81" s="198">
        <f t="shared" si="8"/>
        <v>0</v>
      </c>
    </row>
    <row r="82" spans="1:9" s="199" customFormat="1" x14ac:dyDescent="0.25">
      <c r="A82" s="193">
        <v>58</v>
      </c>
      <c r="B82" s="194" t="s">
        <v>128</v>
      </c>
      <c r="C82" s="194" t="s">
        <v>129</v>
      </c>
      <c r="D82" s="195" t="s">
        <v>210</v>
      </c>
      <c r="E82" s="196" t="s">
        <v>213</v>
      </c>
      <c r="F82" s="194" t="s">
        <v>94</v>
      </c>
      <c r="G82" s="197">
        <f>G80</f>
        <v>1</v>
      </c>
      <c r="H82" s="198"/>
      <c r="I82" s="198">
        <f t="shared" si="8"/>
        <v>0</v>
      </c>
    </row>
    <row r="83" spans="1:9" s="199" customFormat="1" x14ac:dyDescent="0.25">
      <c r="A83" s="193">
        <v>59</v>
      </c>
      <c r="B83" s="194" t="s">
        <v>128</v>
      </c>
      <c r="C83" s="194" t="s">
        <v>129</v>
      </c>
      <c r="D83" s="195" t="s">
        <v>256</v>
      </c>
      <c r="E83" s="196" t="s">
        <v>255</v>
      </c>
      <c r="F83" s="194" t="s">
        <v>94</v>
      </c>
      <c r="G83" s="197">
        <v>1</v>
      </c>
      <c r="H83" s="198"/>
      <c r="I83" s="198">
        <f t="shared" si="8"/>
        <v>0</v>
      </c>
    </row>
    <row r="84" spans="1:9" s="199" customFormat="1" x14ac:dyDescent="0.25">
      <c r="A84" s="193">
        <v>60</v>
      </c>
      <c r="B84" s="194" t="s">
        <v>87</v>
      </c>
      <c r="C84" s="194">
        <v>741</v>
      </c>
      <c r="D84" s="195" t="s">
        <v>253</v>
      </c>
      <c r="E84" s="196" t="s">
        <v>252</v>
      </c>
      <c r="F84" s="194" t="s">
        <v>94</v>
      </c>
      <c r="G84" s="197">
        <v>1</v>
      </c>
      <c r="H84" s="198"/>
      <c r="I84" s="198">
        <f t="shared" si="8"/>
        <v>0</v>
      </c>
    </row>
    <row r="85" spans="1:9" s="199" customFormat="1" x14ac:dyDescent="0.25">
      <c r="A85" s="193">
        <v>61</v>
      </c>
      <c r="B85" s="194" t="s">
        <v>128</v>
      </c>
      <c r="C85" s="194" t="s">
        <v>129</v>
      </c>
      <c r="D85" s="195" t="s">
        <v>268</v>
      </c>
      <c r="E85" s="196" t="s">
        <v>269</v>
      </c>
      <c r="F85" s="194" t="s">
        <v>94</v>
      </c>
      <c r="G85" s="197">
        <f>G84</f>
        <v>1</v>
      </c>
      <c r="H85" s="198"/>
      <c r="I85" s="198">
        <f t="shared" si="8"/>
        <v>0</v>
      </c>
    </row>
    <row r="86" spans="1:9" s="199" customFormat="1" ht="25" x14ac:dyDescent="0.25">
      <c r="A86" s="193">
        <v>62</v>
      </c>
      <c r="B86" s="194" t="s">
        <v>87</v>
      </c>
      <c r="C86" s="194">
        <v>741</v>
      </c>
      <c r="D86" s="195" t="s">
        <v>246</v>
      </c>
      <c r="E86" s="196" t="s">
        <v>198</v>
      </c>
      <c r="F86" s="194" t="s">
        <v>111</v>
      </c>
      <c r="G86" s="197">
        <v>20</v>
      </c>
      <c r="H86" s="198"/>
      <c r="I86" s="198">
        <f t="shared" si="8"/>
        <v>0</v>
      </c>
    </row>
    <row r="87" spans="1:9" s="199" customFormat="1" x14ac:dyDescent="0.25">
      <c r="A87" s="193">
        <v>63</v>
      </c>
      <c r="B87" s="194" t="s">
        <v>128</v>
      </c>
      <c r="C87" s="194" t="s">
        <v>129</v>
      </c>
      <c r="D87" s="195" t="s">
        <v>202</v>
      </c>
      <c r="E87" s="196" t="s">
        <v>203</v>
      </c>
      <c r="F87" s="194" t="s">
        <v>111</v>
      </c>
      <c r="G87" s="197">
        <f>G86</f>
        <v>20</v>
      </c>
      <c r="H87" s="198"/>
      <c r="I87" s="198">
        <f t="shared" si="8"/>
        <v>0</v>
      </c>
    </row>
    <row r="88" spans="1:9" s="199" customFormat="1" ht="13" x14ac:dyDescent="0.25">
      <c r="A88" s="193"/>
      <c r="B88" s="194"/>
      <c r="C88" s="194"/>
      <c r="D88" s="195"/>
      <c r="E88" s="190" t="s">
        <v>173</v>
      </c>
      <c r="F88" s="204"/>
      <c r="G88" s="186"/>
      <c r="H88" s="186"/>
      <c r="I88" s="191">
        <f>SUBTOTAL(9,I89:I91)</f>
        <v>0</v>
      </c>
    </row>
    <row r="89" spans="1:9" s="199" customFormat="1" ht="25" x14ac:dyDescent="0.25">
      <c r="A89" s="193">
        <v>64</v>
      </c>
      <c r="B89" s="194"/>
      <c r="C89" s="136" t="s">
        <v>197</v>
      </c>
      <c r="D89" s="216" t="s">
        <v>321</v>
      </c>
      <c r="E89" s="217" t="s">
        <v>322</v>
      </c>
      <c r="F89" s="194" t="s">
        <v>94</v>
      </c>
      <c r="G89" s="197">
        <v>2</v>
      </c>
      <c r="H89" s="198"/>
      <c r="I89" s="198">
        <f t="shared" ref="I89:I91" si="9">ROUND(G89*H89,2)</f>
        <v>0</v>
      </c>
    </row>
    <row r="90" spans="1:9" s="199" customFormat="1" ht="25" x14ac:dyDescent="0.25">
      <c r="A90" s="193">
        <v>65</v>
      </c>
      <c r="B90" s="194"/>
      <c r="C90" s="136" t="s">
        <v>197</v>
      </c>
      <c r="D90" s="216" t="s">
        <v>321</v>
      </c>
      <c r="E90" s="217" t="s">
        <v>323</v>
      </c>
      <c r="F90" s="194" t="s">
        <v>94</v>
      </c>
      <c r="G90" s="197">
        <v>2</v>
      </c>
      <c r="H90" s="198"/>
      <c r="I90" s="198">
        <f t="shared" si="9"/>
        <v>0</v>
      </c>
    </row>
    <row r="91" spans="1:9" s="199" customFormat="1" ht="25" x14ac:dyDescent="0.25">
      <c r="A91" s="193">
        <v>66</v>
      </c>
      <c r="B91" s="194"/>
      <c r="C91" s="136" t="s">
        <v>197</v>
      </c>
      <c r="D91" s="216" t="s">
        <v>321</v>
      </c>
      <c r="E91" s="217" t="s">
        <v>326</v>
      </c>
      <c r="F91" s="194" t="s">
        <v>94</v>
      </c>
      <c r="G91" s="197">
        <v>1</v>
      </c>
      <c r="H91" s="198"/>
      <c r="I91" s="198">
        <f t="shared" si="9"/>
        <v>0</v>
      </c>
    </row>
    <row r="92" spans="1:9" s="134" customFormat="1" ht="13" x14ac:dyDescent="0.25">
      <c r="A92" s="153"/>
      <c r="B92" s="140"/>
      <c r="C92" s="154"/>
      <c r="D92" s="157" t="s">
        <v>300</v>
      </c>
      <c r="E92" s="147" t="s">
        <v>36</v>
      </c>
      <c r="F92" s="154"/>
      <c r="G92" s="153"/>
      <c r="H92" s="153"/>
      <c r="I92" s="141">
        <f>SUBTOTAL(9,I93:I96)</f>
        <v>0</v>
      </c>
    </row>
    <row r="93" spans="1:9" s="81" customFormat="1" x14ac:dyDescent="0.25">
      <c r="A93" s="139">
        <v>67</v>
      </c>
      <c r="B93" s="136" t="s">
        <v>87</v>
      </c>
      <c r="C93" s="136" t="s">
        <v>300</v>
      </c>
      <c r="D93" s="158" t="s">
        <v>301</v>
      </c>
      <c r="E93" s="148" t="s">
        <v>183</v>
      </c>
      <c r="F93" s="136" t="s">
        <v>302</v>
      </c>
      <c r="G93" s="137">
        <v>1</v>
      </c>
      <c r="H93" s="138"/>
      <c r="I93" s="138">
        <f t="shared" ref="I93:I96" si="10">ROUND(G93*H93,2)</f>
        <v>0</v>
      </c>
    </row>
    <row r="94" spans="1:9" s="81" customFormat="1" x14ac:dyDescent="0.25">
      <c r="A94" s="139">
        <v>68</v>
      </c>
      <c r="B94" s="136" t="s">
        <v>87</v>
      </c>
      <c r="C94" s="136" t="s">
        <v>300</v>
      </c>
      <c r="D94" s="158" t="s">
        <v>303</v>
      </c>
      <c r="E94" s="148" t="s">
        <v>39</v>
      </c>
      <c r="F94" s="136" t="s">
        <v>302</v>
      </c>
      <c r="G94" s="137">
        <v>1</v>
      </c>
      <c r="H94" s="138"/>
      <c r="I94" s="138">
        <f t="shared" si="10"/>
        <v>0</v>
      </c>
    </row>
    <row r="95" spans="1:9" s="81" customFormat="1" x14ac:dyDescent="0.25">
      <c r="A95" s="139">
        <v>69</v>
      </c>
      <c r="B95" s="136" t="s">
        <v>87</v>
      </c>
      <c r="C95" s="136" t="s">
        <v>300</v>
      </c>
      <c r="D95" s="158" t="s">
        <v>304</v>
      </c>
      <c r="E95" s="148" t="s">
        <v>305</v>
      </c>
      <c r="F95" s="136" t="s">
        <v>302</v>
      </c>
      <c r="G95" s="137">
        <v>1</v>
      </c>
      <c r="H95" s="138"/>
      <c r="I95" s="138">
        <f t="shared" si="10"/>
        <v>0</v>
      </c>
    </row>
    <row r="96" spans="1:9" s="81" customFormat="1" x14ac:dyDescent="0.25">
      <c r="A96" s="139">
        <v>70</v>
      </c>
      <c r="B96" s="136" t="s">
        <v>87</v>
      </c>
      <c r="C96" s="136" t="s">
        <v>300</v>
      </c>
      <c r="D96" s="158" t="s">
        <v>306</v>
      </c>
      <c r="E96" s="148" t="s">
        <v>46</v>
      </c>
      <c r="F96" s="136" t="s">
        <v>302</v>
      </c>
      <c r="G96" s="137">
        <v>1</v>
      </c>
      <c r="H96" s="138"/>
      <c r="I96" s="138">
        <f t="shared" si="10"/>
        <v>0</v>
      </c>
    </row>
    <row r="97" spans="1:9" ht="13" x14ac:dyDescent="0.25">
      <c r="A97" s="206"/>
      <c r="B97" s="207"/>
      <c r="C97" s="207"/>
      <c r="D97" s="208"/>
      <c r="E97" s="209" t="s">
        <v>189</v>
      </c>
      <c r="F97" s="207"/>
      <c r="G97" s="205"/>
      <c r="H97" s="205"/>
      <c r="I97" s="210">
        <f>SUBTOTAL(9,I14:I96)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67"/>
  <sheetViews>
    <sheetView showGridLines="0" topLeftCell="A21" zoomScaleNormal="100" workbookViewId="0">
      <selection activeCell="G47" sqref="G47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50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20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2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16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50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50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50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3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20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0.2296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0.2296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0.2296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4.5919999999999996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0.2296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SUBTOTAL(9,I39:I47)</f>
        <v>0</v>
      </c>
    </row>
    <row r="39" spans="1:9" s="199" customFormat="1" ht="13" x14ac:dyDescent="0.25">
      <c r="A39" s="186"/>
      <c r="B39" s="187" t="s">
        <v>52</v>
      </c>
      <c r="C39" s="188"/>
      <c r="D39" s="189">
        <v>784</v>
      </c>
      <c r="E39" s="190" t="s">
        <v>80</v>
      </c>
      <c r="F39" s="188"/>
      <c r="G39" s="186"/>
      <c r="H39" s="200"/>
      <c r="I39" s="191">
        <f>SUBTOTAL(9,I40:I47)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79</v>
      </c>
      <c r="D40" s="195" t="s">
        <v>155</v>
      </c>
      <c r="E40" s="196" t="s">
        <v>156</v>
      </c>
      <c r="F40" s="194" t="s">
        <v>89</v>
      </c>
      <c r="G40" s="197">
        <v>160</v>
      </c>
      <c r="H40" s="198"/>
      <c r="I40" s="198">
        <f t="shared" ref="I40:I47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79</v>
      </c>
      <c r="D41" s="195" t="s">
        <v>157</v>
      </c>
      <c r="E41" s="196" t="s">
        <v>254</v>
      </c>
      <c r="F41" s="194" t="s">
        <v>89</v>
      </c>
      <c r="G41" s="197">
        <f>G40</f>
        <v>160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79</v>
      </c>
      <c r="D42" s="195" t="s">
        <v>158</v>
      </c>
      <c r="E42" s="196" t="s">
        <v>159</v>
      </c>
      <c r="F42" s="194" t="s">
        <v>94</v>
      </c>
      <c r="G42" s="197">
        <f>G40</f>
        <v>160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79</v>
      </c>
      <c r="D43" s="195" t="s">
        <v>160</v>
      </c>
      <c r="E43" s="196" t="s">
        <v>161</v>
      </c>
      <c r="F43" s="194" t="s">
        <v>89</v>
      </c>
      <c r="G43" s="197">
        <f>G40</f>
        <v>160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79</v>
      </c>
      <c r="D44" s="195" t="s">
        <v>162</v>
      </c>
      <c r="E44" s="196" t="s">
        <v>163</v>
      </c>
      <c r="F44" s="194" t="s">
        <v>89</v>
      </c>
      <c r="G44" s="197">
        <f>G22</f>
        <v>2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79</v>
      </c>
      <c r="D45" s="195" t="s">
        <v>164</v>
      </c>
      <c r="E45" s="196" t="s">
        <v>165</v>
      </c>
      <c r="F45" s="194" t="s">
        <v>89</v>
      </c>
      <c r="G45" s="197">
        <f>G23</f>
        <v>16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79</v>
      </c>
      <c r="D46" s="195" t="s">
        <v>166</v>
      </c>
      <c r="E46" s="196" t="s">
        <v>167</v>
      </c>
      <c r="F46" s="194" t="s">
        <v>89</v>
      </c>
      <c r="G46" s="197">
        <v>50</v>
      </c>
      <c r="H46" s="198"/>
      <c r="I46" s="198">
        <f t="shared" si="5"/>
        <v>0</v>
      </c>
    </row>
    <row r="47" spans="1:9" s="199" customFormat="1" x14ac:dyDescent="0.25">
      <c r="A47" s="193">
        <v>27</v>
      </c>
      <c r="B47" s="194" t="s">
        <v>87</v>
      </c>
      <c r="C47" s="194" t="s">
        <v>79</v>
      </c>
      <c r="D47" s="195" t="s">
        <v>168</v>
      </c>
      <c r="E47" s="196" t="s">
        <v>169</v>
      </c>
      <c r="F47" s="194" t="s">
        <v>89</v>
      </c>
      <c r="G47" s="197">
        <f>G40</f>
        <v>160</v>
      </c>
      <c r="H47" s="198"/>
      <c r="I47" s="198">
        <f t="shared" si="5"/>
        <v>0</v>
      </c>
    </row>
    <row r="48" spans="1:9" s="199" customFormat="1" ht="13" x14ac:dyDescent="0.25">
      <c r="A48" s="178"/>
      <c r="B48" s="180"/>
      <c r="C48" s="181"/>
      <c r="D48" s="182" t="s">
        <v>182</v>
      </c>
      <c r="E48" s="183" t="s">
        <v>307</v>
      </c>
      <c r="F48" s="181"/>
      <c r="G48" s="178"/>
      <c r="H48" s="178"/>
      <c r="I48" s="184">
        <f>SUBTOTAL(9,I49:I61)</f>
        <v>0</v>
      </c>
    </row>
    <row r="49" spans="1:9" s="199" customFormat="1" ht="13" x14ac:dyDescent="0.25">
      <c r="A49" s="193"/>
      <c r="B49" s="187"/>
      <c r="C49" s="188"/>
      <c r="D49" s="189">
        <v>741</v>
      </c>
      <c r="E49" s="190" t="s">
        <v>175</v>
      </c>
      <c r="F49" s="188"/>
      <c r="G49" s="186"/>
      <c r="H49" s="186"/>
      <c r="I49" s="191">
        <f>SUBTOTAL(9,I50:I61)</f>
        <v>0</v>
      </c>
    </row>
    <row r="50" spans="1:9" s="199" customFormat="1" x14ac:dyDescent="0.25">
      <c r="A50" s="193">
        <v>28</v>
      </c>
      <c r="B50" s="194" t="s">
        <v>87</v>
      </c>
      <c r="C50" s="194" t="s">
        <v>197</v>
      </c>
      <c r="D50" s="195"/>
      <c r="E50" s="196" t="s">
        <v>315</v>
      </c>
      <c r="F50" s="194" t="s">
        <v>94</v>
      </c>
      <c r="G50" s="197">
        <v>1</v>
      </c>
      <c r="H50" s="198"/>
      <c r="I50" s="198">
        <f t="shared" ref="I50:I60" si="6">ROUND(G50*H50,2)</f>
        <v>0</v>
      </c>
    </row>
    <row r="51" spans="1:9" s="199" customFormat="1" ht="25" x14ac:dyDescent="0.25">
      <c r="A51" s="193">
        <v>29</v>
      </c>
      <c r="B51" s="194" t="s">
        <v>87</v>
      </c>
      <c r="C51" s="194">
        <v>741</v>
      </c>
      <c r="D51" s="195" t="s">
        <v>243</v>
      </c>
      <c r="E51" s="196" t="s">
        <v>226</v>
      </c>
      <c r="F51" s="194" t="s">
        <v>94</v>
      </c>
      <c r="G51" s="197">
        <f>SUM(G52:G52)</f>
        <v>6</v>
      </c>
      <c r="H51" s="198"/>
      <c r="I51" s="198">
        <f t="shared" si="6"/>
        <v>0</v>
      </c>
    </row>
    <row r="52" spans="1:9" s="199" customFormat="1" ht="68.25" customHeight="1" x14ac:dyDescent="0.25">
      <c r="A52" s="193">
        <v>30</v>
      </c>
      <c r="B52" s="194" t="s">
        <v>128</v>
      </c>
      <c r="C52" s="194" t="s">
        <v>197</v>
      </c>
      <c r="D52" s="195" t="s">
        <v>176</v>
      </c>
      <c r="E52" s="148" t="s">
        <v>308</v>
      </c>
      <c r="F52" s="194" t="s">
        <v>94</v>
      </c>
      <c r="G52" s="197">
        <v>6</v>
      </c>
      <c r="H52" s="198"/>
      <c r="I52" s="198">
        <f t="shared" si="6"/>
        <v>0</v>
      </c>
    </row>
    <row r="53" spans="1:9" s="199" customFormat="1" x14ac:dyDescent="0.25">
      <c r="A53" s="193">
        <v>31</v>
      </c>
      <c r="B53" s="194" t="s">
        <v>87</v>
      </c>
      <c r="C53" s="194">
        <v>741</v>
      </c>
      <c r="D53" s="195" t="s">
        <v>244</v>
      </c>
      <c r="E53" s="196" t="s">
        <v>274</v>
      </c>
      <c r="F53" s="194" t="s">
        <v>94</v>
      </c>
      <c r="G53" s="197">
        <f>SUM(G54:G54)</f>
        <v>1</v>
      </c>
      <c r="H53" s="198"/>
      <c r="I53" s="198">
        <f t="shared" si="6"/>
        <v>0</v>
      </c>
    </row>
    <row r="54" spans="1:9" s="199" customFormat="1" x14ac:dyDescent="0.25">
      <c r="A54" s="193">
        <v>32</v>
      </c>
      <c r="B54" s="194" t="s">
        <v>128</v>
      </c>
      <c r="C54" s="194" t="s">
        <v>129</v>
      </c>
      <c r="D54" s="195" t="s">
        <v>209</v>
      </c>
      <c r="E54" s="196" t="s">
        <v>215</v>
      </c>
      <c r="F54" s="194" t="s">
        <v>94</v>
      </c>
      <c r="G54" s="197">
        <v>1</v>
      </c>
      <c r="H54" s="198"/>
      <c r="I54" s="198">
        <f t="shared" si="6"/>
        <v>0</v>
      </c>
    </row>
    <row r="55" spans="1:9" s="199" customFormat="1" x14ac:dyDescent="0.25">
      <c r="A55" s="193">
        <v>33</v>
      </c>
      <c r="B55" s="194" t="s">
        <v>128</v>
      </c>
      <c r="C55" s="194" t="s">
        <v>129</v>
      </c>
      <c r="D55" s="195" t="s">
        <v>210</v>
      </c>
      <c r="E55" s="196" t="s">
        <v>213</v>
      </c>
      <c r="F55" s="194" t="s">
        <v>94</v>
      </c>
      <c r="G55" s="197">
        <f>G53</f>
        <v>1</v>
      </c>
      <c r="H55" s="198"/>
      <c r="I55" s="198">
        <f t="shared" si="6"/>
        <v>0</v>
      </c>
    </row>
    <row r="56" spans="1:9" s="199" customFormat="1" x14ac:dyDescent="0.25">
      <c r="A56" s="193">
        <v>34</v>
      </c>
      <c r="B56" s="194" t="s">
        <v>128</v>
      </c>
      <c r="C56" s="194" t="s">
        <v>129</v>
      </c>
      <c r="D56" s="195" t="s">
        <v>256</v>
      </c>
      <c r="E56" s="196" t="s">
        <v>255</v>
      </c>
      <c r="F56" s="194" t="s">
        <v>94</v>
      </c>
      <c r="G56" s="197">
        <v>1</v>
      </c>
      <c r="H56" s="198"/>
      <c r="I56" s="198">
        <f t="shared" si="6"/>
        <v>0</v>
      </c>
    </row>
    <row r="57" spans="1:9" s="199" customFormat="1" x14ac:dyDescent="0.25">
      <c r="A57" s="193">
        <v>35</v>
      </c>
      <c r="B57" s="194" t="s">
        <v>87</v>
      </c>
      <c r="C57" s="194">
        <v>741</v>
      </c>
      <c r="D57" s="195" t="s">
        <v>253</v>
      </c>
      <c r="E57" s="196" t="s">
        <v>252</v>
      </c>
      <c r="F57" s="194" t="s">
        <v>94</v>
      </c>
      <c r="G57" s="197">
        <v>1</v>
      </c>
      <c r="H57" s="198"/>
      <c r="I57" s="198">
        <f t="shared" si="6"/>
        <v>0</v>
      </c>
    </row>
    <row r="58" spans="1:9" s="199" customFormat="1" x14ac:dyDescent="0.25">
      <c r="A58" s="193">
        <v>36</v>
      </c>
      <c r="B58" s="194" t="s">
        <v>128</v>
      </c>
      <c r="C58" s="194" t="s">
        <v>129</v>
      </c>
      <c r="D58" s="195" t="s">
        <v>268</v>
      </c>
      <c r="E58" s="196" t="s">
        <v>269</v>
      </c>
      <c r="F58" s="194" t="s">
        <v>94</v>
      </c>
      <c r="G58" s="197">
        <f>G57</f>
        <v>1</v>
      </c>
      <c r="H58" s="198"/>
      <c r="I58" s="198">
        <f t="shared" si="6"/>
        <v>0</v>
      </c>
    </row>
    <row r="59" spans="1:9" s="199" customFormat="1" ht="25" x14ac:dyDescent="0.25">
      <c r="A59" s="193">
        <v>37</v>
      </c>
      <c r="B59" s="194" t="s">
        <v>87</v>
      </c>
      <c r="C59" s="194">
        <v>741</v>
      </c>
      <c r="D59" s="195" t="s">
        <v>246</v>
      </c>
      <c r="E59" s="196" t="s">
        <v>198</v>
      </c>
      <c r="F59" s="194" t="s">
        <v>111</v>
      </c>
      <c r="G59" s="197">
        <v>35</v>
      </c>
      <c r="H59" s="198"/>
      <c r="I59" s="198">
        <f t="shared" si="6"/>
        <v>0</v>
      </c>
    </row>
    <row r="60" spans="1:9" s="199" customFormat="1" x14ac:dyDescent="0.25">
      <c r="A60" s="193">
        <v>38</v>
      </c>
      <c r="B60" s="194" t="s">
        <v>128</v>
      </c>
      <c r="C60" s="194" t="s">
        <v>129</v>
      </c>
      <c r="D60" s="195" t="s">
        <v>202</v>
      </c>
      <c r="E60" s="196" t="s">
        <v>203</v>
      </c>
      <c r="F60" s="194" t="s">
        <v>111</v>
      </c>
      <c r="G60" s="197">
        <f>G59</f>
        <v>35</v>
      </c>
      <c r="H60" s="198"/>
      <c r="I60" s="198">
        <f t="shared" si="6"/>
        <v>0</v>
      </c>
    </row>
    <row r="61" spans="1:9" s="199" customFormat="1" ht="25" x14ac:dyDescent="0.25">
      <c r="A61" s="193">
        <v>39</v>
      </c>
      <c r="B61" s="194" t="s">
        <v>87</v>
      </c>
      <c r="C61" s="194">
        <v>741</v>
      </c>
      <c r="D61" s="195" t="s">
        <v>242</v>
      </c>
      <c r="E61" s="196" t="s">
        <v>219</v>
      </c>
      <c r="F61" s="194" t="s">
        <v>94</v>
      </c>
      <c r="G61" s="197">
        <v>1</v>
      </c>
      <c r="H61" s="198"/>
      <c r="I61" s="198">
        <f t="shared" ref="I61" si="7">ROUND(G61*H61,2)</f>
        <v>0</v>
      </c>
    </row>
    <row r="62" spans="1:9" s="134" customFormat="1" ht="13" x14ac:dyDescent="0.25">
      <c r="A62" s="153"/>
      <c r="B62" s="140"/>
      <c r="C62" s="154"/>
      <c r="D62" s="157" t="s">
        <v>300</v>
      </c>
      <c r="E62" s="147" t="s">
        <v>36</v>
      </c>
      <c r="F62" s="154"/>
      <c r="G62" s="153"/>
      <c r="H62" s="153"/>
      <c r="I62" s="141">
        <f>SUBTOTAL(9,I63:I66)</f>
        <v>0</v>
      </c>
    </row>
    <row r="63" spans="1:9" s="81" customFormat="1" x14ac:dyDescent="0.25">
      <c r="A63" s="139">
        <v>40</v>
      </c>
      <c r="B63" s="136" t="s">
        <v>87</v>
      </c>
      <c r="C63" s="136" t="s">
        <v>300</v>
      </c>
      <c r="D63" s="158" t="s">
        <v>301</v>
      </c>
      <c r="E63" s="148" t="s">
        <v>183</v>
      </c>
      <c r="F63" s="136" t="s">
        <v>302</v>
      </c>
      <c r="G63" s="137">
        <v>1</v>
      </c>
      <c r="H63" s="138"/>
      <c r="I63" s="138">
        <f t="shared" ref="I63:I66" si="8">ROUND(G63*H63,2)</f>
        <v>0</v>
      </c>
    </row>
    <row r="64" spans="1:9" s="81" customFormat="1" x14ac:dyDescent="0.25">
      <c r="A64" s="139">
        <v>41</v>
      </c>
      <c r="B64" s="136" t="s">
        <v>87</v>
      </c>
      <c r="C64" s="136" t="s">
        <v>300</v>
      </c>
      <c r="D64" s="158" t="s">
        <v>303</v>
      </c>
      <c r="E64" s="148" t="s">
        <v>39</v>
      </c>
      <c r="F64" s="136" t="s">
        <v>302</v>
      </c>
      <c r="G64" s="137">
        <v>1</v>
      </c>
      <c r="H64" s="138"/>
      <c r="I64" s="138">
        <f t="shared" si="8"/>
        <v>0</v>
      </c>
    </row>
    <row r="65" spans="1:9" s="81" customFormat="1" x14ac:dyDescent="0.25">
      <c r="A65" s="139">
        <v>42</v>
      </c>
      <c r="B65" s="136" t="s">
        <v>87</v>
      </c>
      <c r="C65" s="136" t="s">
        <v>300</v>
      </c>
      <c r="D65" s="158" t="s">
        <v>304</v>
      </c>
      <c r="E65" s="148" t="s">
        <v>305</v>
      </c>
      <c r="F65" s="136" t="s">
        <v>302</v>
      </c>
      <c r="G65" s="137">
        <v>1</v>
      </c>
      <c r="H65" s="138"/>
      <c r="I65" s="138">
        <f t="shared" si="8"/>
        <v>0</v>
      </c>
    </row>
    <row r="66" spans="1:9" s="81" customFormat="1" x14ac:dyDescent="0.25">
      <c r="A66" s="139">
        <v>43</v>
      </c>
      <c r="B66" s="136" t="s">
        <v>87</v>
      </c>
      <c r="C66" s="136" t="s">
        <v>300</v>
      </c>
      <c r="D66" s="158" t="s">
        <v>306</v>
      </c>
      <c r="E66" s="148" t="s">
        <v>46</v>
      </c>
      <c r="F66" s="136" t="s">
        <v>302</v>
      </c>
      <c r="G66" s="137">
        <v>1</v>
      </c>
      <c r="H66" s="138"/>
      <c r="I66" s="138">
        <f t="shared" si="8"/>
        <v>0</v>
      </c>
    </row>
    <row r="67" spans="1:9" ht="13" x14ac:dyDescent="0.25">
      <c r="A67" s="206"/>
      <c r="B67" s="207"/>
      <c r="C67" s="207"/>
      <c r="D67" s="208"/>
      <c r="E67" s="209" t="s">
        <v>189</v>
      </c>
      <c r="F67" s="207"/>
      <c r="G67" s="205"/>
      <c r="H67" s="205"/>
      <c r="I67" s="210">
        <f>SUBTOTAL(9,I14:I66)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7"/>
  <sheetViews>
    <sheetView showGridLines="0" zoomScaleNormal="100" workbookViewId="0">
      <selection activeCell="D38" sqref="D38"/>
    </sheetView>
  </sheetViews>
  <sheetFormatPr defaultColWidth="9.1796875" defaultRowHeight="12.5" x14ac:dyDescent="0.25"/>
  <cols>
    <col min="1" max="1" width="5.54296875" style="177" customWidth="1"/>
    <col min="2" max="2" width="4.453125" style="172" customWidth="1"/>
    <col min="3" max="3" width="6" style="172" customWidth="1"/>
    <col min="4" max="4" width="12.7265625" style="211" customWidth="1"/>
    <col min="5" max="5" width="94.26953125" style="212" customWidth="1"/>
    <col min="6" max="6" width="7.7265625" style="172" customWidth="1"/>
    <col min="7" max="7" width="9.81640625" style="177" customWidth="1"/>
    <col min="8" max="8" width="13.1796875" style="177" customWidth="1"/>
    <col min="9" max="9" width="15.54296875" style="177" customWidth="1"/>
    <col min="10" max="16384" width="9.1796875" style="179"/>
  </cols>
  <sheetData>
    <row r="1" spans="1:9" s="164" customFormat="1" ht="18" x14ac:dyDescent="0.25">
      <c r="A1" s="159" t="s">
        <v>229</v>
      </c>
      <c r="B1" s="160"/>
      <c r="C1" s="160"/>
      <c r="D1" s="155"/>
      <c r="E1" s="155"/>
      <c r="F1" s="162"/>
      <c r="G1" s="162"/>
      <c r="H1" s="162"/>
      <c r="I1" s="162"/>
    </row>
    <row r="2" spans="1:9" s="164" customFormat="1" ht="13" x14ac:dyDescent="0.25">
      <c r="A2" s="161" t="s">
        <v>62</v>
      </c>
      <c r="B2" s="160"/>
      <c r="C2" s="135" t="str">
        <f>'Krycí list'!E5</f>
        <v>Kabinety, sborovna a šatny</v>
      </c>
      <c r="D2" s="156"/>
      <c r="E2" s="156"/>
      <c r="F2" s="162"/>
      <c r="G2" s="162"/>
      <c r="H2" s="162"/>
      <c r="I2" s="162"/>
    </row>
    <row r="3" spans="1:9" s="164" customFormat="1" ht="13" x14ac:dyDescent="0.25">
      <c r="A3" s="161" t="s">
        <v>63</v>
      </c>
      <c r="B3" s="160"/>
      <c r="C3" s="232" t="str">
        <f>'Krycí list'!E7</f>
        <v xml:space="preserve">SOŠ pro ochranu a obnovu ŽP - Schola Humanitas, Litvínov </v>
      </c>
      <c r="D3" s="233"/>
      <c r="E3" s="233"/>
      <c r="F3" s="162"/>
      <c r="G3" s="162"/>
      <c r="H3" s="162"/>
      <c r="I3" s="165"/>
    </row>
    <row r="4" spans="1:9" s="164" customFormat="1" ht="13" x14ac:dyDescent="0.25">
      <c r="A4" s="161" t="s">
        <v>64</v>
      </c>
      <c r="B4" s="160"/>
      <c r="C4" s="135" t="str">
        <f>'Krycí list'!E9</f>
        <v>OCENĚNÝ SOUPIS PRACÍ A DODÁVEK A SLUŽEB</v>
      </c>
      <c r="D4" s="156"/>
      <c r="E4" s="156"/>
      <c r="F4" s="162"/>
      <c r="G4" s="162"/>
      <c r="H4" s="162"/>
      <c r="I4" s="165"/>
    </row>
    <row r="5" spans="1:9" s="164" customFormat="1" x14ac:dyDescent="0.25">
      <c r="A5" s="160" t="s">
        <v>81</v>
      </c>
      <c r="B5" s="160"/>
      <c r="C5" s="135" t="str">
        <f>'Krycí list'!P5</f>
        <v xml:space="preserve"> </v>
      </c>
      <c r="D5" s="156"/>
      <c r="E5" s="156"/>
      <c r="F5" s="162"/>
      <c r="G5" s="162"/>
      <c r="H5" s="162"/>
      <c r="I5" s="165"/>
    </row>
    <row r="6" spans="1:9" s="164" customFormat="1" x14ac:dyDescent="0.25">
      <c r="A6" s="160"/>
      <c r="B6" s="160"/>
      <c r="C6" s="135"/>
      <c r="D6" s="156"/>
      <c r="E6" s="156"/>
      <c r="F6" s="162"/>
      <c r="G6" s="162"/>
      <c r="H6" s="162"/>
      <c r="I6" s="165"/>
    </row>
    <row r="7" spans="1:9" s="164" customFormat="1" x14ac:dyDescent="0.25">
      <c r="A7" s="160" t="s">
        <v>66</v>
      </c>
      <c r="B7" s="160"/>
      <c r="C7" s="232" t="str">
        <f>'Krycí list'!E26</f>
        <v xml:space="preserve">SOŠ pro ochranu a obnovu ŽP - Schola Humanitas, Litvínov </v>
      </c>
      <c r="D7" s="233"/>
      <c r="E7" s="233"/>
      <c r="F7" s="162"/>
      <c r="G7" s="162"/>
      <c r="H7" s="162"/>
      <c r="I7" s="165"/>
    </row>
    <row r="8" spans="1:9" s="164" customFormat="1" x14ac:dyDescent="0.25">
      <c r="A8" s="160" t="s">
        <v>67</v>
      </c>
      <c r="B8" s="160"/>
      <c r="C8" s="232" t="str">
        <f>'Krycí list'!E28</f>
        <v xml:space="preserve"> </v>
      </c>
      <c r="D8" s="233"/>
      <c r="E8" s="156"/>
      <c r="F8" s="162"/>
      <c r="G8" s="162"/>
      <c r="H8" s="162"/>
      <c r="I8" s="165"/>
    </row>
    <row r="9" spans="1:9" s="164" customFormat="1" x14ac:dyDescent="0.25">
      <c r="A9" s="160" t="s">
        <v>68</v>
      </c>
      <c r="B9" s="160"/>
      <c r="C9" s="234">
        <f>'Krycí list'!O31</f>
        <v>0</v>
      </c>
      <c r="D9" s="233"/>
      <c r="E9" s="156"/>
      <c r="F9" s="162"/>
      <c r="G9" s="162"/>
      <c r="H9" s="162"/>
      <c r="I9" s="165"/>
    </row>
    <row r="10" spans="1:9" s="164" customFormat="1" x14ac:dyDescent="0.25">
      <c r="A10" s="162"/>
      <c r="B10" s="162"/>
      <c r="C10" s="162"/>
      <c r="D10" s="163"/>
      <c r="E10" s="163"/>
      <c r="F10" s="162"/>
      <c r="G10" s="162"/>
      <c r="H10" s="162"/>
      <c r="I10" s="162"/>
    </row>
    <row r="11" spans="1:9" s="168" customFormat="1" ht="50.25" customHeight="1" x14ac:dyDescent="0.25">
      <c r="A11" s="166" t="s">
        <v>82</v>
      </c>
      <c r="B11" s="167" t="s">
        <v>83</v>
      </c>
      <c r="C11" s="167" t="s">
        <v>84</v>
      </c>
      <c r="D11" s="167" t="s">
        <v>188</v>
      </c>
      <c r="E11" s="167" t="s">
        <v>185</v>
      </c>
      <c r="F11" s="167" t="s">
        <v>85</v>
      </c>
      <c r="G11" s="167" t="s">
        <v>86</v>
      </c>
      <c r="H11" s="167" t="s">
        <v>186</v>
      </c>
      <c r="I11" s="167" t="s">
        <v>187</v>
      </c>
    </row>
    <row r="12" spans="1:9" s="172" customFormat="1" x14ac:dyDescent="0.25">
      <c r="A12" s="169">
        <v>1</v>
      </c>
      <c r="B12" s="170">
        <v>2</v>
      </c>
      <c r="C12" s="170">
        <v>3</v>
      </c>
      <c r="D12" s="171">
        <v>4</v>
      </c>
      <c r="E12" s="171">
        <v>5</v>
      </c>
      <c r="F12" s="170">
        <v>6</v>
      </c>
      <c r="G12" s="170">
        <v>7</v>
      </c>
      <c r="H12" s="170">
        <v>8</v>
      </c>
      <c r="I12" s="170">
        <v>9</v>
      </c>
    </row>
    <row r="13" spans="1:9" x14ac:dyDescent="0.25">
      <c r="A13" s="173"/>
      <c r="B13" s="174"/>
      <c r="C13" s="174"/>
      <c r="D13" s="175"/>
      <c r="E13" s="176"/>
      <c r="F13" s="174"/>
      <c r="G13" s="173"/>
      <c r="H13" s="173"/>
      <c r="I13" s="173"/>
    </row>
    <row r="14" spans="1:9" s="185" customFormat="1" ht="13" x14ac:dyDescent="0.25">
      <c r="A14" s="178"/>
      <c r="B14" s="180" t="s">
        <v>52</v>
      </c>
      <c r="C14" s="181"/>
      <c r="D14" s="182" t="s">
        <v>37</v>
      </c>
      <c r="E14" s="183" t="s">
        <v>231</v>
      </c>
      <c r="F14" s="181"/>
      <c r="G14" s="178"/>
      <c r="H14" s="178"/>
      <c r="I14" s="184">
        <f>SUBTOTAL(9,I15:I37)</f>
        <v>0</v>
      </c>
    </row>
    <row r="15" spans="1:9" s="192" customFormat="1" ht="12" customHeight="1" x14ac:dyDescent="0.25">
      <c r="A15" s="186"/>
      <c r="B15" s="187" t="s">
        <v>52</v>
      </c>
      <c r="C15" s="188"/>
      <c r="D15" s="189">
        <v>6</v>
      </c>
      <c r="E15" s="190" t="s">
        <v>72</v>
      </c>
      <c r="F15" s="188"/>
      <c r="G15" s="186"/>
      <c r="H15" s="186"/>
      <c r="I15" s="191">
        <f>SUBTOTAL(9,I16:I20)</f>
        <v>0</v>
      </c>
    </row>
    <row r="16" spans="1:9" s="199" customFormat="1" x14ac:dyDescent="0.25">
      <c r="A16" s="193">
        <v>1</v>
      </c>
      <c r="B16" s="194" t="s">
        <v>87</v>
      </c>
      <c r="C16" s="194" t="s">
        <v>88</v>
      </c>
      <c r="D16" s="195" t="s">
        <v>90</v>
      </c>
      <c r="E16" s="196" t="s">
        <v>230</v>
      </c>
      <c r="F16" s="194" t="s">
        <v>89</v>
      </c>
      <c r="G16" s="197">
        <v>1</v>
      </c>
      <c r="H16" s="198"/>
      <c r="I16" s="198">
        <f t="shared" ref="I16:I20" si="0">ROUND(G16*H16,2)</f>
        <v>0</v>
      </c>
    </row>
    <row r="17" spans="1:9" s="199" customFormat="1" x14ac:dyDescent="0.25">
      <c r="A17" s="193">
        <v>2</v>
      </c>
      <c r="B17" s="194" t="s">
        <v>87</v>
      </c>
      <c r="C17" s="194" t="s">
        <v>88</v>
      </c>
      <c r="D17" s="195" t="s">
        <v>92</v>
      </c>
      <c r="E17" s="196" t="s">
        <v>93</v>
      </c>
      <c r="F17" s="194" t="s">
        <v>89</v>
      </c>
      <c r="G17" s="197">
        <v>1</v>
      </c>
      <c r="H17" s="198"/>
      <c r="I17" s="198">
        <f t="shared" si="0"/>
        <v>0</v>
      </c>
    </row>
    <row r="18" spans="1:9" s="199" customFormat="1" x14ac:dyDescent="0.25">
      <c r="A18" s="193">
        <v>3</v>
      </c>
      <c r="B18" s="194" t="s">
        <v>87</v>
      </c>
      <c r="C18" s="194" t="s">
        <v>88</v>
      </c>
      <c r="D18" s="195" t="s">
        <v>95</v>
      </c>
      <c r="E18" s="196" t="s">
        <v>96</v>
      </c>
      <c r="F18" s="194" t="s">
        <v>94</v>
      </c>
      <c r="G18" s="197">
        <v>1</v>
      </c>
      <c r="H18" s="198"/>
      <c r="I18" s="198">
        <f t="shared" si="0"/>
        <v>0</v>
      </c>
    </row>
    <row r="19" spans="1:9" s="199" customFormat="1" x14ac:dyDescent="0.25">
      <c r="A19" s="193">
        <v>4</v>
      </c>
      <c r="B19" s="194" t="s">
        <v>87</v>
      </c>
      <c r="C19" s="194" t="s">
        <v>91</v>
      </c>
      <c r="D19" s="195" t="s">
        <v>97</v>
      </c>
      <c r="E19" s="196" t="s">
        <v>98</v>
      </c>
      <c r="F19" s="194" t="s">
        <v>89</v>
      </c>
      <c r="G19" s="197">
        <v>33</v>
      </c>
      <c r="H19" s="198"/>
      <c r="I19" s="198">
        <f t="shared" si="0"/>
        <v>0</v>
      </c>
    </row>
    <row r="20" spans="1:9" s="199" customFormat="1" x14ac:dyDescent="0.25">
      <c r="A20" s="193">
        <v>5</v>
      </c>
      <c r="B20" s="194" t="s">
        <v>87</v>
      </c>
      <c r="C20" s="194" t="s">
        <v>91</v>
      </c>
      <c r="D20" s="195" t="s">
        <v>99</v>
      </c>
      <c r="E20" s="196" t="s">
        <v>100</v>
      </c>
      <c r="F20" s="194" t="s">
        <v>89</v>
      </c>
      <c r="G20" s="197">
        <v>10</v>
      </c>
      <c r="H20" s="198"/>
      <c r="I20" s="198">
        <f t="shared" si="0"/>
        <v>0</v>
      </c>
    </row>
    <row r="21" spans="1:9" s="192" customFormat="1" ht="13" x14ac:dyDescent="0.25">
      <c r="A21" s="193"/>
      <c r="B21" s="187" t="s">
        <v>52</v>
      </c>
      <c r="C21" s="188"/>
      <c r="D21" s="189">
        <v>9</v>
      </c>
      <c r="E21" s="190" t="s">
        <v>73</v>
      </c>
      <c r="F21" s="188"/>
      <c r="G21" s="186"/>
      <c r="H21" s="200"/>
      <c r="I21" s="191">
        <f>SUBTOTAL(9,I22:I29)</f>
        <v>0</v>
      </c>
    </row>
    <row r="22" spans="1:9" s="199" customFormat="1" x14ac:dyDescent="0.25">
      <c r="A22" s="193">
        <v>6</v>
      </c>
      <c r="B22" s="194" t="s">
        <v>87</v>
      </c>
      <c r="C22" s="194" t="s">
        <v>88</v>
      </c>
      <c r="D22" s="195" t="s">
        <v>101</v>
      </c>
      <c r="E22" s="196" t="s">
        <v>102</v>
      </c>
      <c r="F22" s="194" t="s">
        <v>89</v>
      </c>
      <c r="G22" s="197">
        <v>2</v>
      </c>
      <c r="H22" s="198"/>
      <c r="I22" s="198">
        <f t="shared" ref="I22:I27" si="1">ROUND(G22*H22,2)</f>
        <v>0</v>
      </c>
    </row>
    <row r="23" spans="1:9" s="199" customFormat="1" x14ac:dyDescent="0.25">
      <c r="A23" s="193">
        <v>7</v>
      </c>
      <c r="B23" s="194" t="s">
        <v>87</v>
      </c>
      <c r="C23" s="194" t="s">
        <v>88</v>
      </c>
      <c r="D23" s="195" t="s">
        <v>103</v>
      </c>
      <c r="E23" s="196" t="s">
        <v>249</v>
      </c>
      <c r="F23" s="194" t="s">
        <v>89</v>
      </c>
      <c r="G23" s="197">
        <v>16</v>
      </c>
      <c r="H23" s="198"/>
      <c r="I23" s="198">
        <f t="shared" si="1"/>
        <v>0</v>
      </c>
    </row>
    <row r="24" spans="1:9" s="199" customFormat="1" x14ac:dyDescent="0.25">
      <c r="A24" s="193">
        <v>8</v>
      </c>
      <c r="B24" s="194" t="s">
        <v>87</v>
      </c>
      <c r="C24" s="194" t="s">
        <v>88</v>
      </c>
      <c r="D24" s="195" t="s">
        <v>104</v>
      </c>
      <c r="E24" s="196" t="s">
        <v>105</v>
      </c>
      <c r="F24" s="194" t="s">
        <v>89</v>
      </c>
      <c r="G24" s="197">
        <f>G19</f>
        <v>33</v>
      </c>
      <c r="H24" s="198"/>
      <c r="I24" s="198">
        <f t="shared" si="1"/>
        <v>0</v>
      </c>
    </row>
    <row r="25" spans="1:9" s="199" customFormat="1" x14ac:dyDescent="0.25">
      <c r="A25" s="193">
        <v>9</v>
      </c>
      <c r="B25" s="194" t="s">
        <v>87</v>
      </c>
      <c r="C25" s="194" t="s">
        <v>88</v>
      </c>
      <c r="D25" s="195" t="s">
        <v>106</v>
      </c>
      <c r="E25" s="196" t="s">
        <v>107</v>
      </c>
      <c r="F25" s="194" t="s">
        <v>89</v>
      </c>
      <c r="G25" s="197">
        <f>G24</f>
        <v>33</v>
      </c>
      <c r="H25" s="198"/>
      <c r="I25" s="198">
        <f t="shared" si="1"/>
        <v>0</v>
      </c>
    </row>
    <row r="26" spans="1:9" s="199" customFormat="1" x14ac:dyDescent="0.25">
      <c r="A26" s="193">
        <v>10</v>
      </c>
      <c r="B26" s="194" t="s">
        <v>87</v>
      </c>
      <c r="C26" s="194" t="s">
        <v>88</v>
      </c>
      <c r="D26" s="195" t="s">
        <v>108</v>
      </c>
      <c r="E26" s="196" t="s">
        <v>109</v>
      </c>
      <c r="F26" s="194" t="s">
        <v>89</v>
      </c>
      <c r="G26" s="197">
        <f>G25</f>
        <v>33</v>
      </c>
      <c r="H26" s="198"/>
      <c r="I26" s="198">
        <f t="shared" si="1"/>
        <v>0</v>
      </c>
    </row>
    <row r="27" spans="1:9" s="199" customFormat="1" x14ac:dyDescent="0.25">
      <c r="A27" s="193">
        <v>11</v>
      </c>
      <c r="B27" s="194" t="s">
        <v>87</v>
      </c>
      <c r="C27" s="194" t="s">
        <v>110</v>
      </c>
      <c r="D27" s="195" t="s">
        <v>112</v>
      </c>
      <c r="E27" s="196" t="s">
        <v>113</v>
      </c>
      <c r="F27" s="194" t="s">
        <v>111</v>
      </c>
      <c r="G27" s="197">
        <v>3</v>
      </c>
      <c r="H27" s="198"/>
      <c r="I27" s="198">
        <f t="shared" si="1"/>
        <v>0</v>
      </c>
    </row>
    <row r="28" spans="1:9" s="199" customFormat="1" x14ac:dyDescent="0.25">
      <c r="A28" s="193">
        <v>12</v>
      </c>
      <c r="B28" s="194" t="s">
        <v>87</v>
      </c>
      <c r="C28" s="194" t="s">
        <v>110</v>
      </c>
      <c r="D28" s="195" t="s">
        <v>116</v>
      </c>
      <c r="E28" s="196" t="s">
        <v>117</v>
      </c>
      <c r="F28" s="194" t="s">
        <v>111</v>
      </c>
      <c r="G28" s="197">
        <v>17</v>
      </c>
      <c r="H28" s="198"/>
      <c r="I28" s="198">
        <f t="shared" ref="I28:I29" si="2">ROUND(G28*H28,2)</f>
        <v>0</v>
      </c>
    </row>
    <row r="29" spans="1:9" s="199" customFormat="1" ht="25" x14ac:dyDescent="0.25">
      <c r="A29" s="193">
        <v>13</v>
      </c>
      <c r="B29" s="194" t="s">
        <v>87</v>
      </c>
      <c r="C29" s="194" t="s">
        <v>197</v>
      </c>
      <c r="D29" s="195"/>
      <c r="E29" s="196" t="s">
        <v>316</v>
      </c>
      <c r="F29" s="194" t="s">
        <v>127</v>
      </c>
      <c r="G29" s="197">
        <v>1</v>
      </c>
      <c r="H29" s="198"/>
      <c r="I29" s="198">
        <f t="shared" si="2"/>
        <v>0</v>
      </c>
    </row>
    <row r="30" spans="1:9" s="192" customFormat="1" ht="13" x14ac:dyDescent="0.25">
      <c r="A30" s="186"/>
      <c r="B30" s="187" t="s">
        <v>52</v>
      </c>
      <c r="C30" s="188"/>
      <c r="D30" s="189">
        <v>997</v>
      </c>
      <c r="E30" s="190" t="s">
        <v>74</v>
      </c>
      <c r="F30" s="188"/>
      <c r="G30" s="186"/>
      <c r="H30" s="198"/>
      <c r="I30" s="191">
        <f>SUBTOTAL(9,I31:I35)</f>
        <v>0</v>
      </c>
    </row>
    <row r="31" spans="1:9" s="199" customFormat="1" x14ac:dyDescent="0.25">
      <c r="A31" s="193">
        <v>14</v>
      </c>
      <c r="B31" s="194" t="s">
        <v>87</v>
      </c>
      <c r="C31" s="194" t="s">
        <v>110</v>
      </c>
      <c r="D31" s="195" t="s">
        <v>121</v>
      </c>
      <c r="E31" s="196" t="s">
        <v>190</v>
      </c>
      <c r="F31" s="194" t="s">
        <v>120</v>
      </c>
      <c r="G31" s="197">
        <v>0.16689999999999999</v>
      </c>
      <c r="H31" s="198"/>
      <c r="I31" s="198">
        <f t="shared" ref="I31:I35" si="3">ROUND(G31*H31,2)</f>
        <v>0</v>
      </c>
    </row>
    <row r="32" spans="1:9" s="199" customFormat="1" x14ac:dyDescent="0.25">
      <c r="A32" s="193">
        <v>15</v>
      </c>
      <c r="B32" s="194" t="s">
        <v>87</v>
      </c>
      <c r="C32" s="194" t="s">
        <v>122</v>
      </c>
      <c r="D32" s="195" t="s">
        <v>123</v>
      </c>
      <c r="E32" s="196" t="s">
        <v>124</v>
      </c>
      <c r="F32" s="194" t="s">
        <v>120</v>
      </c>
      <c r="G32" s="197">
        <f>G31</f>
        <v>0.16689999999999999</v>
      </c>
      <c r="H32" s="198"/>
      <c r="I32" s="198">
        <f t="shared" si="3"/>
        <v>0</v>
      </c>
    </row>
    <row r="33" spans="1:9" s="201" customFormat="1" x14ac:dyDescent="0.25">
      <c r="A33" s="193">
        <v>16</v>
      </c>
      <c r="B33" s="194" t="s">
        <v>87</v>
      </c>
      <c r="C33" s="194" t="s">
        <v>110</v>
      </c>
      <c r="D33" s="195" t="s">
        <v>191</v>
      </c>
      <c r="E33" s="196" t="s">
        <v>192</v>
      </c>
      <c r="F33" s="194" t="s">
        <v>120</v>
      </c>
      <c r="G33" s="197">
        <f>G31</f>
        <v>0.16689999999999999</v>
      </c>
      <c r="H33" s="198"/>
      <c r="I33" s="198">
        <f t="shared" si="3"/>
        <v>0</v>
      </c>
    </row>
    <row r="34" spans="1:9" s="201" customFormat="1" x14ac:dyDescent="0.25">
      <c r="A34" s="193">
        <v>17</v>
      </c>
      <c r="B34" s="194" t="s">
        <v>87</v>
      </c>
      <c r="C34" s="194" t="s">
        <v>110</v>
      </c>
      <c r="D34" s="195" t="s">
        <v>193</v>
      </c>
      <c r="E34" s="196" t="s">
        <v>196</v>
      </c>
      <c r="F34" s="194" t="s">
        <v>120</v>
      </c>
      <c r="G34" s="197">
        <f>G33*20</f>
        <v>3.3380000000000001</v>
      </c>
      <c r="H34" s="198"/>
      <c r="I34" s="198">
        <f t="shared" si="3"/>
        <v>0</v>
      </c>
    </row>
    <row r="35" spans="1:9" s="201" customFormat="1" x14ac:dyDescent="0.25">
      <c r="A35" s="193">
        <v>18</v>
      </c>
      <c r="B35" s="194" t="s">
        <v>87</v>
      </c>
      <c r="C35" s="194" t="s">
        <v>110</v>
      </c>
      <c r="D35" s="195" t="s">
        <v>194</v>
      </c>
      <c r="E35" s="196" t="s">
        <v>195</v>
      </c>
      <c r="F35" s="194" t="s">
        <v>120</v>
      </c>
      <c r="G35" s="197">
        <f>G31</f>
        <v>0.16689999999999999</v>
      </c>
      <c r="H35" s="202"/>
      <c r="I35" s="198">
        <f t="shared" si="3"/>
        <v>0</v>
      </c>
    </row>
    <row r="36" spans="1:9" s="192" customFormat="1" ht="13" x14ac:dyDescent="0.25">
      <c r="A36" s="186"/>
      <c r="B36" s="187" t="s">
        <v>52</v>
      </c>
      <c r="C36" s="188"/>
      <c r="D36" s="189">
        <v>998</v>
      </c>
      <c r="E36" s="190" t="s">
        <v>75</v>
      </c>
      <c r="F36" s="188"/>
      <c r="G36" s="186"/>
      <c r="H36" s="200"/>
      <c r="I36" s="191">
        <f>SUBTOTAL(9,I37:I37)</f>
        <v>0</v>
      </c>
    </row>
    <row r="37" spans="1:9" s="199" customFormat="1" x14ac:dyDescent="0.25">
      <c r="A37" s="193">
        <v>19</v>
      </c>
      <c r="B37" s="194" t="s">
        <v>87</v>
      </c>
      <c r="C37" s="194" t="s">
        <v>91</v>
      </c>
      <c r="D37" s="195" t="s">
        <v>125</v>
      </c>
      <c r="E37" s="196" t="s">
        <v>126</v>
      </c>
      <c r="F37" s="194" t="s">
        <v>120</v>
      </c>
      <c r="G37" s="197">
        <v>2</v>
      </c>
      <c r="H37" s="198"/>
      <c r="I37" s="198">
        <f t="shared" ref="I37" si="4">ROUND(G37*H37,2)</f>
        <v>0</v>
      </c>
    </row>
    <row r="38" spans="1:9" s="185" customFormat="1" ht="13" x14ac:dyDescent="0.25">
      <c r="A38" s="178"/>
      <c r="B38" s="180" t="s">
        <v>52</v>
      </c>
      <c r="C38" s="181"/>
      <c r="D38" s="182" t="s">
        <v>43</v>
      </c>
      <c r="E38" s="183" t="s">
        <v>76</v>
      </c>
      <c r="F38" s="181"/>
      <c r="G38" s="178"/>
      <c r="H38" s="200"/>
      <c r="I38" s="184">
        <f>SUBTOTAL(9,I39:I47)</f>
        <v>0</v>
      </c>
    </row>
    <row r="39" spans="1:9" s="199" customFormat="1" ht="13" x14ac:dyDescent="0.25">
      <c r="A39" s="186"/>
      <c r="B39" s="187" t="s">
        <v>52</v>
      </c>
      <c r="C39" s="188"/>
      <c r="D39" s="189">
        <v>784</v>
      </c>
      <c r="E39" s="190" t="s">
        <v>80</v>
      </c>
      <c r="F39" s="188"/>
      <c r="G39" s="186"/>
      <c r="H39" s="200"/>
      <c r="I39" s="191">
        <f>SUBTOTAL(9,I40:I47)</f>
        <v>0</v>
      </c>
    </row>
    <row r="40" spans="1:9" s="199" customFormat="1" x14ac:dyDescent="0.25">
      <c r="A40" s="193">
        <v>20</v>
      </c>
      <c r="B40" s="194" t="s">
        <v>87</v>
      </c>
      <c r="C40" s="194" t="s">
        <v>79</v>
      </c>
      <c r="D40" s="195" t="s">
        <v>155</v>
      </c>
      <c r="E40" s="196" t="s">
        <v>156</v>
      </c>
      <c r="F40" s="194" t="s">
        <v>89</v>
      </c>
      <c r="G40" s="197">
        <v>120</v>
      </c>
      <c r="H40" s="198"/>
      <c r="I40" s="198">
        <f t="shared" ref="I40:I47" si="5">ROUND(G40*H40,2)</f>
        <v>0</v>
      </c>
    </row>
    <row r="41" spans="1:9" s="199" customFormat="1" x14ac:dyDescent="0.25">
      <c r="A41" s="193">
        <v>21</v>
      </c>
      <c r="B41" s="194" t="s">
        <v>87</v>
      </c>
      <c r="C41" s="194" t="s">
        <v>79</v>
      </c>
      <c r="D41" s="195" t="s">
        <v>157</v>
      </c>
      <c r="E41" s="196" t="s">
        <v>254</v>
      </c>
      <c r="F41" s="194" t="s">
        <v>89</v>
      </c>
      <c r="G41" s="197">
        <f>G40</f>
        <v>120</v>
      </c>
      <c r="H41" s="198"/>
      <c r="I41" s="198">
        <f t="shared" si="5"/>
        <v>0</v>
      </c>
    </row>
    <row r="42" spans="1:9" s="199" customFormat="1" x14ac:dyDescent="0.25">
      <c r="A42" s="193">
        <v>22</v>
      </c>
      <c r="B42" s="194" t="s">
        <v>87</v>
      </c>
      <c r="C42" s="194" t="s">
        <v>79</v>
      </c>
      <c r="D42" s="195" t="s">
        <v>158</v>
      </c>
      <c r="E42" s="196" t="s">
        <v>159</v>
      </c>
      <c r="F42" s="194" t="s">
        <v>94</v>
      </c>
      <c r="G42" s="197">
        <f>G40</f>
        <v>120</v>
      </c>
      <c r="H42" s="198"/>
      <c r="I42" s="198">
        <f t="shared" si="5"/>
        <v>0</v>
      </c>
    </row>
    <row r="43" spans="1:9" s="199" customFormat="1" x14ac:dyDescent="0.25">
      <c r="A43" s="193">
        <v>23</v>
      </c>
      <c r="B43" s="194" t="s">
        <v>87</v>
      </c>
      <c r="C43" s="194" t="s">
        <v>79</v>
      </c>
      <c r="D43" s="195" t="s">
        <v>160</v>
      </c>
      <c r="E43" s="196" t="s">
        <v>161</v>
      </c>
      <c r="F43" s="194" t="s">
        <v>89</v>
      </c>
      <c r="G43" s="197">
        <f>G40</f>
        <v>120</v>
      </c>
      <c r="H43" s="198"/>
      <c r="I43" s="198">
        <f t="shared" si="5"/>
        <v>0</v>
      </c>
    </row>
    <row r="44" spans="1:9" s="199" customFormat="1" x14ac:dyDescent="0.25">
      <c r="A44" s="193">
        <v>24</v>
      </c>
      <c r="B44" s="194" t="s">
        <v>87</v>
      </c>
      <c r="C44" s="194" t="s">
        <v>79</v>
      </c>
      <c r="D44" s="195" t="s">
        <v>162</v>
      </c>
      <c r="E44" s="196" t="s">
        <v>163</v>
      </c>
      <c r="F44" s="194" t="s">
        <v>89</v>
      </c>
      <c r="G44" s="197">
        <f>G22</f>
        <v>2</v>
      </c>
      <c r="H44" s="198"/>
      <c r="I44" s="198">
        <f t="shared" si="5"/>
        <v>0</v>
      </c>
    </row>
    <row r="45" spans="1:9" s="199" customFormat="1" x14ac:dyDescent="0.25">
      <c r="A45" s="193">
        <v>25</v>
      </c>
      <c r="B45" s="194" t="s">
        <v>87</v>
      </c>
      <c r="C45" s="194" t="s">
        <v>79</v>
      </c>
      <c r="D45" s="195" t="s">
        <v>164</v>
      </c>
      <c r="E45" s="196" t="s">
        <v>165</v>
      </c>
      <c r="F45" s="194" t="s">
        <v>89</v>
      </c>
      <c r="G45" s="197">
        <f>G23</f>
        <v>16</v>
      </c>
      <c r="H45" s="198"/>
      <c r="I45" s="198">
        <f t="shared" si="5"/>
        <v>0</v>
      </c>
    </row>
    <row r="46" spans="1:9" s="199" customFormat="1" x14ac:dyDescent="0.25">
      <c r="A46" s="193">
        <v>26</v>
      </c>
      <c r="B46" s="194" t="s">
        <v>87</v>
      </c>
      <c r="C46" s="194" t="s">
        <v>79</v>
      </c>
      <c r="D46" s="195" t="s">
        <v>166</v>
      </c>
      <c r="E46" s="196" t="s">
        <v>167</v>
      </c>
      <c r="F46" s="194" t="s">
        <v>89</v>
      </c>
      <c r="G46" s="197">
        <v>33</v>
      </c>
      <c r="H46" s="198"/>
      <c r="I46" s="198">
        <f t="shared" si="5"/>
        <v>0</v>
      </c>
    </row>
    <row r="47" spans="1:9" s="199" customFormat="1" x14ac:dyDescent="0.25">
      <c r="A47" s="193">
        <v>27</v>
      </c>
      <c r="B47" s="194" t="s">
        <v>87</v>
      </c>
      <c r="C47" s="194" t="s">
        <v>79</v>
      </c>
      <c r="D47" s="195" t="s">
        <v>168</v>
      </c>
      <c r="E47" s="196" t="s">
        <v>169</v>
      </c>
      <c r="F47" s="194" t="s">
        <v>89</v>
      </c>
      <c r="G47" s="197">
        <f>G40</f>
        <v>120</v>
      </c>
      <c r="H47" s="198"/>
      <c r="I47" s="198">
        <f t="shared" si="5"/>
        <v>0</v>
      </c>
    </row>
    <row r="48" spans="1:9" s="199" customFormat="1" ht="13" x14ac:dyDescent="0.25">
      <c r="A48" s="178"/>
      <c r="B48" s="180"/>
      <c r="C48" s="181"/>
      <c r="D48" s="182" t="s">
        <v>182</v>
      </c>
      <c r="E48" s="183" t="s">
        <v>307</v>
      </c>
      <c r="F48" s="181"/>
      <c r="G48" s="178"/>
      <c r="H48" s="178"/>
      <c r="I48" s="184">
        <f>SUBTOTAL(9,I49:I61)</f>
        <v>0</v>
      </c>
    </row>
    <row r="49" spans="1:9" s="199" customFormat="1" ht="13" x14ac:dyDescent="0.25">
      <c r="A49" s="193"/>
      <c r="B49" s="187"/>
      <c r="C49" s="188"/>
      <c r="D49" s="189">
        <v>741</v>
      </c>
      <c r="E49" s="190" t="s">
        <v>175</v>
      </c>
      <c r="F49" s="188"/>
      <c r="G49" s="186"/>
      <c r="H49" s="186"/>
      <c r="I49" s="191">
        <f>SUBTOTAL(9,I50:I61)</f>
        <v>0</v>
      </c>
    </row>
    <row r="50" spans="1:9" s="199" customFormat="1" x14ac:dyDescent="0.25">
      <c r="A50" s="193">
        <v>28</v>
      </c>
      <c r="B50" s="194" t="s">
        <v>87</v>
      </c>
      <c r="C50" s="194" t="s">
        <v>197</v>
      </c>
      <c r="D50" s="195"/>
      <c r="E50" s="196" t="s">
        <v>315</v>
      </c>
      <c r="F50" s="194" t="s">
        <v>94</v>
      </c>
      <c r="G50" s="197">
        <v>1</v>
      </c>
      <c r="H50" s="198"/>
      <c r="I50" s="198">
        <f t="shared" ref="I50:I61" si="6">ROUND(G50*H50,2)</f>
        <v>0</v>
      </c>
    </row>
    <row r="51" spans="1:9" s="199" customFormat="1" ht="25" x14ac:dyDescent="0.25">
      <c r="A51" s="193">
        <v>29</v>
      </c>
      <c r="B51" s="194" t="s">
        <v>87</v>
      </c>
      <c r="C51" s="194">
        <v>741</v>
      </c>
      <c r="D51" s="195" t="s">
        <v>243</v>
      </c>
      <c r="E51" s="196" t="s">
        <v>226</v>
      </c>
      <c r="F51" s="194" t="s">
        <v>94</v>
      </c>
      <c r="G51" s="197">
        <f>SUM(G52:G52)</f>
        <v>4</v>
      </c>
      <c r="H51" s="198"/>
      <c r="I51" s="198">
        <f t="shared" si="6"/>
        <v>0</v>
      </c>
    </row>
    <row r="52" spans="1:9" s="199" customFormat="1" ht="68.25" customHeight="1" x14ac:dyDescent="0.25">
      <c r="A52" s="193">
        <v>30</v>
      </c>
      <c r="B52" s="194" t="s">
        <v>128</v>
      </c>
      <c r="C52" s="194" t="s">
        <v>197</v>
      </c>
      <c r="D52" s="195" t="s">
        <v>176</v>
      </c>
      <c r="E52" s="148" t="s">
        <v>308</v>
      </c>
      <c r="F52" s="194" t="s">
        <v>94</v>
      </c>
      <c r="G52" s="197">
        <v>4</v>
      </c>
      <c r="H52" s="198"/>
      <c r="I52" s="198">
        <f t="shared" si="6"/>
        <v>0</v>
      </c>
    </row>
    <row r="53" spans="1:9" s="199" customFormat="1" x14ac:dyDescent="0.25">
      <c r="A53" s="193">
        <v>31</v>
      </c>
      <c r="B53" s="194" t="s">
        <v>87</v>
      </c>
      <c r="C53" s="194">
        <v>741</v>
      </c>
      <c r="D53" s="195" t="s">
        <v>244</v>
      </c>
      <c r="E53" s="196" t="s">
        <v>274</v>
      </c>
      <c r="F53" s="194" t="s">
        <v>94</v>
      </c>
      <c r="G53" s="197">
        <f>SUM(G54:G54)</f>
        <v>1</v>
      </c>
      <c r="H53" s="198"/>
      <c r="I53" s="198">
        <f t="shared" si="6"/>
        <v>0</v>
      </c>
    </row>
    <row r="54" spans="1:9" s="199" customFormat="1" x14ac:dyDescent="0.25">
      <c r="A54" s="193">
        <v>32</v>
      </c>
      <c r="B54" s="194" t="s">
        <v>128</v>
      </c>
      <c r="C54" s="194" t="s">
        <v>129</v>
      </c>
      <c r="D54" s="195" t="s">
        <v>209</v>
      </c>
      <c r="E54" s="196" t="s">
        <v>215</v>
      </c>
      <c r="F54" s="194" t="s">
        <v>94</v>
      </c>
      <c r="G54" s="197">
        <v>1</v>
      </c>
      <c r="H54" s="198"/>
      <c r="I54" s="198">
        <f t="shared" si="6"/>
        <v>0</v>
      </c>
    </row>
    <row r="55" spans="1:9" s="199" customFormat="1" x14ac:dyDescent="0.25">
      <c r="A55" s="193">
        <v>33</v>
      </c>
      <c r="B55" s="194" t="s">
        <v>128</v>
      </c>
      <c r="C55" s="194" t="s">
        <v>129</v>
      </c>
      <c r="D55" s="195" t="s">
        <v>210</v>
      </c>
      <c r="E55" s="196" t="s">
        <v>213</v>
      </c>
      <c r="F55" s="194" t="s">
        <v>94</v>
      </c>
      <c r="G55" s="197">
        <f>G53</f>
        <v>1</v>
      </c>
      <c r="H55" s="198"/>
      <c r="I55" s="198">
        <f t="shared" si="6"/>
        <v>0</v>
      </c>
    </row>
    <row r="56" spans="1:9" s="199" customFormat="1" x14ac:dyDescent="0.25">
      <c r="A56" s="193">
        <v>34</v>
      </c>
      <c r="B56" s="194" t="s">
        <v>128</v>
      </c>
      <c r="C56" s="194" t="s">
        <v>129</v>
      </c>
      <c r="D56" s="195" t="s">
        <v>256</v>
      </c>
      <c r="E56" s="196" t="s">
        <v>255</v>
      </c>
      <c r="F56" s="194" t="s">
        <v>94</v>
      </c>
      <c r="G56" s="197">
        <v>1</v>
      </c>
      <c r="H56" s="198"/>
      <c r="I56" s="198">
        <f t="shared" si="6"/>
        <v>0</v>
      </c>
    </row>
    <row r="57" spans="1:9" s="199" customFormat="1" x14ac:dyDescent="0.25">
      <c r="A57" s="193">
        <v>35</v>
      </c>
      <c r="B57" s="194" t="s">
        <v>87</v>
      </c>
      <c r="C57" s="194">
        <v>741</v>
      </c>
      <c r="D57" s="195" t="s">
        <v>253</v>
      </c>
      <c r="E57" s="196" t="s">
        <v>252</v>
      </c>
      <c r="F57" s="194" t="s">
        <v>94</v>
      </c>
      <c r="G57" s="197">
        <v>1</v>
      </c>
      <c r="H57" s="198"/>
      <c r="I57" s="198">
        <f t="shared" si="6"/>
        <v>0</v>
      </c>
    </row>
    <row r="58" spans="1:9" s="199" customFormat="1" x14ac:dyDescent="0.25">
      <c r="A58" s="193">
        <v>36</v>
      </c>
      <c r="B58" s="194" t="s">
        <v>128</v>
      </c>
      <c r="C58" s="194" t="s">
        <v>129</v>
      </c>
      <c r="D58" s="195" t="s">
        <v>268</v>
      </c>
      <c r="E58" s="196" t="s">
        <v>269</v>
      </c>
      <c r="F58" s="194" t="s">
        <v>94</v>
      </c>
      <c r="G58" s="197">
        <f>G57</f>
        <v>1</v>
      </c>
      <c r="H58" s="198"/>
      <c r="I58" s="198">
        <f t="shared" si="6"/>
        <v>0</v>
      </c>
    </row>
    <row r="59" spans="1:9" s="199" customFormat="1" ht="25" x14ac:dyDescent="0.25">
      <c r="A59" s="193">
        <v>37</v>
      </c>
      <c r="B59" s="194" t="s">
        <v>87</v>
      </c>
      <c r="C59" s="194">
        <v>741</v>
      </c>
      <c r="D59" s="195" t="s">
        <v>246</v>
      </c>
      <c r="E59" s="196" t="s">
        <v>198</v>
      </c>
      <c r="F59" s="194" t="s">
        <v>111</v>
      </c>
      <c r="G59" s="197">
        <v>25</v>
      </c>
      <c r="H59" s="198"/>
      <c r="I59" s="198">
        <f t="shared" si="6"/>
        <v>0</v>
      </c>
    </row>
    <row r="60" spans="1:9" s="199" customFormat="1" x14ac:dyDescent="0.25">
      <c r="A60" s="193">
        <v>38</v>
      </c>
      <c r="B60" s="194" t="s">
        <v>128</v>
      </c>
      <c r="C60" s="194" t="s">
        <v>129</v>
      </c>
      <c r="D60" s="195" t="s">
        <v>202</v>
      </c>
      <c r="E60" s="196" t="s">
        <v>203</v>
      </c>
      <c r="F60" s="194" t="s">
        <v>111</v>
      </c>
      <c r="G60" s="197">
        <f>G59</f>
        <v>25</v>
      </c>
      <c r="H60" s="198"/>
      <c r="I60" s="198">
        <f t="shared" si="6"/>
        <v>0</v>
      </c>
    </row>
    <row r="61" spans="1:9" s="199" customFormat="1" ht="25" x14ac:dyDescent="0.25">
      <c r="A61" s="193">
        <v>39</v>
      </c>
      <c r="B61" s="194" t="s">
        <v>87</v>
      </c>
      <c r="C61" s="194">
        <v>741</v>
      </c>
      <c r="D61" s="195" t="s">
        <v>242</v>
      </c>
      <c r="E61" s="196" t="s">
        <v>219</v>
      </c>
      <c r="F61" s="194" t="s">
        <v>94</v>
      </c>
      <c r="G61" s="197">
        <v>1</v>
      </c>
      <c r="H61" s="198"/>
      <c r="I61" s="198">
        <f t="shared" si="6"/>
        <v>0</v>
      </c>
    </row>
    <row r="62" spans="1:9" s="134" customFormat="1" ht="13" x14ac:dyDescent="0.25">
      <c r="A62" s="153"/>
      <c r="B62" s="140"/>
      <c r="C62" s="154"/>
      <c r="D62" s="157" t="s">
        <v>300</v>
      </c>
      <c r="E62" s="147" t="s">
        <v>36</v>
      </c>
      <c r="F62" s="154"/>
      <c r="G62" s="153"/>
      <c r="H62" s="153"/>
      <c r="I62" s="141">
        <f>SUBTOTAL(9,I63:I66)</f>
        <v>0</v>
      </c>
    </row>
    <row r="63" spans="1:9" s="81" customFormat="1" x14ac:dyDescent="0.25">
      <c r="A63" s="139">
        <v>40</v>
      </c>
      <c r="B63" s="136" t="s">
        <v>87</v>
      </c>
      <c r="C63" s="136" t="s">
        <v>300</v>
      </c>
      <c r="D63" s="158" t="s">
        <v>301</v>
      </c>
      <c r="E63" s="148" t="s">
        <v>183</v>
      </c>
      <c r="F63" s="136" t="s">
        <v>302</v>
      </c>
      <c r="G63" s="137">
        <v>1</v>
      </c>
      <c r="H63" s="138"/>
      <c r="I63" s="138">
        <f t="shared" ref="I63:I66" si="7">ROUND(G63*H63,2)</f>
        <v>0</v>
      </c>
    </row>
    <row r="64" spans="1:9" s="81" customFormat="1" x14ac:dyDescent="0.25">
      <c r="A64" s="139">
        <v>41</v>
      </c>
      <c r="B64" s="136" t="s">
        <v>87</v>
      </c>
      <c r="C64" s="136" t="s">
        <v>300</v>
      </c>
      <c r="D64" s="158" t="s">
        <v>303</v>
      </c>
      <c r="E64" s="148" t="s">
        <v>39</v>
      </c>
      <c r="F64" s="136" t="s">
        <v>302</v>
      </c>
      <c r="G64" s="137">
        <v>1</v>
      </c>
      <c r="H64" s="138"/>
      <c r="I64" s="138">
        <f t="shared" si="7"/>
        <v>0</v>
      </c>
    </row>
    <row r="65" spans="1:9" s="81" customFormat="1" x14ac:dyDescent="0.25">
      <c r="A65" s="139">
        <v>42</v>
      </c>
      <c r="B65" s="136" t="s">
        <v>87</v>
      </c>
      <c r="C65" s="136" t="s">
        <v>300</v>
      </c>
      <c r="D65" s="158" t="s">
        <v>304</v>
      </c>
      <c r="E65" s="148" t="s">
        <v>305</v>
      </c>
      <c r="F65" s="136" t="s">
        <v>302</v>
      </c>
      <c r="G65" s="137">
        <v>1</v>
      </c>
      <c r="H65" s="138"/>
      <c r="I65" s="138">
        <f t="shared" si="7"/>
        <v>0</v>
      </c>
    </row>
    <row r="66" spans="1:9" s="81" customFormat="1" x14ac:dyDescent="0.25">
      <c r="A66" s="139">
        <v>43</v>
      </c>
      <c r="B66" s="136" t="s">
        <v>87</v>
      </c>
      <c r="C66" s="136" t="s">
        <v>300</v>
      </c>
      <c r="D66" s="158" t="s">
        <v>306</v>
      </c>
      <c r="E66" s="148" t="s">
        <v>46</v>
      </c>
      <c r="F66" s="136" t="s">
        <v>302</v>
      </c>
      <c r="G66" s="137">
        <v>1</v>
      </c>
      <c r="H66" s="138"/>
      <c r="I66" s="138">
        <f t="shared" si="7"/>
        <v>0</v>
      </c>
    </row>
    <row r="67" spans="1:9" ht="13" x14ac:dyDescent="0.25">
      <c r="A67" s="206"/>
      <c r="B67" s="207"/>
      <c r="C67" s="207"/>
      <c r="D67" s="208"/>
      <c r="E67" s="209" t="s">
        <v>189</v>
      </c>
      <c r="F67" s="207"/>
      <c r="G67" s="205"/>
      <c r="H67" s="205"/>
      <c r="I67" s="210">
        <f>SUBTOTAL(9,I14:I66)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4"/>
  <dimension ref="A1"/>
  <sheetViews>
    <sheetView workbookViewId="0"/>
  </sheetViews>
  <sheetFormatPr defaultRowHeight="12.5" x14ac:dyDescent="0.2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23</vt:i4>
      </vt:variant>
    </vt:vector>
  </HeadingPairs>
  <TitlesOfParts>
    <vt:vector size="37" baseType="lpstr">
      <vt:lpstr>Krycí list</vt:lpstr>
      <vt:lpstr>Rekapitulace</vt:lpstr>
      <vt:lpstr>Sborovna</vt:lpstr>
      <vt:lpstr>104</vt:lpstr>
      <vt:lpstr>106</vt:lpstr>
      <vt:lpstr>202</vt:lpstr>
      <vt:lpstr>203</vt:lpstr>
      <vt:lpstr>205</vt:lpstr>
      <vt:lpstr>207</vt:lpstr>
      <vt:lpstr>211</vt:lpstr>
      <vt:lpstr>212</vt:lpstr>
      <vt:lpstr>Šatna levá</vt:lpstr>
      <vt:lpstr>Šatna pravá</vt:lpstr>
      <vt:lpstr>#Figury</vt:lpstr>
      <vt:lpstr>'104'!Názvy_tisku</vt:lpstr>
      <vt:lpstr>'106'!Názvy_tisku</vt:lpstr>
      <vt:lpstr>'202'!Názvy_tisku</vt:lpstr>
      <vt:lpstr>'203'!Názvy_tisku</vt:lpstr>
      <vt:lpstr>'205'!Názvy_tisku</vt:lpstr>
      <vt:lpstr>'207'!Názvy_tisku</vt:lpstr>
      <vt:lpstr>'211'!Názvy_tisku</vt:lpstr>
      <vt:lpstr>'212'!Názvy_tisku</vt:lpstr>
      <vt:lpstr>Rekapitulace!Názvy_tisku</vt:lpstr>
      <vt:lpstr>Sborovna!Názvy_tisku</vt:lpstr>
      <vt:lpstr>'Šatna levá'!Názvy_tisku</vt:lpstr>
      <vt:lpstr>'Šatna pravá'!Názvy_tisku</vt:lpstr>
      <vt:lpstr>'104'!Oblast_tisku</vt:lpstr>
      <vt:lpstr>'106'!Oblast_tisku</vt:lpstr>
      <vt:lpstr>'202'!Oblast_tisku</vt:lpstr>
      <vt:lpstr>'203'!Oblast_tisku</vt:lpstr>
      <vt:lpstr>'205'!Oblast_tisku</vt:lpstr>
      <vt:lpstr>'207'!Oblast_tisku</vt:lpstr>
      <vt:lpstr>'211'!Oblast_tisku</vt:lpstr>
      <vt:lpstr>'212'!Oblast_tisku</vt:lpstr>
      <vt:lpstr>Sborovna!Oblast_tisku</vt:lpstr>
      <vt:lpstr>'Šatna levá'!Oblast_tisku</vt:lpstr>
      <vt:lpstr>'Šatna pravá'!Oblast_tisku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Lucie Vančurová</cp:lastModifiedBy>
  <cp:lastPrinted>2019-11-21T13:12:23Z</cp:lastPrinted>
  <dcterms:created xsi:type="dcterms:W3CDTF">2006-04-27T05:25:48Z</dcterms:created>
  <dcterms:modified xsi:type="dcterms:W3CDTF">2025-02-20T12:26:07Z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