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VZ_ZZVZ, VZMR\VZ_2025\VZMR II. a III.kategorie\REALIZACE - Stavební úpravy příjezdové komunikace a zpevněné plochy dvora ZŠ č.p. 1589, ul. PKH v Litvínově\1) Zadávací dokumentace\"/>
    </mc:Choice>
  </mc:AlternateContent>
  <xr:revisionPtr revIDLastSave="0" documentId="13_ncr:1_{0A0E9AD0-5561-4BFF-B980-8B9517338511}" xr6:coauthVersionLast="47" xr6:coauthVersionMax="47" xr10:uidLastSave="{00000000-0000-0000-0000-000000000000}"/>
  <bookViews>
    <workbookView xWindow="-4930" yWindow="-21710" windowWidth="38620" windowHeight="21220" xr2:uid="{AE9EBE2A-5623-4315-821F-2827403E02C7}"/>
  </bookViews>
  <sheets>
    <sheet name="Rekapitulace stavby" sheetId="2" r:id="rId1"/>
    <sheet name="SO 01 - Komunikace" sheetId="1" r:id="rId2"/>
    <sheet name="Pokyny pro vyplnění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9" i="2" l="1"/>
  <c r="AY55" i="2"/>
  <c r="AX55" i="2"/>
  <c r="AU55" i="2"/>
  <c r="AU54" i="2" s="1"/>
  <c r="AS54" i="2"/>
  <c r="AM50" i="2"/>
  <c r="L50" i="2"/>
  <c r="AM49" i="2"/>
  <c r="AM47" i="2"/>
  <c r="L47" i="2"/>
  <c r="L45" i="2"/>
  <c r="L44" i="2"/>
  <c r="BK301" i="1"/>
  <c r="BI301" i="1"/>
  <c r="BH301" i="1"/>
  <c r="BG301" i="1"/>
  <c r="BF301" i="1"/>
  <c r="T301" i="1"/>
  <c r="R301" i="1"/>
  <c r="P301" i="1"/>
  <c r="P300" i="1" s="1"/>
  <c r="J301" i="1"/>
  <c r="BE301" i="1" s="1"/>
  <c r="BK300" i="1"/>
  <c r="J300" i="1" s="1"/>
  <c r="J72" i="1" s="1"/>
  <c r="T300" i="1"/>
  <c r="R300" i="1"/>
  <c r="BK299" i="1"/>
  <c r="BI299" i="1"/>
  <c r="BH299" i="1"/>
  <c r="BG299" i="1"/>
  <c r="BF299" i="1"/>
  <c r="T299" i="1"/>
  <c r="R299" i="1"/>
  <c r="P299" i="1"/>
  <c r="J299" i="1"/>
  <c r="BE299" i="1" s="1"/>
  <c r="BK296" i="1"/>
  <c r="BI296" i="1"/>
  <c r="BH296" i="1"/>
  <c r="BG296" i="1"/>
  <c r="BF296" i="1"/>
  <c r="T296" i="1"/>
  <c r="R296" i="1"/>
  <c r="P296" i="1"/>
  <c r="J296" i="1"/>
  <c r="BE296" i="1" s="1"/>
  <c r="BK294" i="1"/>
  <c r="BI294" i="1"/>
  <c r="BH294" i="1"/>
  <c r="BG294" i="1"/>
  <c r="BF294" i="1"/>
  <c r="BE294" i="1"/>
  <c r="T294" i="1"/>
  <c r="R294" i="1"/>
  <c r="R292" i="1" s="1"/>
  <c r="P294" i="1"/>
  <c r="J294" i="1"/>
  <c r="BK293" i="1"/>
  <c r="BK292" i="1" s="1"/>
  <c r="J292" i="1" s="1"/>
  <c r="J71" i="1" s="1"/>
  <c r="BI293" i="1"/>
  <c r="BH293" i="1"/>
  <c r="BG293" i="1"/>
  <c r="BF293" i="1"/>
  <c r="BE293" i="1"/>
  <c r="T293" i="1"/>
  <c r="R293" i="1"/>
  <c r="P293" i="1"/>
  <c r="J293" i="1"/>
  <c r="T292" i="1"/>
  <c r="P292" i="1"/>
  <c r="BK289" i="1"/>
  <c r="BI289" i="1"/>
  <c r="BH289" i="1"/>
  <c r="BG289" i="1"/>
  <c r="BF289" i="1"/>
  <c r="T289" i="1"/>
  <c r="R289" i="1"/>
  <c r="P289" i="1"/>
  <c r="J289" i="1"/>
  <c r="BE289" i="1" s="1"/>
  <c r="BK286" i="1"/>
  <c r="BI286" i="1"/>
  <c r="BH286" i="1"/>
  <c r="BG286" i="1"/>
  <c r="BF286" i="1"/>
  <c r="BE286" i="1"/>
  <c r="T286" i="1"/>
  <c r="R286" i="1"/>
  <c r="P286" i="1"/>
  <c r="J286" i="1"/>
  <c r="BK283" i="1"/>
  <c r="BI283" i="1"/>
  <c r="BH283" i="1"/>
  <c r="BG283" i="1"/>
  <c r="BF283" i="1"/>
  <c r="T283" i="1"/>
  <c r="R283" i="1"/>
  <c r="P283" i="1"/>
  <c r="J283" i="1"/>
  <c r="BE283" i="1" s="1"/>
  <c r="BK280" i="1"/>
  <c r="BK279" i="1" s="1"/>
  <c r="BI280" i="1"/>
  <c r="BH280" i="1"/>
  <c r="BG280" i="1"/>
  <c r="BF280" i="1"/>
  <c r="T280" i="1"/>
  <c r="T279" i="1" s="1"/>
  <c r="T278" i="1" s="1"/>
  <c r="R280" i="1"/>
  <c r="R279" i="1" s="1"/>
  <c r="R278" i="1" s="1"/>
  <c r="P280" i="1"/>
  <c r="P279" i="1" s="1"/>
  <c r="P278" i="1" s="1"/>
  <c r="J280" i="1"/>
  <c r="BE280" i="1" s="1"/>
  <c r="BK276" i="1"/>
  <c r="BI276" i="1"/>
  <c r="BH276" i="1"/>
  <c r="BG276" i="1"/>
  <c r="BF276" i="1"/>
  <c r="BE276" i="1"/>
  <c r="T276" i="1"/>
  <c r="R276" i="1"/>
  <c r="P276" i="1"/>
  <c r="J276" i="1"/>
  <c r="BK275" i="1"/>
  <c r="J275" i="1" s="1"/>
  <c r="J68" i="1" s="1"/>
  <c r="T275" i="1"/>
  <c r="R275" i="1"/>
  <c r="P275" i="1"/>
  <c r="BK272" i="1"/>
  <c r="BI272" i="1"/>
  <c r="BH272" i="1"/>
  <c r="BG272" i="1"/>
  <c r="BF272" i="1"/>
  <c r="BE272" i="1"/>
  <c r="T272" i="1"/>
  <c r="R272" i="1"/>
  <c r="P272" i="1"/>
  <c r="J272" i="1"/>
  <c r="BK269" i="1"/>
  <c r="BI269" i="1"/>
  <c r="BH269" i="1"/>
  <c r="BG269" i="1"/>
  <c r="BF269" i="1"/>
  <c r="T269" i="1"/>
  <c r="R269" i="1"/>
  <c r="P269" i="1"/>
  <c r="J269" i="1"/>
  <c r="BE269" i="1" s="1"/>
  <c r="BK266" i="1"/>
  <c r="BI266" i="1"/>
  <c r="BH266" i="1"/>
  <c r="BG266" i="1"/>
  <c r="BF266" i="1"/>
  <c r="T266" i="1"/>
  <c r="R266" i="1"/>
  <c r="P266" i="1"/>
  <c r="J266" i="1"/>
  <c r="BE266" i="1" s="1"/>
  <c r="BK263" i="1"/>
  <c r="BI263" i="1"/>
  <c r="BH263" i="1"/>
  <c r="BG263" i="1"/>
  <c r="BF263" i="1"/>
  <c r="BE263" i="1"/>
  <c r="T263" i="1"/>
  <c r="R263" i="1"/>
  <c r="R257" i="1" s="1"/>
  <c r="P263" i="1"/>
  <c r="P257" i="1" s="1"/>
  <c r="J263" i="1"/>
  <c r="BK260" i="1"/>
  <c r="BI260" i="1"/>
  <c r="BH260" i="1"/>
  <c r="BG260" i="1"/>
  <c r="BF260" i="1"/>
  <c r="BE260" i="1"/>
  <c r="T260" i="1"/>
  <c r="R260" i="1"/>
  <c r="P260" i="1"/>
  <c r="J260" i="1"/>
  <c r="BK258" i="1"/>
  <c r="BI258" i="1"/>
  <c r="BH258" i="1"/>
  <c r="BG258" i="1"/>
  <c r="BF258" i="1"/>
  <c r="T258" i="1"/>
  <c r="R258" i="1"/>
  <c r="P258" i="1"/>
  <c r="J258" i="1"/>
  <c r="BE258" i="1" s="1"/>
  <c r="BK257" i="1"/>
  <c r="J257" i="1" s="1"/>
  <c r="J67" i="1" s="1"/>
  <c r="T257" i="1"/>
  <c r="BK254" i="1"/>
  <c r="BI254" i="1"/>
  <c r="BH254" i="1"/>
  <c r="BG254" i="1"/>
  <c r="BF254" i="1"/>
  <c r="BE254" i="1"/>
  <c r="T254" i="1"/>
  <c r="R254" i="1"/>
  <c r="P254" i="1"/>
  <c r="J254" i="1"/>
  <c r="BK251" i="1"/>
  <c r="BI251" i="1"/>
  <c r="BH251" i="1"/>
  <c r="BG251" i="1"/>
  <c r="BF251" i="1"/>
  <c r="T251" i="1"/>
  <c r="R251" i="1"/>
  <c r="P251" i="1"/>
  <c r="J251" i="1"/>
  <c r="BE251" i="1" s="1"/>
  <c r="BK249" i="1"/>
  <c r="BI249" i="1"/>
  <c r="BH249" i="1"/>
  <c r="BG249" i="1"/>
  <c r="BF249" i="1"/>
  <c r="T249" i="1"/>
  <c r="R249" i="1"/>
  <c r="P249" i="1"/>
  <c r="J249" i="1"/>
  <c r="BE249" i="1" s="1"/>
  <c r="BK246" i="1"/>
  <c r="BI246" i="1"/>
  <c r="BH246" i="1"/>
  <c r="BG246" i="1"/>
  <c r="BF246" i="1"/>
  <c r="BE246" i="1"/>
  <c r="T246" i="1"/>
  <c r="T240" i="1" s="1"/>
  <c r="R246" i="1"/>
  <c r="R240" i="1" s="1"/>
  <c r="P246" i="1"/>
  <c r="J246" i="1"/>
  <c r="BK244" i="1"/>
  <c r="BI244" i="1"/>
  <c r="BH244" i="1"/>
  <c r="BG244" i="1"/>
  <c r="BF244" i="1"/>
  <c r="BE244" i="1"/>
  <c r="T244" i="1"/>
  <c r="R244" i="1"/>
  <c r="P244" i="1"/>
  <c r="J244" i="1"/>
  <c r="BK241" i="1"/>
  <c r="BI241" i="1"/>
  <c r="BH241" i="1"/>
  <c r="BG241" i="1"/>
  <c r="BF241" i="1"/>
  <c r="T241" i="1"/>
  <c r="R241" i="1"/>
  <c r="P241" i="1"/>
  <c r="P240" i="1" s="1"/>
  <c r="J241" i="1"/>
  <c r="BE241" i="1" s="1"/>
  <c r="BK240" i="1"/>
  <c r="J240" i="1" s="1"/>
  <c r="J66" i="1" s="1"/>
  <c r="BK237" i="1"/>
  <c r="BI237" i="1"/>
  <c r="BH237" i="1"/>
  <c r="BG237" i="1"/>
  <c r="BF237" i="1"/>
  <c r="T237" i="1"/>
  <c r="R237" i="1"/>
  <c r="P237" i="1"/>
  <c r="J237" i="1"/>
  <c r="BE237" i="1" s="1"/>
  <c r="BK234" i="1"/>
  <c r="BI234" i="1"/>
  <c r="BH234" i="1"/>
  <c r="BG234" i="1"/>
  <c r="BF234" i="1"/>
  <c r="T234" i="1"/>
  <c r="R234" i="1"/>
  <c r="P234" i="1"/>
  <c r="J234" i="1"/>
  <c r="BE234" i="1" s="1"/>
  <c r="BK233" i="1"/>
  <c r="BI233" i="1"/>
  <c r="BH233" i="1"/>
  <c r="BG233" i="1"/>
  <c r="BF233" i="1"/>
  <c r="BE233" i="1"/>
  <c r="T233" i="1"/>
  <c r="R233" i="1"/>
  <c r="P233" i="1"/>
  <c r="J233" i="1"/>
  <c r="BK232" i="1"/>
  <c r="BI232" i="1"/>
  <c r="BH232" i="1"/>
  <c r="BG232" i="1"/>
  <c r="BF232" i="1"/>
  <c r="BE232" i="1"/>
  <c r="T232" i="1"/>
  <c r="R232" i="1"/>
  <c r="P232" i="1"/>
  <c r="J232" i="1"/>
  <c r="BK231" i="1"/>
  <c r="BI231" i="1"/>
  <c r="BH231" i="1"/>
  <c r="BG231" i="1"/>
  <c r="BF231" i="1"/>
  <c r="T231" i="1"/>
  <c r="R231" i="1"/>
  <c r="P231" i="1"/>
  <c r="J231" i="1"/>
  <c r="BE231" i="1" s="1"/>
  <c r="BK230" i="1"/>
  <c r="BI230" i="1"/>
  <c r="BH230" i="1"/>
  <c r="BG230" i="1"/>
  <c r="BF230" i="1"/>
  <c r="T230" i="1"/>
  <c r="R230" i="1"/>
  <c r="P230" i="1"/>
  <c r="J230" i="1"/>
  <c r="BE230" i="1" s="1"/>
  <c r="BK229" i="1"/>
  <c r="BI229" i="1"/>
  <c r="BH229" i="1"/>
  <c r="BG229" i="1"/>
  <c r="BF229" i="1"/>
  <c r="BE229" i="1"/>
  <c r="T229" i="1"/>
  <c r="R229" i="1"/>
  <c r="P229" i="1"/>
  <c r="J229" i="1"/>
  <c r="BK228" i="1"/>
  <c r="BI228" i="1"/>
  <c r="BH228" i="1"/>
  <c r="BG228" i="1"/>
  <c r="BF228" i="1"/>
  <c r="BE228" i="1"/>
  <c r="T228" i="1"/>
  <c r="R228" i="1"/>
  <c r="P228" i="1"/>
  <c r="J228" i="1"/>
  <c r="BK224" i="1"/>
  <c r="BI224" i="1"/>
  <c r="BH224" i="1"/>
  <c r="BG224" i="1"/>
  <c r="BF224" i="1"/>
  <c r="T224" i="1"/>
  <c r="R224" i="1"/>
  <c r="P224" i="1"/>
  <c r="J224" i="1"/>
  <c r="BE224" i="1" s="1"/>
  <c r="BK221" i="1"/>
  <c r="BI221" i="1"/>
  <c r="BH221" i="1"/>
  <c r="BG221" i="1"/>
  <c r="BF221" i="1"/>
  <c r="T221" i="1"/>
  <c r="R221" i="1"/>
  <c r="P221" i="1"/>
  <c r="P216" i="1" s="1"/>
  <c r="J221" i="1"/>
  <c r="BE221" i="1" s="1"/>
  <c r="BK217" i="1"/>
  <c r="BK216" i="1" s="1"/>
  <c r="J216" i="1" s="1"/>
  <c r="J65" i="1" s="1"/>
  <c r="BI217" i="1"/>
  <c r="BH217" i="1"/>
  <c r="BG217" i="1"/>
  <c r="BF217" i="1"/>
  <c r="BE217" i="1"/>
  <c r="T217" i="1"/>
  <c r="T216" i="1" s="1"/>
  <c r="R217" i="1"/>
  <c r="R216" i="1" s="1"/>
  <c r="P217" i="1"/>
  <c r="J217" i="1"/>
  <c r="BK212" i="1"/>
  <c r="BI212" i="1"/>
  <c r="BH212" i="1"/>
  <c r="BG212" i="1"/>
  <c r="BF212" i="1"/>
  <c r="T212" i="1"/>
  <c r="R212" i="1"/>
  <c r="P212" i="1"/>
  <c r="J212" i="1"/>
  <c r="BE212" i="1" s="1"/>
  <c r="BK208" i="1"/>
  <c r="BI208" i="1"/>
  <c r="BH208" i="1"/>
  <c r="BG208" i="1"/>
  <c r="BF208" i="1"/>
  <c r="BE208" i="1"/>
  <c r="T208" i="1"/>
  <c r="R208" i="1"/>
  <c r="P208" i="1"/>
  <c r="J208" i="1"/>
  <c r="BK204" i="1"/>
  <c r="BI204" i="1"/>
  <c r="BH204" i="1"/>
  <c r="BG204" i="1"/>
  <c r="BF204" i="1"/>
  <c r="BE204" i="1"/>
  <c r="T204" i="1"/>
  <c r="R204" i="1"/>
  <c r="P204" i="1"/>
  <c r="J204" i="1"/>
  <c r="BK200" i="1"/>
  <c r="BI200" i="1"/>
  <c r="BH200" i="1"/>
  <c r="BG200" i="1"/>
  <c r="BF200" i="1"/>
  <c r="T200" i="1"/>
  <c r="R200" i="1"/>
  <c r="P200" i="1"/>
  <c r="J200" i="1"/>
  <c r="BE200" i="1" s="1"/>
  <c r="BK196" i="1"/>
  <c r="BI196" i="1"/>
  <c r="BH196" i="1"/>
  <c r="BG196" i="1"/>
  <c r="BF196" i="1"/>
  <c r="T196" i="1"/>
  <c r="T195" i="1" s="1"/>
  <c r="R196" i="1"/>
  <c r="R195" i="1" s="1"/>
  <c r="P196" i="1"/>
  <c r="P195" i="1" s="1"/>
  <c r="J196" i="1"/>
  <c r="BE196" i="1" s="1"/>
  <c r="BK191" i="1"/>
  <c r="BK190" i="1" s="1"/>
  <c r="BI191" i="1"/>
  <c r="BH191" i="1"/>
  <c r="BG191" i="1"/>
  <c r="BF191" i="1"/>
  <c r="T191" i="1"/>
  <c r="T190" i="1" s="1"/>
  <c r="T187" i="1" s="1"/>
  <c r="R191" i="1"/>
  <c r="R190" i="1" s="1"/>
  <c r="P191" i="1"/>
  <c r="P190" i="1" s="1"/>
  <c r="J191" i="1"/>
  <c r="BE191" i="1" s="1"/>
  <c r="BK188" i="1"/>
  <c r="BI188" i="1"/>
  <c r="BH188" i="1"/>
  <c r="BG188" i="1"/>
  <c r="BF188" i="1"/>
  <c r="T188" i="1"/>
  <c r="R188" i="1"/>
  <c r="P188" i="1"/>
  <c r="J188" i="1"/>
  <c r="BE188" i="1" s="1"/>
  <c r="BK186" i="1"/>
  <c r="BI186" i="1"/>
  <c r="BH186" i="1"/>
  <c r="BG186" i="1"/>
  <c r="BF186" i="1"/>
  <c r="T186" i="1"/>
  <c r="R186" i="1"/>
  <c r="P186" i="1"/>
  <c r="J186" i="1"/>
  <c r="BE186" i="1" s="1"/>
  <c r="BK182" i="1"/>
  <c r="BI182" i="1"/>
  <c r="BH182" i="1"/>
  <c r="BG182" i="1"/>
  <c r="BF182" i="1"/>
  <c r="T182" i="1"/>
  <c r="R182" i="1"/>
  <c r="P182" i="1"/>
  <c r="J182" i="1"/>
  <c r="BE182" i="1" s="1"/>
  <c r="BK180" i="1"/>
  <c r="BI180" i="1"/>
  <c r="BH180" i="1"/>
  <c r="BG180" i="1"/>
  <c r="BF180" i="1"/>
  <c r="BE180" i="1"/>
  <c r="T180" i="1"/>
  <c r="R180" i="1"/>
  <c r="P180" i="1"/>
  <c r="J180" i="1"/>
  <c r="BK177" i="1"/>
  <c r="BI177" i="1"/>
  <c r="BH177" i="1"/>
  <c r="BG177" i="1"/>
  <c r="BF177" i="1"/>
  <c r="BE177" i="1"/>
  <c r="T177" i="1"/>
  <c r="R177" i="1"/>
  <c r="P177" i="1"/>
  <c r="J177" i="1"/>
  <c r="BK175" i="1"/>
  <c r="BI175" i="1"/>
  <c r="BH175" i="1"/>
  <c r="BG175" i="1"/>
  <c r="BF175" i="1"/>
  <c r="T175" i="1"/>
  <c r="R175" i="1"/>
  <c r="P175" i="1"/>
  <c r="J175" i="1"/>
  <c r="BE175" i="1" s="1"/>
  <c r="BK168" i="1"/>
  <c r="BI168" i="1"/>
  <c r="BH168" i="1"/>
  <c r="BG168" i="1"/>
  <c r="BF168" i="1"/>
  <c r="T168" i="1"/>
  <c r="R168" i="1"/>
  <c r="P168" i="1"/>
  <c r="J168" i="1"/>
  <c r="BE168" i="1" s="1"/>
  <c r="BK166" i="1"/>
  <c r="BI166" i="1"/>
  <c r="BH166" i="1"/>
  <c r="BG166" i="1"/>
  <c r="BF166" i="1"/>
  <c r="BE166" i="1"/>
  <c r="T166" i="1"/>
  <c r="R166" i="1"/>
  <c r="P166" i="1"/>
  <c r="J166" i="1"/>
  <c r="BK162" i="1"/>
  <c r="BI162" i="1"/>
  <c r="BH162" i="1"/>
  <c r="BG162" i="1"/>
  <c r="BF162" i="1"/>
  <c r="BE162" i="1"/>
  <c r="T162" i="1"/>
  <c r="R162" i="1"/>
  <c r="P162" i="1"/>
  <c r="J162" i="1"/>
  <c r="BK159" i="1"/>
  <c r="BI159" i="1"/>
  <c r="BH159" i="1"/>
  <c r="BG159" i="1"/>
  <c r="BF159" i="1"/>
  <c r="T159" i="1"/>
  <c r="R159" i="1"/>
  <c r="P159" i="1"/>
  <c r="J159" i="1"/>
  <c r="BE159" i="1" s="1"/>
  <c r="BK156" i="1"/>
  <c r="BI156" i="1"/>
  <c r="BH156" i="1"/>
  <c r="BG156" i="1"/>
  <c r="BF156" i="1"/>
  <c r="T156" i="1"/>
  <c r="R156" i="1"/>
  <c r="P156" i="1"/>
  <c r="J156" i="1"/>
  <c r="BE156" i="1" s="1"/>
  <c r="BK152" i="1"/>
  <c r="BI152" i="1"/>
  <c r="BH152" i="1"/>
  <c r="BG152" i="1"/>
  <c r="BF152" i="1"/>
  <c r="BE152" i="1"/>
  <c r="T152" i="1"/>
  <c r="R152" i="1"/>
  <c r="P152" i="1"/>
  <c r="J152" i="1"/>
  <c r="BK147" i="1"/>
  <c r="BI147" i="1"/>
  <c r="BH147" i="1"/>
  <c r="BG147" i="1"/>
  <c r="BF147" i="1"/>
  <c r="BE147" i="1"/>
  <c r="T147" i="1"/>
  <c r="R147" i="1"/>
  <c r="P147" i="1"/>
  <c r="J147" i="1"/>
  <c r="BK138" i="1"/>
  <c r="BI138" i="1"/>
  <c r="BH138" i="1"/>
  <c r="BG138" i="1"/>
  <c r="BF138" i="1"/>
  <c r="T138" i="1"/>
  <c r="R138" i="1"/>
  <c r="P138" i="1"/>
  <c r="J138" i="1"/>
  <c r="BE138" i="1" s="1"/>
  <c r="BK135" i="1"/>
  <c r="BI135" i="1"/>
  <c r="BH135" i="1"/>
  <c r="BG135" i="1"/>
  <c r="BF135" i="1"/>
  <c r="T135" i="1"/>
  <c r="R135" i="1"/>
  <c r="P135" i="1"/>
  <c r="J135" i="1"/>
  <c r="BE135" i="1" s="1"/>
  <c r="BK124" i="1"/>
  <c r="BI124" i="1"/>
  <c r="BH124" i="1"/>
  <c r="BG124" i="1"/>
  <c r="BF124" i="1"/>
  <c r="BE124" i="1"/>
  <c r="T124" i="1"/>
  <c r="R124" i="1"/>
  <c r="P124" i="1"/>
  <c r="J124" i="1"/>
  <c r="BK120" i="1"/>
  <c r="BI120" i="1"/>
  <c r="BH120" i="1"/>
  <c r="BG120" i="1"/>
  <c r="BF120" i="1"/>
  <c r="BE120" i="1"/>
  <c r="T120" i="1"/>
  <c r="R120" i="1"/>
  <c r="P120" i="1"/>
  <c r="J120" i="1"/>
  <c r="BK117" i="1"/>
  <c r="BI117" i="1"/>
  <c r="BH117" i="1"/>
  <c r="BG117" i="1"/>
  <c r="BF117" i="1"/>
  <c r="T117" i="1"/>
  <c r="R117" i="1"/>
  <c r="P117" i="1"/>
  <c r="J117" i="1"/>
  <c r="BE117" i="1" s="1"/>
  <c r="BK114" i="1"/>
  <c r="BI114" i="1"/>
  <c r="BH114" i="1"/>
  <c r="BG114" i="1"/>
  <c r="BF114" i="1"/>
  <c r="T114" i="1"/>
  <c r="R114" i="1"/>
  <c r="P114" i="1"/>
  <c r="J114" i="1"/>
  <c r="BE114" i="1" s="1"/>
  <c r="BK111" i="1"/>
  <c r="BI111" i="1"/>
  <c r="BH111" i="1"/>
  <c r="BG111" i="1"/>
  <c r="BF111" i="1"/>
  <c r="BE111" i="1"/>
  <c r="T111" i="1"/>
  <c r="R111" i="1"/>
  <c r="P111" i="1"/>
  <c r="J111" i="1"/>
  <c r="BK108" i="1"/>
  <c r="BI108" i="1"/>
  <c r="BH108" i="1"/>
  <c r="BG108" i="1"/>
  <c r="BF108" i="1"/>
  <c r="BE108" i="1"/>
  <c r="T108" i="1"/>
  <c r="R108" i="1"/>
  <c r="P108" i="1"/>
  <c r="J108" i="1"/>
  <c r="BK105" i="1"/>
  <c r="BI105" i="1"/>
  <c r="BH105" i="1"/>
  <c r="BG105" i="1"/>
  <c r="BF105" i="1"/>
  <c r="T105" i="1"/>
  <c r="R105" i="1"/>
  <c r="P105" i="1"/>
  <c r="J105" i="1"/>
  <c r="BE105" i="1" s="1"/>
  <c r="BK101" i="1"/>
  <c r="BI101" i="1"/>
  <c r="BH101" i="1"/>
  <c r="BG101" i="1"/>
  <c r="BF101" i="1"/>
  <c r="T101" i="1"/>
  <c r="R101" i="1"/>
  <c r="P101" i="1"/>
  <c r="J101" i="1"/>
  <c r="BE101" i="1" s="1"/>
  <c r="BK99" i="1"/>
  <c r="BI99" i="1"/>
  <c r="BH99" i="1"/>
  <c r="BG99" i="1"/>
  <c r="BF99" i="1"/>
  <c r="BE99" i="1"/>
  <c r="T99" i="1"/>
  <c r="T94" i="1" s="1"/>
  <c r="T93" i="1" s="1"/>
  <c r="R99" i="1"/>
  <c r="R94" i="1" s="1"/>
  <c r="R93" i="1" s="1"/>
  <c r="P99" i="1"/>
  <c r="J99" i="1"/>
  <c r="BK95" i="1"/>
  <c r="BI95" i="1"/>
  <c r="BH95" i="1"/>
  <c r="BG95" i="1"/>
  <c r="BF95" i="1"/>
  <c r="BE95" i="1"/>
  <c r="T95" i="1"/>
  <c r="R95" i="1"/>
  <c r="P95" i="1"/>
  <c r="J95" i="1"/>
  <c r="P94" i="1"/>
  <c r="P93" i="1" s="1"/>
  <c r="J89" i="1"/>
  <c r="F86" i="1"/>
  <c r="E84" i="1"/>
  <c r="J55" i="1"/>
  <c r="F52" i="1"/>
  <c r="E50" i="1"/>
  <c r="J37" i="1"/>
  <c r="J36" i="1"/>
  <c r="J35" i="1"/>
  <c r="J18" i="1"/>
  <c r="E18" i="1"/>
  <c r="F55" i="1" s="1"/>
  <c r="J17" i="1"/>
  <c r="J12" i="1"/>
  <c r="J52" i="1" s="1"/>
  <c r="E7" i="1"/>
  <c r="E82" i="1" s="1"/>
  <c r="BK195" i="1" l="1"/>
  <c r="J195" i="1" s="1"/>
  <c r="J64" i="1" s="1"/>
  <c r="J86" i="1"/>
  <c r="E48" i="1"/>
  <c r="BK94" i="1"/>
  <c r="J94" i="1" s="1"/>
  <c r="J61" i="1" s="1"/>
  <c r="F35" i="1"/>
  <c r="BB55" i="2" s="1"/>
  <c r="BB54" i="2" s="1"/>
  <c r="W31" i="2" s="1"/>
  <c r="J34" i="1"/>
  <c r="AW55" i="2" s="1"/>
  <c r="F37" i="1"/>
  <c r="BD55" i="2" s="1"/>
  <c r="BD54" i="2" s="1"/>
  <c r="W33" i="2" s="1"/>
  <c r="F36" i="1"/>
  <c r="BC55" i="2" s="1"/>
  <c r="BC54" i="2" s="1"/>
  <c r="AY54" i="2" s="1"/>
  <c r="BK278" i="1"/>
  <c r="J278" i="1" s="1"/>
  <c r="J69" i="1" s="1"/>
  <c r="J279" i="1"/>
  <c r="J70" i="1" s="1"/>
  <c r="J33" i="1"/>
  <c r="AV55" i="2" s="1"/>
  <c r="T92" i="1"/>
  <c r="P187" i="1"/>
  <c r="P92" i="1" s="1"/>
  <c r="J190" i="1"/>
  <c r="J63" i="1" s="1"/>
  <c r="R187" i="1"/>
  <c r="R92" i="1" s="1"/>
  <c r="F33" i="1"/>
  <c r="AZ55" i="2" s="1"/>
  <c r="AZ54" i="2" s="1"/>
  <c r="W29" i="2" s="1"/>
  <c r="F89" i="1"/>
  <c r="F34" i="1"/>
  <c r="BA55" i="2" s="1"/>
  <c r="BA54" i="2" s="1"/>
  <c r="AW54" i="2" s="1"/>
  <c r="AK30" i="2" s="1"/>
  <c r="BK187" i="1" l="1"/>
  <c r="J187" i="1" s="1"/>
  <c r="J62" i="1" s="1"/>
  <c r="AT55" i="2"/>
  <c r="BK93" i="1"/>
  <c r="BK92" i="1" s="1"/>
  <c r="J92" i="1" s="1"/>
  <c r="AX54" i="2"/>
  <c r="W32" i="2"/>
  <c r="AV54" i="2"/>
  <c r="AK29" i="2" s="1"/>
  <c r="W30" i="2"/>
  <c r="J93" i="1" l="1"/>
  <c r="J60" i="1" s="1"/>
  <c r="AT54" i="2"/>
  <c r="J59" i="1"/>
  <c r="J30" i="1"/>
  <c r="J39" i="1" l="1"/>
  <c r="AG55" i="2"/>
  <c r="AG54" i="2" l="1"/>
  <c r="AN55" i="2"/>
  <c r="AK26" i="2" l="1"/>
  <c r="AK35" i="2" s="1"/>
  <c r="AN54" i="2"/>
</calcChain>
</file>

<file path=xl/sharedStrings.xml><?xml version="1.0" encoding="utf-8"?>
<sst xmlns="http://schemas.openxmlformats.org/spreadsheetml/2006/main" count="2776" uniqueCount="683">
  <si>
    <t>{ff94c7bc-1351-4183-816c-53bccd42c1c3}</t>
  </si>
  <si>
    <t>2</t>
  </si>
  <si>
    <t>KRYCÍ LIST SOUPISU PRACÍ</t>
  </si>
  <si>
    <t>v ---  níže se nacházejí doplnkové a pomocné údaje k sestavám  --- v</t>
  </si>
  <si>
    <t>False</t>
  </si>
  <si>
    <t>Stavba:</t>
  </si>
  <si>
    <t>Objekt:</t>
  </si>
  <si>
    <t>SO 01 - Komunikace</t>
  </si>
  <si>
    <t>KSO:</t>
  </si>
  <si>
    <t/>
  </si>
  <si>
    <t>CC-CZ:</t>
  </si>
  <si>
    <t>Místo:</t>
  </si>
  <si>
    <t>Litvínov</t>
  </si>
  <si>
    <t>Datum:</t>
  </si>
  <si>
    <t>Zadavatel:</t>
  </si>
  <si>
    <t>IČ:</t>
  </si>
  <si>
    <t>NE2D Projekt</t>
  </si>
  <si>
    <t>DIČ:</t>
  </si>
  <si>
    <t>Uchazeč:</t>
  </si>
  <si>
    <t>Projektant:</t>
  </si>
  <si>
    <t>Město Litvínov</t>
  </si>
  <si>
    <t>Zpracovatel:</t>
  </si>
  <si>
    <t>Jaroslav Kudláček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</si>
  <si>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</si>
  <si>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</si>
  <si>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</si>
  <si>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</si>
  <si>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</si>
  <si>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</si>
  <si>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</si>
  <si>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</si>
  <si>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</si>
  <si>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</si>
  <si>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</si>
  <si>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</si>
  <si>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</si>
  <si>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</si>
  <si>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ČLENĚNÍ SOUPISU PRACÍ</t>
  </si>
  <si>
    <t>Kód dílu - Popis</t>
  </si>
  <si>
    <t>Cena celkem [CZK]</t>
  </si>
  <si>
    <t>Náklady stavby celkem</t>
  </si>
  <si>
    <t>-1</t>
  </si>
  <si>
    <t>HSV - Práce a dodávky HSV</t>
  </si>
  <si>
    <t xml:space="preserve">    1 - Zemní práce</t>
  </si>
  <si>
    <t>HZS - Hodinové zúčtovací sazby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</si>
  <si>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</si>
  <si>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</si>
  <si>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</si>
  <si>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</si>
  <si>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</si>
  <si>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</si>
  <si>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</si>
  <si>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</si>
  <si>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</si>
  <si>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</si>
  <si>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</si>
  <si>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</si>
  <si>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</si>
  <si>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</si>
  <si>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</si>
  <si>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</si>
  <si>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</si>
  <si>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</si>
  <si>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</si>
  <si>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</si>
  <si>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</si>
  <si>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</si>
  <si>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</si>
  <si>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</si>
  <si>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</si>
  <si>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</si>
  <si>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</si>
  <si>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HSV</t>
  </si>
  <si>
    <t>Práce a dodávky HSV</t>
  </si>
  <si>
    <t>1</t>
  </si>
  <si>
    <t>0</t>
  </si>
  <si>
    <t>ROZPOCET</t>
  </si>
  <si>
    <t>Zemní práce</t>
  </si>
  <si>
    <t>K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</si>
  <si>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</si>
  <si>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</si>
  <si>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m2</t>
  </si>
  <si>
    <t>CS ÚRS 2022 01</t>
  </si>
  <si>
    <t>4</t>
  </si>
  <si>
    <t>340214009</t>
  </si>
  <si>
    <t>Online PSC</t>
  </si>
  <si>
    <t>https://podminky.urs.cz/item/CS_URS_2022_01/113107223</t>
  </si>
  <si>
    <t>VV</t>
  </si>
  <si>
    <t>stávající asfaltová komunikace</t>
  </si>
  <si>
    <t>True</t>
  </si>
  <si>
    <t>739</t>
  </si>
  <si>
    <t>113107232</t>
  </si>
  <si>
    <t>Odstranění podkladů nebo krytů strojně plochy jednotlivě přes 200 m2 s přemístěním hmot na skládku na vzdálenost do 20 m nebo s naložením na dopravní prostředek z betonu prostého, o tl. vrstvy přes 150 do 300 mm</t>
  </si>
  <si>
    <t>503024296</t>
  </si>
  <si>
    <t>https://podminky.urs.cz/item/CS_URS_2022_01/113107232</t>
  </si>
  <si>
    <t>3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</si>
  <si>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</si>
  <si>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</si>
  <si>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-1629458689</t>
  </si>
  <si>
    <t>https://podminky.urs.cz/item/CS_URS_2022_01/113107242</t>
  </si>
  <si>
    <t>121151104</t>
  </si>
  <si>
    <t>Sejmutí ornice strojně při souvislé ploše do 100 m2, tl. vrstvy přes 200 do 250 mm</t>
  </si>
  <si>
    <t>-1371640456</t>
  </si>
  <si>
    <t>https://podminky.urs.cz/item/CS_URS_2022_01/121151104</t>
  </si>
  <si>
    <t>102</t>
  </si>
  <si>
    <t>5</t>
  </si>
  <si>
    <t>122211101</t>
  </si>
  <si>
    <t>Odkopávky a prokopávky ručně zapažené i nezapažené v hornině třídy těžitelnosti I skupiny 3</t>
  </si>
  <si>
    <t>m3</t>
  </si>
  <si>
    <t>1900803699</t>
  </si>
  <si>
    <t>https://podminky.urs.cz/item/CS_URS_2022_01/122211101</t>
  </si>
  <si>
    <t>6,5</t>
  </si>
  <si>
    <t>6</t>
  </si>
  <si>
    <t>122251101</t>
  </si>
  <si>
    <t>Odkopávky a prokopávky nezapažené strojně v hornině třídy těžitelnosti I skupiny 3 do 20 m3</t>
  </si>
  <si>
    <t>66566379</t>
  </si>
  <si>
    <t>https://podminky.urs.cz/item/CS_URS_2022_01/122251101</t>
  </si>
  <si>
    <t>7</t>
  </si>
  <si>
    <t>122311101</t>
  </si>
  <si>
    <t>Odkopávky a prokopávky ručně zapažené i nezapažené v hornině třídy těžitelnosti II skupiny 4</t>
  </si>
  <si>
    <t>479204904</t>
  </si>
  <si>
    <t>https://podminky.urs.cz/item/CS_URS_2022_01/122311101</t>
  </si>
  <si>
    <t>8</t>
  </si>
  <si>
    <t>122351101</t>
  </si>
  <si>
    <t>Odkopávky a prokopávky nezapažené strojně v hornině třídy těžitelnosti II skupiny 4 do 20 m3</t>
  </si>
  <si>
    <t>-729041188</t>
  </si>
  <si>
    <t>https://podminky.urs.cz/item/CS_URS_2022_01/122351101</t>
  </si>
  <si>
    <t>9</t>
  </si>
  <si>
    <t>132251102</t>
  </si>
  <si>
    <t>Hloubení nezapažených rýh šířky do 800 mm strojně s urovnáním dna do předepsaného profilu a spádu v hornině třídy těžitelnosti I skupiny 3 přes 20 do 50 m3</t>
  </si>
  <si>
    <t>1071720736</t>
  </si>
  <si>
    <t>https://podminky.urs.cz/item/CS_URS_2022_01/132251102</t>
  </si>
  <si>
    <t>Přípojka DN</t>
  </si>
  <si>
    <t>27*0,6*1,5</t>
  </si>
  <si>
    <t>10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</si>
  <si>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</si>
  <si>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</si>
  <si>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1516700762</t>
  </si>
  <si>
    <t>https://podminky.urs.cz/item/CS_URS_2022_01/162751117</t>
  </si>
  <si>
    <t>24,3</t>
  </si>
  <si>
    <t>102*0,25</t>
  </si>
  <si>
    <t>výkopek pro zásyp přípojky DN 150</t>
  </si>
  <si>
    <t>-16,2</t>
  </si>
  <si>
    <t>Součet</t>
  </si>
  <si>
    <t>11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</si>
  <si>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</si>
  <si>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</si>
  <si>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361666860</t>
  </si>
  <si>
    <t>https://podminky.urs.cz/item/CS_URS_2022_01/162751119</t>
  </si>
  <si>
    <t>59,6*10</t>
  </si>
  <si>
    <t>12</t>
  </si>
  <si>
    <t>167151101</t>
  </si>
  <si>
    <t>Nakládání, skládání a překládání neulehlého výkopku nebo sypaniny strojně nakládání, množství do 100 m3, z horniny třídy těžitelnosti I, skupiny 1 až 3</t>
  </si>
  <si>
    <t>-1284206822</t>
  </si>
  <si>
    <t>https://podminky.urs.cz/item/CS_URS_2022_01/167151101</t>
  </si>
  <si>
    <t>13</t>
  </si>
  <si>
    <t>167151102</t>
  </si>
  <si>
    <t>Nakládání, skládání a překládání neulehlého výkopku nebo sypaniny strojně nakládání, množství do 100 m3, z horniny třídy těžitelnosti II, skupiny 4 a 5</t>
  </si>
  <si>
    <t>228829095</t>
  </si>
  <si>
    <t>https://podminky.urs.cz/item/CS_URS_2022_01/167151102</t>
  </si>
  <si>
    <t>14</t>
  </si>
  <si>
    <t>171152501</t>
  </si>
  <si>
    <t>Zhutnění podloží pod násypy z rostlé horniny třídy těžitelnosti I a II, skupiny 1 až 4 z hornin soudružných a nesoudržných</t>
  </si>
  <si>
    <t>-1039527534</t>
  </si>
  <si>
    <t>https://podminky.urs.cz/item/CS_URS_2022_01/171152501</t>
  </si>
  <si>
    <t>hutnění pláně</t>
  </si>
  <si>
    <t>718</t>
  </si>
  <si>
    <t>15</t>
  </si>
  <si>
    <t>171201231</t>
  </si>
  <si>
    <t>Poplatek za uložení stavebního odpadu na recyklační skládce (skládkovné) zeminy a kamení zatříděného do Katalogu odpadů pod kódem 17 05 04</t>
  </si>
  <si>
    <t>t</t>
  </si>
  <si>
    <t>2078525367</t>
  </si>
  <si>
    <t>https://podminky.urs.cz/item/CS_URS_2022_01/171201231</t>
  </si>
  <si>
    <t>59,6*1,8</t>
  </si>
  <si>
    <t>16</t>
  </si>
  <si>
    <t>171251201</t>
  </si>
  <si>
    <t>Uložení sypaniny na skládky nebo meziskládky bez hutnění s upravením uložené sypaniny do předepsaného tvaru</t>
  </si>
  <si>
    <t>-584858592</t>
  </si>
  <si>
    <t>https://podminky.urs.cz/item/CS_URS_2022_01/171251201</t>
  </si>
  <si>
    <t>119,6</t>
  </si>
  <si>
    <t>17</t>
  </si>
  <si>
    <t>174111101</t>
  </si>
  <si>
    <t>Zásyp sypaninou z jakékoliv horniny ručně s uložením výkopku ve vrstvách se zhutněním jam, šachet, rýh nebo kolem objektů v těchto vykopávkách</t>
  </si>
  <si>
    <t>-1615454082</t>
  </si>
  <si>
    <t>https://podminky.urs.cz/item/CS_URS_2022_01/174111101</t>
  </si>
  <si>
    <t>okapový chodník štěrkový (kačírek)</t>
  </si>
  <si>
    <t>15*0,1</t>
  </si>
  <si>
    <t>18</t>
  </si>
  <si>
    <t>M</t>
  </si>
  <si>
    <t>58337403</t>
  </si>
  <si>
    <t>kamenivo dekorační (kačírek) frakce 16/32</t>
  </si>
  <si>
    <t>-1670414001</t>
  </si>
  <si>
    <t>1,5*2</t>
  </si>
  <si>
    <t>19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</si>
  <si>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</si>
  <si>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</si>
  <si>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-556804704</t>
  </si>
  <si>
    <t>https://podminky.urs.cz/item/CS_URS_2022_01/175151101</t>
  </si>
  <si>
    <t>přípojka DN štěrkopísek</t>
  </si>
  <si>
    <t>27*0,6*0,5</t>
  </si>
  <si>
    <t>Přípojka DN původní zemina</t>
  </si>
  <si>
    <t>27*0,6*1</t>
  </si>
  <si>
    <t>20</t>
  </si>
  <si>
    <t>58331200</t>
  </si>
  <si>
    <t>štěrkopísek netříděný</t>
  </si>
  <si>
    <t>674144526</t>
  </si>
  <si>
    <t>8,1*2 'Přepočtené koeficientem množství</t>
  </si>
  <si>
    <t>21</t>
  </si>
  <si>
    <t>181411131</t>
  </si>
  <si>
    <t>Založení trávníku na půdě předem připravené plochy do 1000 m2 výsevem včetně utažení parkového v rovině nebo na svahu do 1:5</t>
  </si>
  <si>
    <t>2021894713</t>
  </si>
  <si>
    <t>https://podminky.urs.cz/item/CS_URS_2022_01/181411131</t>
  </si>
  <si>
    <t>110</t>
  </si>
  <si>
    <t>22</t>
  </si>
  <si>
    <t>00572410</t>
  </si>
  <si>
    <t>osivo směs travní parková</t>
  </si>
  <si>
    <t>kg</t>
  </si>
  <si>
    <t>2059967154</t>
  </si>
  <si>
    <t>110*0,02 'Přepočtené koeficientem množství</t>
  </si>
  <si>
    <t>23</t>
  </si>
  <si>
    <t>182303111</t>
  </si>
  <si>
    <t>Doplnění zeminy nebo substrátu na travnatých plochách tloušťky do 50 mm v rovině nebo na svahu do 1:5</t>
  </si>
  <si>
    <t>1576261494</t>
  </si>
  <si>
    <t>https://podminky.urs.cz/item/CS_URS_2022_01/182303111</t>
  </si>
  <si>
    <t>tl.200mm (50mm x 4)</t>
  </si>
  <si>
    <t>110*4</t>
  </si>
  <si>
    <t>24</t>
  </si>
  <si>
    <t>10364101</t>
  </si>
  <si>
    <t>zemina pro terénní úpravy -  ornice</t>
  </si>
  <si>
    <t>389044235</t>
  </si>
  <si>
    <t>HZS</t>
  </si>
  <si>
    <t>Hodinové zúčtovací sazby</t>
  </si>
  <si>
    <t>25</t>
  </si>
  <si>
    <t>HZS1292</t>
  </si>
  <si>
    <t>Hodinové zúčtovací sazby profesí HSV zemní a pomocné práce stavební dělník</t>
  </si>
  <si>
    <t>hod</t>
  </si>
  <si>
    <t>512</t>
  </si>
  <si>
    <t>1385046423</t>
  </si>
  <si>
    <t>https://podminky.urs.cz/item/CS_URS_2022_01/HZS1292</t>
  </si>
  <si>
    <t>Vodorovné konstrukce</t>
  </si>
  <si>
    <t>26</t>
  </si>
  <si>
    <t>451572111</t>
  </si>
  <si>
    <t>Lože pod potrubí, stoky a drobné objekty v otevřeném výkopu z kameniva drobného těženého 0 až 4 mm</t>
  </si>
  <si>
    <t>-240323398</t>
  </si>
  <si>
    <t>https://podminky.urs.cz/item/CS_URS_2022_01/451572111</t>
  </si>
  <si>
    <t>27*0,6*0,1</t>
  </si>
  <si>
    <t>Komunikace pozemní</t>
  </si>
  <si>
    <t>27</t>
  </si>
  <si>
    <t>564851111</t>
  </si>
  <si>
    <t>Podklad ze štěrkodrti ŠD s rozprostřením a zhutněním plochy přes 100 m2, po zhutnění tl. 150 mm</t>
  </si>
  <si>
    <t>1696640746</t>
  </si>
  <si>
    <t>https://podminky.urs.cz/item/CS_URS_2022_01/564851111</t>
  </si>
  <si>
    <t>asfaltová komunikace tl. 390</t>
  </si>
  <si>
    <t>718*2</t>
  </si>
  <si>
    <t>28</t>
  </si>
  <si>
    <t>565135111</t>
  </si>
  <si>
    <t>Asfaltový beton vrstva podkladní ACP 16 (obalované kamenivo střednězrnné - OKS) s rozprostřením a zhutněním v pruhu šířky přes 1,5 do 3 m, po zhutnění tl. 50 mm</t>
  </si>
  <si>
    <t>-1333912212</t>
  </si>
  <si>
    <t>https://podminky.urs.cz/item/CS_URS_2022_01/565135111</t>
  </si>
  <si>
    <t>Asfaltová komunikace tl. 390mm</t>
  </si>
  <si>
    <t>29</t>
  </si>
  <si>
    <t>573231106</t>
  </si>
  <si>
    <t>Postřik spojovací PS bez posypu kamenivem ze silniční emulze, v množství 0,30 kg/m2</t>
  </si>
  <si>
    <t>-1681061250</t>
  </si>
  <si>
    <t>https://podminky.urs.cz/item/CS_URS_2022_01/573231106</t>
  </si>
  <si>
    <t>30</t>
  </si>
  <si>
    <t>573231111</t>
  </si>
  <si>
    <t>Postřik spojovací PS bez posypu kamenivem ze silniční emulze, v množství 0,70 kg/m2</t>
  </si>
  <si>
    <t>-1604667106</t>
  </si>
  <si>
    <t>https://podminky.urs.cz/item/CS_URS_2022_01/573231111</t>
  </si>
  <si>
    <t>31</t>
  </si>
  <si>
    <t>577134131</t>
  </si>
  <si>
    <t>Asfaltový beton vrstva obrusná ACO 11 (ABS) s rozprostřením a se zhutněním z modifikovaného asfaltu v pruhu šířky přes do 1,5 do 3 m, po zhutnění tl. 40 mm</t>
  </si>
  <si>
    <t>-856257905</t>
  </si>
  <si>
    <t>https://podminky.urs.cz/item/CS_URS_2022_01/577134131</t>
  </si>
  <si>
    <t>Trubní vedení</t>
  </si>
  <si>
    <t>32</t>
  </si>
  <si>
    <t>871315241</t>
  </si>
  <si>
    <t>Kanalizační potrubí z tvrdého PVC v otevřeném výkopu ve sklonu do 20 %, hladkého plnostěnného vícevrstvého, tuhost třídy SN 12 DN 150</t>
  </si>
  <si>
    <t>m</t>
  </si>
  <si>
    <t>105513163</t>
  </si>
  <si>
    <t>https://podminky.urs.cz/item/CS_URS_2022_01/871315241</t>
  </si>
  <si>
    <t>33</t>
  </si>
  <si>
    <t>892351111</t>
  </si>
  <si>
    <t>Tlakové zkoušky vodou na potrubí DN 150 nebo 200</t>
  </si>
  <si>
    <t>-2005752687</t>
  </si>
  <si>
    <t>https://podminky.urs.cz/item/CS_URS_2022_01/892351111</t>
  </si>
  <si>
    <t>34</t>
  </si>
  <si>
    <t>895941111</t>
  </si>
  <si>
    <t>Zřízení vpusti kanalizační uliční z betonových dílců typ UV-50 normální</t>
  </si>
  <si>
    <t>kus</t>
  </si>
  <si>
    <t>CS ÚRS 2021 01</t>
  </si>
  <si>
    <t>735283577</t>
  </si>
  <si>
    <t>https://podminky.urs.cz/item/CS_URS_2021_01/895941111</t>
  </si>
  <si>
    <t>Sorpční vpust</t>
  </si>
  <si>
    <t>35</t>
  </si>
  <si>
    <t>59223852</t>
  </si>
  <si>
    <t>dno pro uliční vpusť s kalovou prohlubní betonové 450x300x50mm</t>
  </si>
  <si>
    <t>-1025152444</t>
  </si>
  <si>
    <t>36</t>
  </si>
  <si>
    <t>59223854</t>
  </si>
  <si>
    <t>skruž pro uliční vpusť s výtokovým otvorem PVC betonová 450x350x50mm</t>
  </si>
  <si>
    <t>1552711043</t>
  </si>
  <si>
    <t>37</t>
  </si>
  <si>
    <t>59223856</t>
  </si>
  <si>
    <t>skruž pro uliční vpusť horní betonová 450x195x50mm</t>
  </si>
  <si>
    <t>-1625574240</t>
  </si>
  <si>
    <t>38</t>
  </si>
  <si>
    <t>59223860</t>
  </si>
  <si>
    <t>skruž pro uliční vpusť středová betonová 450x195x50mm</t>
  </si>
  <si>
    <t>-634034433</t>
  </si>
  <si>
    <t>39</t>
  </si>
  <si>
    <t>59223874</t>
  </si>
  <si>
    <t>koš vysoký pro uliční vpusti žárově Pz plech pro rám 500/300mm</t>
  </si>
  <si>
    <t>-2050081502</t>
  </si>
  <si>
    <t>40</t>
  </si>
  <si>
    <t>55242320</t>
  </si>
  <si>
    <t>mříž vtoková litinová plochá 500x500mm</t>
  </si>
  <si>
    <t>-773146196</t>
  </si>
  <si>
    <t>41</t>
  </si>
  <si>
    <t>899722112</t>
  </si>
  <si>
    <t>Krytí potrubí z plastů výstražnou fólií z PVC šířky 25 cm</t>
  </si>
  <si>
    <t>-1714252509</t>
  </si>
  <si>
    <t>https://podminky.urs.cz/item/CS_URS_2022_01/899722112</t>
  </si>
  <si>
    <t>42</t>
  </si>
  <si>
    <t>R0411811</t>
  </si>
  <si>
    <t>Bourání vpustí velikosti z prefabrikovaných skruží</t>
  </si>
  <si>
    <t>-1445732092</t>
  </si>
  <si>
    <t>Stávající uliční vpust</t>
  </si>
  <si>
    <t>Ostatní konstrukce a práce, bourání</t>
  </si>
  <si>
    <t>43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</si>
  <si>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</si>
  <si>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</si>
  <si>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1478865748</t>
  </si>
  <si>
    <t>https://podminky.urs.cz/item/CS_URS_2022_01/916131213</t>
  </si>
  <si>
    <t>44</t>
  </si>
  <si>
    <t>59217031</t>
  </si>
  <si>
    <t>obrubník betonový silniční 1000x150x250mm</t>
  </si>
  <si>
    <t>192707759</t>
  </si>
  <si>
    <t>31*1,04 'Přepočtené koeficientem množství</t>
  </si>
  <si>
    <t>45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</si>
  <si>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</si>
  <si>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</si>
  <si>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-276881978</t>
  </si>
  <si>
    <t>https://podminky.urs.cz/item/CS_URS_2022_01/916231213</t>
  </si>
  <si>
    <t>146</t>
  </si>
  <si>
    <t>46</t>
  </si>
  <si>
    <t>59217016</t>
  </si>
  <si>
    <t>obrubník betonový chodníkový 1000x80x250mm</t>
  </si>
  <si>
    <t>-231985243</t>
  </si>
  <si>
    <t>146*1,04 'Přepočtené koeficientem množství</t>
  </si>
  <si>
    <t>47</t>
  </si>
  <si>
    <t>919121122</t>
  </si>
  <si>
    <t>Utěsnění dilatačních spár zálivkou za studena v cementobetonovém nebo živičném krytu včetně adhezního nátěru s těsnicím profilem pod zálivkou, pro komůrky šířky 15 mm, hloubky 30 mm</t>
  </si>
  <si>
    <t>1456152658</t>
  </si>
  <si>
    <t>https://podminky.urs.cz/item/CS_URS_2022_01/919121122</t>
  </si>
  <si>
    <t>48</t>
  </si>
  <si>
    <t>919735113</t>
  </si>
  <si>
    <t>Řezání stávajícího živičného krytu nebo podkladu hloubky přes 100 do 150 mm</t>
  </si>
  <si>
    <t>1192608374</t>
  </si>
  <si>
    <t>https://podminky.urs.cz/item/CS_URS_2022_01/919735113</t>
  </si>
  <si>
    <t>997</t>
  </si>
  <si>
    <t>Přesun sutě</t>
  </si>
  <si>
    <t>49</t>
  </si>
  <si>
    <t>997221571</t>
  </si>
  <si>
    <t>Vodorovná doprava vybouraných hmot bez naložení, ale se složením a s hrubým urovnáním na vzdálenost do 1 km</t>
  </si>
  <si>
    <t>-805758808</t>
  </si>
  <si>
    <t>https://podminky.urs.cz/item/CS_URS_2022_01/997221571</t>
  </si>
  <si>
    <t>50</t>
  </si>
  <si>
    <t>997221579</t>
  </si>
  <si>
    <t>Vodorovná doprava vybouraných hmot bez naložení, ale se složením a s hrubým urovnáním na vzdálenost Příplatek k ceně za každý další i započatý 1 km přes 1 km</t>
  </si>
  <si>
    <t>1578510891</t>
  </si>
  <si>
    <t>https://podminky.urs.cz/item/CS_URS_2022_01/997221579</t>
  </si>
  <si>
    <t>692,785*19</t>
  </si>
  <si>
    <t>51</t>
  </si>
  <si>
    <t>997221612</t>
  </si>
  <si>
    <t>Nakládání na dopravní prostředky pro vodorovnou dopravu vybouraných hmot</t>
  </si>
  <si>
    <t>1475242940</t>
  </si>
  <si>
    <t>https://podminky.urs.cz/item/CS_URS_2022_01/997221612</t>
  </si>
  <si>
    <t>692,785</t>
  </si>
  <si>
    <t>52</t>
  </si>
  <si>
    <t>997221861</t>
  </si>
  <si>
    <t>Poplatek za uložení stavebního odpadu na recyklační skládce (skládkovné) z prostého betonu zatříděného do Katalogu odpadů pod kódem 17 01 01</t>
  </si>
  <si>
    <t>-1072927303</t>
  </si>
  <si>
    <t>https://podminky.urs.cz/item/CS_URS_2022_01/997221861</t>
  </si>
  <si>
    <t>1,92+203,125</t>
  </si>
  <si>
    <t>53</t>
  </si>
  <si>
    <t>997221873</t>
  </si>
  <si>
    <t>-1031946831</t>
  </si>
  <si>
    <t>https://podminky.urs.cz/item/CS_URS_2022_01/997221873</t>
  </si>
  <si>
    <t>325,16</t>
  </si>
  <si>
    <t>54</t>
  </si>
  <si>
    <t>997221875</t>
  </si>
  <si>
    <t>Poplatek za uložení stavebního odpadu na recyklační skládce (skládkovné) asfaltového bez obsahu dehtu zatříděného do Katalogu odpadů pod kódem 17 03 02</t>
  </si>
  <si>
    <t>1732894207</t>
  </si>
  <si>
    <t>https://podminky.urs.cz/item/CS_URS_2022_01/997221875</t>
  </si>
  <si>
    <t>162,58</t>
  </si>
  <si>
    <t>998</t>
  </si>
  <si>
    <t>Přesun hmot</t>
  </si>
  <si>
    <t>55</t>
  </si>
  <si>
    <t>998225111</t>
  </si>
  <si>
    <t>Přesun hmot pro komunikace s krytem z kameniva, monolitickým betonovým nebo živičným dopravní vzdálenost do 200 m jakékoliv délky objektu</t>
  </si>
  <si>
    <t>945884832</t>
  </si>
  <si>
    <t>https://podminky.urs.cz/item/CS_URS_2022_01/998225111</t>
  </si>
  <si>
    <t>VRN</t>
  </si>
  <si>
    <t>Vedlejší rozpočtové náklady</t>
  </si>
  <si>
    <t>VRN1</t>
  </si>
  <si>
    <t>Průzkumné, geodetické a projektové práce</t>
  </si>
  <si>
    <t>56</t>
  </si>
  <si>
    <t>012103000</t>
  </si>
  <si>
    <t>Geodetické práce před výstavbou</t>
  </si>
  <si>
    <t>nh</t>
  </si>
  <si>
    <t>1024</t>
  </si>
  <si>
    <t>-785199587</t>
  </si>
  <si>
    <t>HZS Geodet</t>
  </si>
  <si>
    <t>57</t>
  </si>
  <si>
    <t>012203000</t>
  </si>
  <si>
    <t>Geodetické práce při provádění stavby</t>
  </si>
  <si>
    <t>-185188876</t>
  </si>
  <si>
    <t>58</t>
  </si>
  <si>
    <t>012303000</t>
  </si>
  <si>
    <t>Geodetické práce po výstavbě - 3x paré DSPS</t>
  </si>
  <si>
    <t>-720511496</t>
  </si>
  <si>
    <t>59</t>
  </si>
  <si>
    <t>013254000</t>
  </si>
  <si>
    <t>Dokumentace skutečného provedení stavby - 3x paré</t>
  </si>
  <si>
    <t>-409384123</t>
  </si>
  <si>
    <t>HZS technik odborný</t>
  </si>
  <si>
    <t>VRN3</t>
  </si>
  <si>
    <t>Zařízení staveniště</t>
  </si>
  <si>
    <t>60</t>
  </si>
  <si>
    <t>032903000</t>
  </si>
  <si>
    <t>Náklady na provoz a údržbu vybavení staveniště</t>
  </si>
  <si>
    <t>kpl</t>
  </si>
  <si>
    <t>985545410</t>
  </si>
  <si>
    <t>61</t>
  </si>
  <si>
    <t>034103000</t>
  </si>
  <si>
    <t>Oplocení staveniště</t>
  </si>
  <si>
    <t>souhrn</t>
  </si>
  <si>
    <t>429752012</t>
  </si>
  <si>
    <t>62</t>
  </si>
  <si>
    <t>034303000</t>
  </si>
  <si>
    <t>Dopravní značení na staveništi</t>
  </si>
  <si>
    <t>-992133100</t>
  </si>
  <si>
    <t>ocenit DIO, včetně nákladů na následné rozmístění značek</t>
  </si>
  <si>
    <t>63</t>
  </si>
  <si>
    <t>034503000</t>
  </si>
  <si>
    <t>Informační tabule na staveništi</t>
  </si>
  <si>
    <t>-34719423</t>
  </si>
  <si>
    <t>VRN4</t>
  </si>
  <si>
    <t>Inženýrská činnost</t>
  </si>
  <si>
    <t>64</t>
  </si>
  <si>
    <t>043134000</t>
  </si>
  <si>
    <t>Zkoušky zatěžovací</t>
  </si>
  <si>
    <t>-2009359419</t>
  </si>
  <si>
    <t>Export Komplet</t>
  </si>
  <si>
    <t>VZ</t>
  </si>
  <si>
    <t>2.0</t>
  </si>
  <si>
    <t>ZAMOK</t>
  </si>
  <si>
    <t>{50d7cec6-ad00-4f43-abce-a6dfca39f90c}</t>
  </si>
  <si>
    <t>0,01</t>
  </si>
  <si>
    <t>REKAPITULACE STAVBY</t>
  </si>
  <si>
    <t>Návod na vyplnění</t>
  </si>
  <si>
    <t>0,001</t>
  </si>
  <si>
    <t>Kód:</t>
  </si>
  <si>
    <t>NE2D28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</si>
  <si>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</si>
  <si>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B2104 Stavební úpravy příjezdové komunikace a zpevněného plochy dvora ZŠ</t>
  </si>
  <si>
    <t>9. 2. 2022</t>
  </si>
  <si>
    <t>Vyplň údaj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</si>
  <si>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</si>
  <si>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REKAPITULACE OBJEKTŮ STAVBY A SOUPISŮ PRACÍ</t>
  </si>
  <si>
    <t>Informatívní údaje z listů zakázek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</si>
  <si>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</si>
  <si>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</si>
  <si>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</si>
  <si>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</si>
  <si>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</si>
  <si>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</si>
  <si>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</si>
  <si>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</si>
  <si>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</si>
  <si>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</si>
  <si>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</si>
  <si>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</si>
  <si>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</si>
  <si>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</si>
  <si>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###NOIMPORT###</t>
  </si>
  <si>
    <t>IMPORT</t>
  </si>
  <si>
    <t>{00000000-0000-0000-0000-000000000000}</t>
  </si>
  <si>
    <t>/</t>
  </si>
  <si>
    <t>SO 01</t>
  </si>
  <si>
    <t>Komunikace</t>
  </si>
  <si>
    <t>STA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</si>
  <si>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</si>
  <si>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</si>
  <si>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</si>
  <si>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</si>
  <si>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</si>
  <si>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</si>
  <si>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</si>
  <si>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</si>
  <si>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</si>
  <si>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</si>
  <si>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</si>
  <si>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</si>
  <si>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</si>
  <si>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</si>
  <si>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</si>
  <si>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</si>
  <si>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</si>
  <si>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</si>
  <si>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</si>
  <si>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</si>
  <si>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</si>
  <si>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</si>
  <si>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</si>
  <si>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</si>
  <si>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</si>
  <si>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</si>
  <si>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</si>
  <si>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</si>
  <si>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</si>
  <si>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</si>
  <si>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</si>
  <si>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</si>
  <si>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</si>
  <si>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</si>
  <si>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</si>
  <si>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</si>
  <si>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</si>
  <si>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</si>
  <si>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</si>
  <si>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</si>
  <si>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</si>
  <si>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</si>
  <si>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</si>
  <si>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</si>
  <si>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</si>
  <si>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</si>
  <si>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</si>
  <si>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</si>
  <si>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</si>
  <si>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</si>
  <si>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</si>
  <si>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</si>
  <si>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</si>
  <si>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</si>
  <si>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</si>
  <si>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</si>
  <si>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</si>
  <si>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</si>
  <si>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</si>
  <si>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</si>
  <si>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</si>
  <si>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</si>
  <si>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</si>
  <si>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</si>
  <si>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</si>
  <si>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</si>
  <si>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</si>
  <si>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</si>
  <si>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</si>
  <si>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</si>
  <si>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</si>
  <si>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</si>
  <si>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</si>
  <si>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</si>
  <si>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</si>
  <si>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</si>
  <si>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</si>
  <si>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</si>
  <si>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</si>
  <si>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</si>
  <si>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</si>
  <si>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</si>
  <si>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</si>
  <si>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</si>
  <si>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</si>
  <si>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</si>
  <si>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</si>
  <si>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</si>
  <si>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</si>
  <si>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</si>
  <si>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</si>
  <si>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</si>
  <si>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</si>
  <si>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</si>
  <si>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</si>
  <si>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</si>
  <si>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</si>
  <si>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</si>
  <si>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</si>
  <si>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</si>
  <si>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</si>
  <si>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</si>
  <si>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</si>
  <si>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</si>
  <si>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</si>
  <si>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</si>
  <si>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</si>
  <si>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</si>
  <si>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</si>
  <si>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</si>
  <si>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</si>
  <si>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</si>
  <si>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</si>
  <si>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</si>
  <si>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</si>
  <si>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</si>
  <si>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</si>
  <si>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</si>
  <si>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</si>
  <si>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</si>
  <si>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</si>
  <si>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</si>
  <si>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</si>
  <si>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</si>
  <si>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</si>
  <si>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</si>
  <si>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</si>
  <si>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</si>
  <si>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</si>
  <si>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</si>
  <si>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</si>
  <si>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</si>
  <si>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</si>
  <si>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</si>
  <si>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</si>
  <si>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</si>
  <si>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</si>
  <si>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</si>
  <si>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</si>
  <si>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</si>
  <si>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</si>
  <si>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</si>
  <si>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</si>
  <si>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</si>
  <si>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</si>
  <si>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</si>
  <si>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</si>
  <si>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</si>
  <si>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</si>
  <si>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</si>
  <si>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</si>
  <si>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</si>
  <si>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</si>
  <si>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</si>
  <si>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</si>
  <si>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</si>
  <si>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</si>
  <si>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</si>
  <si>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</si>
  <si>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</si>
  <si>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</si>
  <si>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</si>
  <si>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</si>
  <si>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</si>
  <si>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</si>
  <si>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</si>
  <si>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</si>
  <si>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</si>
  <si>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</si>
  <si>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</si>
  <si>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</si>
  <si>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</si>
  <si>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</si>
  <si>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</si>
  <si>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</si>
  <si>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</si>
  <si>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</si>
  <si>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</si>
  <si>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</si>
  <si>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</si>
  <si>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</si>
  <si>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</si>
  <si>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</si>
  <si>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</si>
  <si>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</si>
  <si>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</si>
  <si>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</si>
  <si>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</si>
  <si>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NE2D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</si>
</sst>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%"/>
    <numFmt numFmtId="166" formatCode="#,##0.00000"/>
    <numFmt numFmtId="167" formatCode="#,##0.000"/>
  </numFmts>
  <fonts count="49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color rgb="FF800080"/>
      <name val="Arial CE"/>
    </font>
    <font>
      <sz val="7"/>
      <color rgb="FF969696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12"/>
      <name val="Arial CE"/>
    </font>
    <font>
      <sz val="18"/>
      <color theme="10"/>
      <name val="Wingdings 2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i/>
      <sz val="8"/>
      <name val="Arial CE"/>
      <charset val="238"/>
    </font>
    <font>
      <b/>
      <sz val="8"/>
      <name val="Arial CE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BEBEBE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left" vertical="center"/>
    </xf>
    <xf numFmtId="4" fontId="8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4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10" fillId="3" borderId="5" xfId="0" applyFont="1" applyFill="1" applyBorder="1" applyAlignment="1">
      <alignment horizontal="left" vertical="center"/>
    </xf>
    <xf numFmtId="0" fontId="0" fillId="3" borderId="6" xfId="0" applyFill="1" applyBorder="1" applyAlignment="1">
      <alignment vertical="center"/>
    </xf>
    <xf numFmtId="0" fontId="10" fillId="3" borderId="6" xfId="0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center" vertical="center"/>
    </xf>
    <xf numFmtId="4" fontId="10" fillId="3" borderId="6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0" xfId="0" applyFont="1" applyBorder="1" applyAlignment="1">
      <alignment horizontal="left" vertical="center"/>
    </xf>
    <xf numFmtId="0" fontId="13" fillId="0" borderId="10" xfId="0" applyFont="1" applyBorder="1" applyAlignment="1">
      <alignment vertical="center"/>
    </xf>
    <xf numFmtId="4" fontId="13" fillId="0" borderId="10" xfId="0" applyNumberFormat="1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vertical="center"/>
    </xf>
    <xf numFmtId="4" fontId="14" fillId="0" borderId="1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4" fontId="8" fillId="0" borderId="0" xfId="0" applyNumberFormat="1" applyFont="1"/>
    <xf numFmtId="0" fontId="0" fillId="0" borderId="14" xfId="0" applyBorder="1" applyAlignment="1">
      <alignment vertical="center"/>
    </xf>
    <xf numFmtId="166" fontId="16" fillId="0" borderId="4" xfId="0" applyNumberFormat="1" applyFont="1" applyBorder="1"/>
    <xf numFmtId="166" fontId="16" fillId="0" borderId="15" xfId="0" applyNumberFormat="1" applyFont="1" applyBorder="1"/>
    <xf numFmtId="4" fontId="17" fillId="0" borderId="0" xfId="0" applyNumberFormat="1" applyFont="1" applyAlignment="1">
      <alignment vertical="center"/>
    </xf>
    <xf numFmtId="0" fontId="18" fillId="0" borderId="3" xfId="0" applyFont="1" applyBorder="1"/>
    <xf numFmtId="0" fontId="18" fillId="0" borderId="0" xfId="0" applyFont="1"/>
    <xf numFmtId="0" fontId="1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8" fillId="0" borderId="0" xfId="0" applyFont="1" applyProtection="1">
      <protection locked="0"/>
    </xf>
    <xf numFmtId="4" fontId="13" fillId="0" borderId="0" xfId="0" applyNumberFormat="1" applyFont="1"/>
    <xf numFmtId="0" fontId="18" fillId="0" borderId="16" xfId="0" applyFont="1" applyBorder="1"/>
    <xf numFmtId="166" fontId="18" fillId="0" borderId="0" xfId="0" applyNumberFormat="1" applyFont="1"/>
    <xf numFmtId="166" fontId="18" fillId="0" borderId="17" xfId="0" applyNumberFormat="1" applyFont="1" applyBorder="1"/>
    <xf numFmtId="0" fontId="18" fillId="0" borderId="0" xfId="0" applyFont="1" applyAlignment="1">
      <alignment horizontal="center"/>
    </xf>
    <xf numFmtId="4" fontId="18" fillId="0" borderId="0" xfId="0" applyNumberFormat="1" applyFont="1" applyAlignment="1">
      <alignment vertical="center"/>
    </xf>
    <xf numFmtId="0" fontId="14" fillId="0" borderId="0" xfId="0" applyFont="1" applyAlignment="1">
      <alignment horizontal="left"/>
    </xf>
    <xf numFmtId="4" fontId="14" fillId="0" borderId="0" xfId="0" applyNumberFormat="1" applyFont="1"/>
    <xf numFmtId="0" fontId="11" fillId="0" borderId="18" xfId="0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center" wrapText="1"/>
    </xf>
    <xf numFmtId="167" fontId="11" fillId="0" borderId="18" xfId="0" applyNumberFormat="1" applyFont="1" applyBorder="1" applyAlignment="1">
      <alignment vertical="center"/>
    </xf>
    <xf numFmtId="4" fontId="11" fillId="2" borderId="18" xfId="0" applyNumberFormat="1" applyFont="1" applyFill="1" applyBorder="1" applyAlignment="1" applyProtection="1">
      <alignment vertical="center"/>
      <protection locked="0"/>
    </xf>
    <xf numFmtId="4" fontId="11" fillId="0" borderId="18" xfId="0" applyNumberFormat="1" applyFont="1" applyBorder="1" applyAlignment="1">
      <alignment vertical="center"/>
    </xf>
    <xf numFmtId="0" fontId="15" fillId="2" borderId="16" xfId="0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center" vertical="center"/>
    </xf>
    <xf numFmtId="166" fontId="15" fillId="0" borderId="0" xfId="0" applyNumberFormat="1" applyFont="1" applyAlignment="1">
      <alignment vertical="center"/>
    </xf>
    <xf numFmtId="166" fontId="15" fillId="0" borderId="17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16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167" fontId="23" fillId="0" borderId="0" xfId="0" applyNumberFormat="1" applyFont="1" applyAlignment="1">
      <alignment vertical="center"/>
    </xf>
    <xf numFmtId="0" fontId="23" fillId="0" borderId="0" xfId="0" applyFont="1" applyAlignment="1" applyProtection="1">
      <alignment vertical="center"/>
      <protection locked="0"/>
    </xf>
    <xf numFmtId="0" fontId="23" fillId="0" borderId="16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167" fontId="24" fillId="0" borderId="0" xfId="0" applyNumberFormat="1" applyFont="1" applyAlignment="1">
      <alignment vertical="center"/>
    </xf>
    <xf numFmtId="0" fontId="24" fillId="0" borderId="0" xfId="0" applyFont="1" applyAlignment="1" applyProtection="1">
      <alignment vertical="center"/>
      <protection locked="0"/>
    </xf>
    <xf numFmtId="0" fontId="24" fillId="0" borderId="16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5" fillId="0" borderId="18" xfId="0" applyFont="1" applyBorder="1" applyAlignment="1">
      <alignment horizontal="center" vertical="center"/>
    </xf>
    <xf numFmtId="49" fontId="25" fillId="0" borderId="18" xfId="0" applyNumberFormat="1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center" vertical="center" wrapText="1"/>
    </xf>
    <xf numFmtId="167" fontId="25" fillId="0" borderId="18" xfId="0" applyNumberFormat="1" applyFont="1" applyBorder="1" applyAlignment="1">
      <alignment vertical="center"/>
    </xf>
    <xf numFmtId="4" fontId="25" fillId="2" borderId="18" xfId="0" applyNumberFormat="1" applyFont="1" applyFill="1" applyBorder="1" applyAlignment="1" applyProtection="1">
      <alignment vertical="center"/>
      <protection locked="0"/>
    </xf>
    <xf numFmtId="4" fontId="25" fillId="0" borderId="18" xfId="0" applyNumberFormat="1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25" fillId="2" borderId="16" xfId="0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0" fontId="15" fillId="2" borderId="19" xfId="0" applyFont="1" applyFill="1" applyBorder="1" applyAlignment="1" applyProtection="1">
      <alignment horizontal="left" vertical="center"/>
      <protection locked="0"/>
    </xf>
    <xf numFmtId="0" fontId="15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166" fontId="15" fillId="0" borderId="10" xfId="0" applyNumberFormat="1" applyFont="1" applyBorder="1" applyAlignment="1">
      <alignment vertical="center"/>
    </xf>
    <xf numFmtId="166" fontId="15" fillId="0" borderId="20" xfId="0" applyNumberFormat="1" applyFont="1" applyBorder="1" applyAlignment="1">
      <alignment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39" fillId="0" borderId="23" xfId="0" applyFont="1" applyBorder="1" applyAlignment="1">
      <alignment vertical="center" wrapText="1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vertical="center" wrapText="1"/>
    </xf>
    <xf numFmtId="0" fontId="41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43" fillId="0" borderId="26" xfId="0" applyFont="1" applyBorder="1" applyAlignment="1">
      <alignment vertical="center" wrapText="1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49" fontId="42" fillId="0" borderId="0" xfId="0" applyNumberFormat="1" applyFont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46" fillId="0" borderId="28" xfId="0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39" fillId="0" borderId="0" xfId="0" applyFont="1" applyAlignment="1">
      <alignment vertical="top"/>
    </xf>
    <xf numFmtId="0" fontId="39" fillId="0" borderId="23" xfId="0" applyFont="1" applyBorder="1" applyAlignment="1">
      <alignment horizontal="left" vertical="center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1" fillId="0" borderId="28" xfId="0" applyFont="1" applyBorder="1" applyAlignment="1">
      <alignment horizontal="center" vertical="center"/>
    </xf>
    <xf numFmtId="0" fontId="47" fillId="0" borderId="28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43" fillId="0" borderId="26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43" fillId="0" borderId="0" xfId="0" applyFont="1" applyAlignment="1">
      <alignment horizontal="center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47" fillId="0" borderId="26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3" fillId="0" borderId="30" xfId="0" applyFont="1" applyBorder="1" applyAlignment="1">
      <alignment horizontal="left" vertical="center" wrapText="1"/>
    </xf>
    <xf numFmtId="0" fontId="42" fillId="0" borderId="0" xfId="0" applyFont="1" applyAlignment="1">
      <alignment horizontal="left" vertical="top"/>
    </xf>
    <xf numFmtId="0" fontId="42" fillId="0" borderId="0" xfId="0" applyFont="1" applyAlignment="1">
      <alignment horizontal="center" vertical="top"/>
    </xf>
    <xf numFmtId="0" fontId="43" fillId="0" borderId="29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7" fillId="0" borderId="28" xfId="0" applyFont="1" applyBorder="1" applyAlignment="1">
      <alignment vertical="center"/>
    </xf>
    <xf numFmtId="0" fontId="41" fillId="0" borderId="28" xfId="0" applyFont="1" applyBorder="1" applyAlignment="1">
      <alignment vertical="center"/>
    </xf>
    <xf numFmtId="0" fontId="42" fillId="0" borderId="0" xfId="0" applyFont="1" applyAlignment="1">
      <alignment vertical="top"/>
    </xf>
    <xf numFmtId="49" fontId="42" fillId="0" borderId="0" xfId="0" applyNumberFormat="1" applyFont="1" applyAlignment="1">
      <alignment horizontal="left" vertical="center"/>
    </xf>
    <xf numFmtId="0" fontId="0" fillId="0" borderId="28" xfId="0" applyBorder="1" applyAlignment="1">
      <alignment vertical="top"/>
    </xf>
    <xf numFmtId="0" fontId="41" fillId="0" borderId="28" xfId="0" applyFont="1" applyBorder="1" applyAlignment="1">
      <alignment horizontal="left"/>
    </xf>
    <xf numFmtId="0" fontId="47" fillId="0" borderId="28" xfId="0" applyFont="1" applyBorder="1"/>
    <xf numFmtId="0" fontId="39" fillId="0" borderId="26" xfId="0" applyFont="1" applyBorder="1" applyAlignment="1">
      <alignment vertical="top"/>
    </xf>
    <xf numFmtId="0" fontId="39" fillId="0" borderId="27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0" fillId="0" borderId="0" xfId="0" applyAlignment="1">
      <alignment vertical="top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21" xfId="0" applyBorder="1"/>
    <xf numFmtId="0" fontId="7" fillId="0" borderId="22" xfId="0" applyFont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4" borderId="0" xfId="0" applyFill="1" applyAlignment="1">
      <alignment vertical="center"/>
    </xf>
    <xf numFmtId="0" fontId="10" fillId="4" borderId="5" xfId="0" applyFont="1" applyFill="1" applyBorder="1" applyAlignment="1">
      <alignment horizontal="left" vertical="center"/>
    </xf>
    <xf numFmtId="0" fontId="0" fillId="4" borderId="6" xfId="0" applyFill="1" applyBorder="1" applyAlignment="1">
      <alignment vertical="center"/>
    </xf>
    <xf numFmtId="0" fontId="10" fillId="4" borderId="6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5" xfId="0" applyBorder="1" applyAlignment="1">
      <alignment vertical="center"/>
    </xf>
    <xf numFmtId="0" fontId="11" fillId="3" borderId="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" fontId="32" fillId="0" borderId="16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166" fontId="32" fillId="0" borderId="0" xfId="0" applyNumberFormat="1" applyFont="1" applyAlignment="1">
      <alignment vertical="center"/>
    </xf>
    <xf numFmtId="4" fontId="32" fillId="0" borderId="17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horizontal="center" vertical="center"/>
    </xf>
    <xf numFmtId="0" fontId="35" fillId="0" borderId="3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38" fillId="0" borderId="19" xfId="0" applyNumberFormat="1" applyFont="1" applyBorder="1" applyAlignment="1">
      <alignment vertical="center"/>
    </xf>
    <xf numFmtId="4" fontId="38" fillId="0" borderId="10" xfId="0" applyNumberFormat="1" applyFont="1" applyBorder="1" applyAlignment="1">
      <alignment vertical="center"/>
    </xf>
    <xf numFmtId="166" fontId="38" fillId="0" borderId="10" xfId="0" applyNumberFormat="1" applyFont="1" applyBorder="1" applyAlignment="1">
      <alignment vertical="center"/>
    </xf>
    <xf numFmtId="4" fontId="38" fillId="0" borderId="20" xfId="0" applyNumberFormat="1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left" vertical="center"/>
    </xf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 wrapText="1"/>
    </xf>
    <xf numFmtId="4" fontId="7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4" fontId="31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4" borderId="6" xfId="0" applyFont="1" applyFill="1" applyBorder="1" applyAlignment="1">
      <alignment horizontal="left" vertical="center"/>
    </xf>
    <xf numFmtId="0" fontId="0" fillId="4" borderId="6" xfId="0" applyFill="1" applyBorder="1" applyAlignment="1">
      <alignment vertical="center"/>
    </xf>
    <xf numFmtId="4" fontId="10" fillId="4" borderId="6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32" fillId="0" borderId="14" xfId="0" applyFont="1" applyBorder="1" applyAlignment="1">
      <alignment horizontal="center" vertical="center"/>
    </xf>
    <xf numFmtId="0" fontId="32" fillId="0" borderId="4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 wrapText="1"/>
    </xf>
    <xf numFmtId="4" fontId="37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42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0" fontId="41" fillId="0" borderId="28" xfId="0" applyFont="1" applyBorder="1" applyAlignment="1">
      <alignment horizontal="left" wrapText="1"/>
    </xf>
    <xf numFmtId="0" fontId="40" fillId="0" borderId="0" xfId="0" applyFont="1" applyAlignment="1">
      <alignment horizontal="center" vertical="center"/>
    </xf>
    <xf numFmtId="49" fontId="42" fillId="0" borderId="0" xfId="0" applyNumberFormat="1" applyFont="1" applyAlignment="1">
      <alignment horizontal="left" vertical="center" wrapText="1"/>
    </xf>
    <xf numFmtId="0" fontId="42" fillId="0" borderId="0" xfId="0" applyFont="1" applyAlignment="1">
      <alignment horizontal="left" vertical="top"/>
    </xf>
    <xf numFmtId="0" fontId="41" fillId="0" borderId="28" xfId="0" applyFont="1" applyBorder="1" applyAlignment="1">
      <alignment horizontal="left"/>
    </xf>
    <xf numFmtId="0" fontId="42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167151102" TargetMode="External"/><Relationship Id="rId18" Type="http://schemas.openxmlformats.org/officeDocument/2006/relationships/hyperlink" Target="https://podminky.urs.cz/item/CS_URS_2022_01/175151101" TargetMode="External"/><Relationship Id="rId26" Type="http://schemas.openxmlformats.org/officeDocument/2006/relationships/hyperlink" Target="https://podminky.urs.cz/item/CS_URS_2022_01/573231111" TargetMode="External"/><Relationship Id="rId39" Type="http://schemas.openxmlformats.org/officeDocument/2006/relationships/hyperlink" Target="https://podminky.urs.cz/item/CS_URS_2022_01/997221861" TargetMode="External"/><Relationship Id="rId21" Type="http://schemas.openxmlformats.org/officeDocument/2006/relationships/hyperlink" Target="https://podminky.urs.cz/item/CS_URS_2022_01/HZS1292" TargetMode="External"/><Relationship Id="rId34" Type="http://schemas.openxmlformats.org/officeDocument/2006/relationships/hyperlink" Target="https://podminky.urs.cz/item/CS_URS_2022_01/919121122" TargetMode="External"/><Relationship Id="rId42" Type="http://schemas.openxmlformats.org/officeDocument/2006/relationships/hyperlink" Target="https://podminky.urs.cz/item/CS_URS_2022_01/998225111" TargetMode="External"/><Relationship Id="rId7" Type="http://schemas.openxmlformats.org/officeDocument/2006/relationships/hyperlink" Target="https://podminky.urs.cz/item/CS_URS_2022_01/122311101" TargetMode="External"/><Relationship Id="rId2" Type="http://schemas.openxmlformats.org/officeDocument/2006/relationships/hyperlink" Target="https://podminky.urs.cz/item/CS_URS_2022_01/113107232" TargetMode="External"/><Relationship Id="rId16" Type="http://schemas.openxmlformats.org/officeDocument/2006/relationships/hyperlink" Target="https://podminky.urs.cz/item/CS_URS_2022_01/171251201" TargetMode="External"/><Relationship Id="rId20" Type="http://schemas.openxmlformats.org/officeDocument/2006/relationships/hyperlink" Target="https://podminky.urs.cz/item/CS_URS_2022_01/182303111" TargetMode="External"/><Relationship Id="rId29" Type="http://schemas.openxmlformats.org/officeDocument/2006/relationships/hyperlink" Target="https://podminky.urs.cz/item/CS_URS_2022_01/892351111" TargetMode="External"/><Relationship Id="rId41" Type="http://schemas.openxmlformats.org/officeDocument/2006/relationships/hyperlink" Target="https://podminky.urs.cz/item/CS_URS_2022_01/997221875" TargetMode="External"/><Relationship Id="rId1" Type="http://schemas.openxmlformats.org/officeDocument/2006/relationships/hyperlink" Target="https://podminky.urs.cz/item/CS_URS_2022_01/113107223" TargetMode="External"/><Relationship Id="rId6" Type="http://schemas.openxmlformats.org/officeDocument/2006/relationships/hyperlink" Target="https://podminky.urs.cz/item/CS_URS_2022_01/122251101" TargetMode="External"/><Relationship Id="rId11" Type="http://schemas.openxmlformats.org/officeDocument/2006/relationships/hyperlink" Target="https://podminky.urs.cz/item/CS_URS_2022_01/162751119" TargetMode="External"/><Relationship Id="rId24" Type="http://schemas.openxmlformats.org/officeDocument/2006/relationships/hyperlink" Target="https://podminky.urs.cz/item/CS_URS_2022_01/565135111" TargetMode="External"/><Relationship Id="rId32" Type="http://schemas.openxmlformats.org/officeDocument/2006/relationships/hyperlink" Target="https://podminky.urs.cz/item/CS_URS_2022_01/916131213" TargetMode="External"/><Relationship Id="rId37" Type="http://schemas.openxmlformats.org/officeDocument/2006/relationships/hyperlink" Target="https://podminky.urs.cz/item/CS_URS_2022_01/997221579" TargetMode="External"/><Relationship Id="rId40" Type="http://schemas.openxmlformats.org/officeDocument/2006/relationships/hyperlink" Target="https://podminky.urs.cz/item/CS_URS_2022_01/997221873" TargetMode="External"/><Relationship Id="rId5" Type="http://schemas.openxmlformats.org/officeDocument/2006/relationships/hyperlink" Target="https://podminky.urs.cz/item/CS_URS_2022_01/122211101" TargetMode="External"/><Relationship Id="rId15" Type="http://schemas.openxmlformats.org/officeDocument/2006/relationships/hyperlink" Target="https://podminky.urs.cz/item/CS_URS_2022_01/171201231" TargetMode="External"/><Relationship Id="rId23" Type="http://schemas.openxmlformats.org/officeDocument/2006/relationships/hyperlink" Target="https://podminky.urs.cz/item/CS_URS_2022_01/564851111" TargetMode="External"/><Relationship Id="rId28" Type="http://schemas.openxmlformats.org/officeDocument/2006/relationships/hyperlink" Target="https://podminky.urs.cz/item/CS_URS_2022_01/871315241" TargetMode="External"/><Relationship Id="rId36" Type="http://schemas.openxmlformats.org/officeDocument/2006/relationships/hyperlink" Target="https://podminky.urs.cz/item/CS_URS_2022_01/997221571" TargetMode="External"/><Relationship Id="rId10" Type="http://schemas.openxmlformats.org/officeDocument/2006/relationships/hyperlink" Target="https://podminky.urs.cz/item/CS_URS_2022_01/162751117" TargetMode="External"/><Relationship Id="rId19" Type="http://schemas.openxmlformats.org/officeDocument/2006/relationships/hyperlink" Target="https://podminky.urs.cz/item/CS_URS_2022_01/181411131" TargetMode="External"/><Relationship Id="rId31" Type="http://schemas.openxmlformats.org/officeDocument/2006/relationships/hyperlink" Target="https://podminky.urs.cz/item/CS_URS_2022_01/899722112" TargetMode="External"/><Relationship Id="rId4" Type="http://schemas.openxmlformats.org/officeDocument/2006/relationships/hyperlink" Target="https://podminky.urs.cz/item/CS_URS_2022_01/121151104" TargetMode="External"/><Relationship Id="rId9" Type="http://schemas.openxmlformats.org/officeDocument/2006/relationships/hyperlink" Target="https://podminky.urs.cz/item/CS_URS_2022_01/132251102" TargetMode="External"/><Relationship Id="rId14" Type="http://schemas.openxmlformats.org/officeDocument/2006/relationships/hyperlink" Target="https://podminky.urs.cz/item/CS_URS_2022_01/171152501" TargetMode="External"/><Relationship Id="rId22" Type="http://schemas.openxmlformats.org/officeDocument/2006/relationships/hyperlink" Target="https://podminky.urs.cz/item/CS_URS_2022_01/451572111" TargetMode="External"/><Relationship Id="rId27" Type="http://schemas.openxmlformats.org/officeDocument/2006/relationships/hyperlink" Target="https://podminky.urs.cz/item/CS_URS_2022_01/577134131" TargetMode="External"/><Relationship Id="rId30" Type="http://schemas.openxmlformats.org/officeDocument/2006/relationships/hyperlink" Target="https://podminky.urs.cz/item/CS_URS_2021_01/895941111" TargetMode="External"/><Relationship Id="rId35" Type="http://schemas.openxmlformats.org/officeDocument/2006/relationships/hyperlink" Target="https://podminky.urs.cz/item/CS_URS_2022_01/919735113" TargetMode="External"/><Relationship Id="rId8" Type="http://schemas.openxmlformats.org/officeDocument/2006/relationships/hyperlink" Target="https://podminky.urs.cz/item/CS_URS_2022_01/122351101" TargetMode="External"/><Relationship Id="rId3" Type="http://schemas.openxmlformats.org/officeDocument/2006/relationships/hyperlink" Target="https://podminky.urs.cz/item/CS_URS_2022_01/113107242" TargetMode="External"/><Relationship Id="rId12" Type="http://schemas.openxmlformats.org/officeDocument/2006/relationships/hyperlink" Target="https://podminky.urs.cz/item/CS_URS_2022_01/167151101" TargetMode="External"/><Relationship Id="rId17" Type="http://schemas.openxmlformats.org/officeDocument/2006/relationships/hyperlink" Target="https://podminky.urs.cz/item/CS_URS_2022_01/174111101" TargetMode="External"/><Relationship Id="rId25" Type="http://schemas.openxmlformats.org/officeDocument/2006/relationships/hyperlink" Target="https://podminky.urs.cz/item/CS_URS_2022_01/573231106" TargetMode="External"/><Relationship Id="rId33" Type="http://schemas.openxmlformats.org/officeDocument/2006/relationships/hyperlink" Target="https://podminky.urs.cz/item/CS_URS_2022_01/916231213" TargetMode="External"/><Relationship Id="rId38" Type="http://schemas.openxmlformats.org/officeDocument/2006/relationships/hyperlink" Target="https://podminky.urs.cz/item/CS_URS_2022_01/9972216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37363-7967-4757-8463-789AA0D62E96}">
  <dimension ref="A1:CM57"/>
  <sheetViews>
    <sheetView showGridLines="0" tabSelected="1" workbookViewId="0">
      <selection activeCell="E23" sqref="E23:AN23"/>
    </sheetView>
  </sheetViews>
  <sheetFormatPr defaultRowHeight="14.5"/>
  <cols>
    <col min="1" max="1" width="6.81640625" customWidth="1"/>
    <col min="2" max="2" width="1.36328125" customWidth="1"/>
    <col min="3" max="3" width="3.36328125" customWidth="1"/>
    <col min="4" max="33" width="2.1796875" customWidth="1"/>
    <col min="34" max="34" width="2.7265625" customWidth="1"/>
    <col min="35" max="35" width="25.90625" customWidth="1"/>
    <col min="36" max="37" width="2" customWidth="1"/>
    <col min="38" max="38" width="6.81640625" customWidth="1"/>
    <col min="39" max="39" width="2.7265625" customWidth="1"/>
    <col min="40" max="40" width="10.90625" customWidth="1"/>
    <col min="41" max="41" width="6.08984375" customWidth="1"/>
    <col min="42" max="42" width="3.36328125" customWidth="1"/>
    <col min="43" max="43" width="12.81640625" customWidth="1"/>
    <col min="44" max="44" width="11.1796875" customWidth="1"/>
    <col min="45" max="47" width="21.08984375" hidden="1" customWidth="1"/>
    <col min="48" max="49" width="17.7265625" hidden="1" customWidth="1"/>
    <col min="50" max="51" width="20.453125" hidden="1" customWidth="1"/>
    <col min="52" max="52" width="17.7265625" hidden="1" customWidth="1"/>
    <col min="53" max="53" width="15.6328125" hidden="1" customWidth="1"/>
    <col min="54" max="54" width="20.453125" hidden="1" customWidth="1"/>
    <col min="55" max="55" width="17.7265625" hidden="1" customWidth="1"/>
    <col min="56" max="56" width="15.6328125" hidden="1" customWidth="1"/>
    <col min="57" max="57" width="54.36328125" customWidth="1"/>
  </cols>
  <sheetData>
    <row r="1" spans="1:74">
      <c r="A1" s="208" t="s">
        <v>455</v>
      </c>
      <c r="AZ1" s="208" t="s">
        <v>456</v>
      </c>
      <c r="BA1" s="208" t="s">
        <v>457</v>
      </c>
      <c r="BB1" s="208" t="s">
        <v>458</v>
      </c>
      <c r="BT1" s="208" t="s">
        <v>4</v>
      </c>
      <c r="BU1" s="208" t="s">
        <v>4</v>
      </c>
      <c r="BV1" s="208" t="s">
        <v>459</v>
      </c>
    </row>
    <row r="2" spans="1:74"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S2" s="1" t="s">
        <v>460</v>
      </c>
      <c r="BT2" s="1" t="s">
        <v>207</v>
      </c>
    </row>
    <row r="3" spans="1:74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4"/>
      <c r="BS3" s="1" t="s">
        <v>460</v>
      </c>
      <c r="BT3" s="1" t="s">
        <v>167</v>
      </c>
    </row>
    <row r="4" spans="1:74" ht="18">
      <c r="B4" s="4"/>
      <c r="D4" s="5" t="s">
        <v>461</v>
      </c>
      <c r="AR4" s="4"/>
      <c r="AS4" s="209" t="s">
        <v>3</v>
      </c>
      <c r="BE4" s="210" t="s">
        <v>462</v>
      </c>
      <c r="BS4" s="1" t="s">
        <v>463</v>
      </c>
    </row>
    <row r="5" spans="1:74">
      <c r="B5" s="4"/>
      <c r="D5" s="211" t="s">
        <v>464</v>
      </c>
      <c r="K5" s="252" t="s">
        <v>465</v>
      </c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R5" s="4"/>
      <c r="BE5" s="253" t="s">
        <v>466</v>
      </c>
      <c r="BS5" s="1" t="s">
        <v>460</v>
      </c>
    </row>
    <row r="6" spans="1:74">
      <c r="B6" s="4"/>
      <c r="D6" s="212" t="s">
        <v>5</v>
      </c>
      <c r="K6" s="256" t="s">
        <v>467</v>
      </c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R6" s="4"/>
      <c r="BE6" s="254"/>
      <c r="BS6" s="1" t="s">
        <v>460</v>
      </c>
    </row>
    <row r="7" spans="1:74">
      <c r="B7" s="4"/>
      <c r="D7" s="7" t="s">
        <v>8</v>
      </c>
      <c r="K7" s="10" t="s">
        <v>9</v>
      </c>
      <c r="AK7" s="7" t="s">
        <v>10</v>
      </c>
      <c r="AN7" s="10" t="s">
        <v>9</v>
      </c>
      <c r="AR7" s="4"/>
      <c r="BE7" s="254"/>
      <c r="BS7" s="1" t="s">
        <v>460</v>
      </c>
    </row>
    <row r="8" spans="1:74">
      <c r="B8" s="4"/>
      <c r="D8" s="7" t="s">
        <v>11</v>
      </c>
      <c r="K8" s="10" t="s">
        <v>12</v>
      </c>
      <c r="AK8" s="7" t="s">
        <v>13</v>
      </c>
      <c r="AN8" s="12" t="s">
        <v>468</v>
      </c>
      <c r="AR8" s="4"/>
      <c r="BE8" s="254"/>
      <c r="BS8" s="1" t="s">
        <v>460</v>
      </c>
    </row>
    <row r="9" spans="1:74">
      <c r="B9" s="4"/>
      <c r="AR9" s="4"/>
      <c r="BE9" s="254"/>
      <c r="BS9" s="1" t="s">
        <v>460</v>
      </c>
    </row>
    <row r="10" spans="1:74">
      <c r="B10" s="4"/>
      <c r="D10" s="7" t="s">
        <v>14</v>
      </c>
      <c r="AK10" s="7" t="s">
        <v>15</v>
      </c>
      <c r="AN10" s="10" t="s">
        <v>9</v>
      </c>
      <c r="AR10" s="4"/>
      <c r="BE10" s="254"/>
      <c r="BS10" s="1" t="s">
        <v>460</v>
      </c>
    </row>
    <row r="11" spans="1:74">
      <c r="B11" s="4"/>
      <c r="E11" t="s">
        <v>20</v>
      </c>
      <c r="AK11" s="7" t="s">
        <v>17</v>
      </c>
      <c r="AN11" s="10" t="s">
        <v>9</v>
      </c>
      <c r="AR11" s="4"/>
      <c r="BE11" s="254"/>
      <c r="BS11" s="1" t="s">
        <v>460</v>
      </c>
    </row>
    <row r="12" spans="1:74">
      <c r="B12" s="4"/>
      <c r="AR12" s="4"/>
      <c r="BE12" s="254"/>
      <c r="BS12" s="1" t="s">
        <v>460</v>
      </c>
    </row>
    <row r="13" spans="1:74">
      <c r="B13" s="4"/>
      <c r="D13" s="7" t="s">
        <v>18</v>
      </c>
      <c r="AK13" s="7" t="s">
        <v>15</v>
      </c>
      <c r="AN13" s="131" t="s">
        <v>469</v>
      </c>
      <c r="AR13" s="4"/>
      <c r="BE13" s="254"/>
      <c r="BS13" s="1" t="s">
        <v>460</v>
      </c>
    </row>
    <row r="14" spans="1:74">
      <c r="B14" s="4"/>
      <c r="E14" s="257" t="s">
        <v>469</v>
      </c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7" t="s">
        <v>17</v>
      </c>
      <c r="AN14" s="131" t="s">
        <v>469</v>
      </c>
      <c r="AR14" s="4"/>
      <c r="BE14" s="254"/>
      <c r="BS14" s="1" t="s">
        <v>460</v>
      </c>
    </row>
    <row r="15" spans="1:74">
      <c r="B15" s="4"/>
      <c r="AR15" s="4"/>
      <c r="BE15" s="254"/>
      <c r="BS15" s="1" t="s">
        <v>4</v>
      </c>
    </row>
    <row r="16" spans="1:74">
      <c r="B16" s="4"/>
      <c r="D16" s="7" t="s">
        <v>19</v>
      </c>
      <c r="AK16" s="7" t="s">
        <v>15</v>
      </c>
      <c r="AN16" s="10" t="s">
        <v>9</v>
      </c>
      <c r="AR16" s="4"/>
      <c r="BE16" s="254"/>
      <c r="BS16" s="1" t="s">
        <v>4</v>
      </c>
    </row>
    <row r="17" spans="2:71">
      <c r="B17" s="4"/>
      <c r="E17" s="10" t="s">
        <v>682</v>
      </c>
      <c r="AK17" s="7" t="s">
        <v>17</v>
      </c>
      <c r="AN17" s="10" t="s">
        <v>9</v>
      </c>
      <c r="AR17" s="4"/>
      <c r="BE17" s="254"/>
      <c r="BS17" s="1" t="s">
        <v>89</v>
      </c>
    </row>
    <row r="18" spans="2:71">
      <c r="B18" s="4"/>
      <c r="AR18" s="4"/>
      <c r="BE18" s="254"/>
      <c r="BS18" s="1" t="s">
        <v>460</v>
      </c>
    </row>
    <row r="19" spans="2:71">
      <c r="B19" s="4"/>
      <c r="D19" s="7" t="s">
        <v>21</v>
      </c>
      <c r="AK19" s="7" t="s">
        <v>15</v>
      </c>
      <c r="AN19" s="10" t="s">
        <v>9</v>
      </c>
      <c r="AR19" s="4"/>
      <c r="BE19" s="254"/>
      <c r="BS19" s="1" t="s">
        <v>460</v>
      </c>
    </row>
    <row r="20" spans="2:71">
      <c r="B20" s="4"/>
      <c r="E20" s="10" t="s">
        <v>22</v>
      </c>
      <c r="AK20" s="7" t="s">
        <v>17</v>
      </c>
      <c r="AN20" s="10" t="s">
        <v>9</v>
      </c>
      <c r="AR20" s="4"/>
      <c r="BE20" s="254"/>
      <c r="BS20" s="1" t="s">
        <v>4</v>
      </c>
    </row>
    <row r="21" spans="2:71">
      <c r="B21" s="4"/>
      <c r="AR21" s="4"/>
      <c r="BE21" s="254"/>
    </row>
    <row r="22" spans="2:71">
      <c r="B22" s="4"/>
      <c r="D22" s="7" t="s">
        <v>23</v>
      </c>
      <c r="AR22" s="4"/>
      <c r="BE22" s="254"/>
    </row>
    <row r="23" spans="2:71" ht="45" customHeight="1">
      <c r="B23" s="4"/>
      <c r="E23" s="259" t="s">
        <v>470</v>
      </c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R23" s="4"/>
      <c r="BE23" s="254"/>
    </row>
    <row r="24" spans="2:71">
      <c r="B24" s="4"/>
      <c r="AR24" s="4"/>
      <c r="BE24" s="254"/>
    </row>
    <row r="25" spans="2:71">
      <c r="B25" s="4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R25" s="4"/>
      <c r="BE25" s="254"/>
    </row>
    <row r="26" spans="2:71" s="9" customFormat="1">
      <c r="B26" s="8"/>
      <c r="D26" s="214" t="s">
        <v>24</v>
      </c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60">
        <f>ROUND(AG54,2)</f>
        <v>0</v>
      </c>
      <c r="AL26" s="261"/>
      <c r="AM26" s="261"/>
      <c r="AN26" s="261"/>
      <c r="AO26" s="261"/>
      <c r="AR26" s="8"/>
      <c r="BE26" s="254"/>
    </row>
    <row r="27" spans="2:71" s="9" customFormat="1">
      <c r="B27" s="8"/>
      <c r="AR27" s="8"/>
      <c r="BE27" s="254"/>
    </row>
    <row r="28" spans="2:71" s="9" customFormat="1">
      <c r="B28" s="8"/>
      <c r="L28" s="262" t="s">
        <v>26</v>
      </c>
      <c r="M28" s="262"/>
      <c r="N28" s="262"/>
      <c r="O28" s="262"/>
      <c r="P28" s="262"/>
      <c r="W28" s="262" t="s">
        <v>25</v>
      </c>
      <c r="X28" s="262"/>
      <c r="Y28" s="262"/>
      <c r="Z28" s="262"/>
      <c r="AA28" s="262"/>
      <c r="AB28" s="262"/>
      <c r="AC28" s="262"/>
      <c r="AD28" s="262"/>
      <c r="AE28" s="262"/>
      <c r="AK28" s="262" t="s">
        <v>27</v>
      </c>
      <c r="AL28" s="262"/>
      <c r="AM28" s="262"/>
      <c r="AN28" s="262"/>
      <c r="AO28" s="262"/>
      <c r="AR28" s="8"/>
      <c r="BE28" s="254"/>
    </row>
    <row r="29" spans="2:71" s="217" customFormat="1" ht="13">
      <c r="B29" s="216"/>
      <c r="D29" s="7" t="s">
        <v>28</v>
      </c>
      <c r="F29" s="7" t="s">
        <v>29</v>
      </c>
      <c r="L29" s="263">
        <v>0.21</v>
      </c>
      <c r="M29" s="264"/>
      <c r="N29" s="264"/>
      <c r="O29" s="264"/>
      <c r="P29" s="264"/>
      <c r="W29" s="265">
        <f>ROUND(AZ54, 2)</f>
        <v>0</v>
      </c>
      <c r="X29" s="264"/>
      <c r="Y29" s="264"/>
      <c r="Z29" s="264"/>
      <c r="AA29" s="264"/>
      <c r="AB29" s="264"/>
      <c r="AC29" s="264"/>
      <c r="AD29" s="264"/>
      <c r="AE29" s="264"/>
      <c r="AK29" s="265">
        <f>ROUND(AV54, 2)</f>
        <v>0</v>
      </c>
      <c r="AL29" s="264"/>
      <c r="AM29" s="264"/>
      <c r="AN29" s="264"/>
      <c r="AO29" s="264"/>
      <c r="AR29" s="216"/>
      <c r="BE29" s="255"/>
    </row>
    <row r="30" spans="2:71" s="217" customFormat="1" ht="13">
      <c r="B30" s="216"/>
      <c r="F30" s="7" t="s">
        <v>30</v>
      </c>
      <c r="L30" s="263">
        <v>0.15</v>
      </c>
      <c r="M30" s="264"/>
      <c r="N30" s="264"/>
      <c r="O30" s="264"/>
      <c r="P30" s="264"/>
      <c r="W30" s="265">
        <f>ROUND(BA54, 2)</f>
        <v>0</v>
      </c>
      <c r="X30" s="264"/>
      <c r="Y30" s="264"/>
      <c r="Z30" s="264"/>
      <c r="AA30" s="264"/>
      <c r="AB30" s="264"/>
      <c r="AC30" s="264"/>
      <c r="AD30" s="264"/>
      <c r="AE30" s="264"/>
      <c r="AK30" s="265">
        <f>ROUND(AW54, 2)</f>
        <v>0</v>
      </c>
      <c r="AL30" s="264"/>
      <c r="AM30" s="264"/>
      <c r="AN30" s="264"/>
      <c r="AO30" s="264"/>
      <c r="AR30" s="216"/>
      <c r="BE30" s="255"/>
    </row>
    <row r="31" spans="2:71" s="217" customFormat="1" ht="13" hidden="1">
      <c r="B31" s="216"/>
      <c r="F31" s="7" t="s">
        <v>31</v>
      </c>
      <c r="L31" s="263">
        <v>0.21</v>
      </c>
      <c r="M31" s="264"/>
      <c r="N31" s="264"/>
      <c r="O31" s="264"/>
      <c r="P31" s="264"/>
      <c r="W31" s="265">
        <f>ROUND(BB54, 2)</f>
        <v>0</v>
      </c>
      <c r="X31" s="264"/>
      <c r="Y31" s="264"/>
      <c r="Z31" s="264"/>
      <c r="AA31" s="264"/>
      <c r="AB31" s="264"/>
      <c r="AC31" s="264"/>
      <c r="AD31" s="264"/>
      <c r="AE31" s="264"/>
      <c r="AK31" s="265">
        <v>0</v>
      </c>
      <c r="AL31" s="264"/>
      <c r="AM31" s="264"/>
      <c r="AN31" s="264"/>
      <c r="AO31" s="264"/>
      <c r="AR31" s="216"/>
      <c r="BE31" s="255"/>
    </row>
    <row r="32" spans="2:71" s="217" customFormat="1" ht="13" hidden="1">
      <c r="B32" s="216"/>
      <c r="F32" s="7" t="s">
        <v>32</v>
      </c>
      <c r="L32" s="263">
        <v>0.15</v>
      </c>
      <c r="M32" s="264"/>
      <c r="N32" s="264"/>
      <c r="O32" s="264"/>
      <c r="P32" s="264"/>
      <c r="W32" s="265">
        <f>ROUND(BC54, 2)</f>
        <v>0</v>
      </c>
      <c r="X32" s="264"/>
      <c r="Y32" s="264"/>
      <c r="Z32" s="264"/>
      <c r="AA32" s="264"/>
      <c r="AB32" s="264"/>
      <c r="AC32" s="264"/>
      <c r="AD32" s="264"/>
      <c r="AE32" s="264"/>
      <c r="AK32" s="265">
        <v>0</v>
      </c>
      <c r="AL32" s="264"/>
      <c r="AM32" s="264"/>
      <c r="AN32" s="264"/>
      <c r="AO32" s="264"/>
      <c r="AR32" s="216"/>
      <c r="BE32" s="255"/>
    </row>
    <row r="33" spans="2:44" s="217" customFormat="1" ht="13" hidden="1">
      <c r="B33" s="216"/>
      <c r="F33" s="7" t="s">
        <v>33</v>
      </c>
      <c r="L33" s="263">
        <v>0</v>
      </c>
      <c r="M33" s="264"/>
      <c r="N33" s="264"/>
      <c r="O33" s="264"/>
      <c r="P33" s="264"/>
      <c r="W33" s="265">
        <f>ROUND(BD54, 2)</f>
        <v>0</v>
      </c>
      <c r="X33" s="264"/>
      <c r="Y33" s="264"/>
      <c r="Z33" s="264"/>
      <c r="AA33" s="264"/>
      <c r="AB33" s="264"/>
      <c r="AC33" s="264"/>
      <c r="AD33" s="264"/>
      <c r="AE33" s="264"/>
      <c r="AK33" s="265">
        <v>0</v>
      </c>
      <c r="AL33" s="264"/>
      <c r="AM33" s="264"/>
      <c r="AN33" s="264"/>
      <c r="AO33" s="264"/>
      <c r="AR33" s="216"/>
    </row>
    <row r="34" spans="2:44" s="9" customFormat="1">
      <c r="B34" s="8"/>
      <c r="AR34" s="8"/>
    </row>
    <row r="35" spans="2:44" s="9" customFormat="1" ht="15.5">
      <c r="B35" s="8"/>
      <c r="C35" s="218"/>
      <c r="D35" s="219" t="s">
        <v>34</v>
      </c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1" t="s">
        <v>35</v>
      </c>
      <c r="U35" s="220"/>
      <c r="V35" s="220"/>
      <c r="W35" s="220"/>
      <c r="X35" s="268" t="s">
        <v>36</v>
      </c>
      <c r="Y35" s="269"/>
      <c r="Z35" s="269"/>
      <c r="AA35" s="269"/>
      <c r="AB35" s="269"/>
      <c r="AC35" s="220"/>
      <c r="AD35" s="220"/>
      <c r="AE35" s="220"/>
      <c r="AF35" s="220"/>
      <c r="AG35" s="220"/>
      <c r="AH35" s="220"/>
      <c r="AI35" s="220"/>
      <c r="AJ35" s="220"/>
      <c r="AK35" s="270">
        <f>SUM(AK26:AK33)</f>
        <v>0</v>
      </c>
      <c r="AL35" s="269"/>
      <c r="AM35" s="269"/>
      <c r="AN35" s="269"/>
      <c r="AO35" s="271"/>
      <c r="AP35" s="218"/>
      <c r="AQ35" s="218"/>
      <c r="AR35" s="8"/>
    </row>
    <row r="36" spans="2:44" s="9" customFormat="1">
      <c r="B36" s="8"/>
      <c r="AR36" s="8"/>
    </row>
    <row r="37" spans="2:44" s="9" customFormat="1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8"/>
    </row>
    <row r="41" spans="2:44" s="9" customForma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8"/>
    </row>
    <row r="42" spans="2:44" s="9" customFormat="1" ht="18">
      <c r="B42" s="8"/>
      <c r="C42" s="5" t="s">
        <v>471</v>
      </c>
      <c r="AR42" s="8"/>
    </row>
    <row r="43" spans="2:44" s="9" customFormat="1">
      <c r="B43" s="8"/>
      <c r="AR43" s="8"/>
    </row>
    <row r="44" spans="2:44" s="223" customFormat="1" ht="12.5">
      <c r="B44" s="222"/>
      <c r="C44" s="7" t="s">
        <v>464</v>
      </c>
      <c r="L44" s="223" t="str">
        <f>K5</f>
        <v>NE2D28</v>
      </c>
      <c r="AR44" s="222"/>
    </row>
    <row r="45" spans="2:44" s="226" customFormat="1" ht="14">
      <c r="B45" s="224"/>
      <c r="C45" s="225" t="s">
        <v>5</v>
      </c>
      <c r="L45" s="266" t="str">
        <f>K6</f>
        <v>B2104 Stavební úpravy příjezdové komunikace a zpevněného plochy dvora ZŠ</v>
      </c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  <c r="AR45" s="224"/>
    </row>
    <row r="46" spans="2:44" s="9" customFormat="1">
      <c r="B46" s="8"/>
      <c r="AR46" s="8"/>
    </row>
    <row r="47" spans="2:44" s="9" customFormat="1">
      <c r="B47" s="8"/>
      <c r="C47" s="7" t="s">
        <v>11</v>
      </c>
      <c r="L47" s="227" t="str">
        <f>IF(K8="","",K8)</f>
        <v>Litvínov</v>
      </c>
      <c r="AI47" s="7" t="s">
        <v>13</v>
      </c>
      <c r="AM47" s="272" t="str">
        <f>IF(AN8= "","",AN8)</f>
        <v>9. 2. 2022</v>
      </c>
      <c r="AN47" s="272"/>
      <c r="AR47" s="8"/>
    </row>
    <row r="48" spans="2:44" s="9" customFormat="1">
      <c r="B48" s="8"/>
      <c r="AR48" s="8"/>
    </row>
    <row r="49" spans="1:91" s="9" customFormat="1">
      <c r="B49" s="8"/>
      <c r="C49" s="7" t="s">
        <v>14</v>
      </c>
      <c r="L49" s="223" t="str">
        <f>E11</f>
        <v>Město Litvínov</v>
      </c>
      <c r="AI49" s="7" t="s">
        <v>19</v>
      </c>
      <c r="AM49" s="273" t="str">
        <f>IF(E17="","",E17)</f>
        <v>NE2D PROJEKT</v>
      </c>
      <c r="AN49" s="274"/>
      <c r="AO49" s="274"/>
      <c r="AP49" s="274"/>
      <c r="AR49" s="8"/>
      <c r="AS49" s="275" t="s">
        <v>472</v>
      </c>
      <c r="AT49" s="276"/>
      <c r="AU49" s="16"/>
      <c r="AV49" s="16"/>
      <c r="AW49" s="16"/>
      <c r="AX49" s="16"/>
      <c r="AY49" s="16"/>
      <c r="AZ49" s="16"/>
      <c r="BA49" s="16"/>
      <c r="BB49" s="16"/>
      <c r="BC49" s="16"/>
      <c r="BD49" s="228"/>
    </row>
    <row r="50" spans="1:91" s="9" customFormat="1">
      <c r="B50" s="8"/>
      <c r="C50" s="7" t="s">
        <v>18</v>
      </c>
      <c r="L50" s="223" t="str">
        <f>IF(E14= "Vyplň údaj","",E14)</f>
        <v/>
      </c>
      <c r="AI50" s="7" t="s">
        <v>21</v>
      </c>
      <c r="AM50" s="273" t="str">
        <f>IF(E20="","",E20)</f>
        <v>Jaroslav Kudláček</v>
      </c>
      <c r="AN50" s="274"/>
      <c r="AO50" s="274"/>
      <c r="AP50" s="274"/>
      <c r="AR50" s="8"/>
      <c r="AS50" s="277"/>
      <c r="AT50" s="278"/>
      <c r="BD50" s="91"/>
    </row>
    <row r="51" spans="1:91" s="9" customFormat="1">
      <c r="B51" s="8"/>
      <c r="AR51" s="8"/>
      <c r="AS51" s="277"/>
      <c r="AT51" s="278"/>
      <c r="BD51" s="91"/>
    </row>
    <row r="52" spans="1:91" s="9" customFormat="1" ht="23">
      <c r="B52" s="8"/>
      <c r="C52" s="279" t="s">
        <v>58</v>
      </c>
      <c r="D52" s="280"/>
      <c r="E52" s="280"/>
      <c r="F52" s="280"/>
      <c r="G52" s="280"/>
      <c r="H52" s="25"/>
      <c r="I52" s="281" t="s">
        <v>59</v>
      </c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  <c r="AG52" s="282" t="s">
        <v>473</v>
      </c>
      <c r="AH52" s="280"/>
      <c r="AI52" s="280"/>
      <c r="AJ52" s="280"/>
      <c r="AK52" s="280"/>
      <c r="AL52" s="280"/>
      <c r="AM52" s="280"/>
      <c r="AN52" s="281" t="s">
        <v>474</v>
      </c>
      <c r="AO52" s="280"/>
      <c r="AP52" s="280"/>
      <c r="AQ52" s="229" t="s">
        <v>57</v>
      </c>
      <c r="AR52" s="8"/>
      <c r="AS52" s="51" t="s">
        <v>475</v>
      </c>
      <c r="AT52" s="52" t="s">
        <v>476</v>
      </c>
      <c r="AU52" s="52" t="s">
        <v>477</v>
      </c>
      <c r="AV52" s="52" t="s">
        <v>478</v>
      </c>
      <c r="AW52" s="52" t="s">
        <v>479</v>
      </c>
      <c r="AX52" s="52" t="s">
        <v>480</v>
      </c>
      <c r="AY52" s="52" t="s">
        <v>481</v>
      </c>
      <c r="AZ52" s="52" t="s">
        <v>482</v>
      </c>
      <c r="BA52" s="52" t="s">
        <v>483</v>
      </c>
      <c r="BB52" s="52" t="s">
        <v>484</v>
      </c>
      <c r="BC52" s="52" t="s">
        <v>485</v>
      </c>
      <c r="BD52" s="53" t="s">
        <v>486</v>
      </c>
    </row>
    <row r="53" spans="1:91" s="9" customFormat="1">
      <c r="B53" s="8"/>
      <c r="AR53" s="8"/>
      <c r="AS53" s="57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228"/>
    </row>
    <row r="54" spans="1:91" s="230" customFormat="1" ht="15.5">
      <c r="B54" s="231"/>
      <c r="C54" s="55" t="s">
        <v>40</v>
      </c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83">
        <f>ROUND(AG55,2)</f>
        <v>0</v>
      </c>
      <c r="AH54" s="283"/>
      <c r="AI54" s="283"/>
      <c r="AJ54" s="283"/>
      <c r="AK54" s="283"/>
      <c r="AL54" s="283"/>
      <c r="AM54" s="283"/>
      <c r="AN54" s="284">
        <f>SUM(AG54,AT54)</f>
        <v>0</v>
      </c>
      <c r="AO54" s="284"/>
      <c r="AP54" s="284"/>
      <c r="AQ54" s="233" t="s">
        <v>9</v>
      </c>
      <c r="AR54" s="231"/>
      <c r="AS54" s="234">
        <f>ROUND(AS55,2)</f>
        <v>0</v>
      </c>
      <c r="AT54" s="235">
        <f>ROUND(SUM(AV54:AW54),2)</f>
        <v>0</v>
      </c>
      <c r="AU54" s="236">
        <f>ROUND(AU55,5)</f>
        <v>0</v>
      </c>
      <c r="AV54" s="235">
        <f>ROUND(AZ54*L29,2)</f>
        <v>0</v>
      </c>
      <c r="AW54" s="235">
        <f>ROUND(BA54*L30,2)</f>
        <v>0</v>
      </c>
      <c r="AX54" s="235">
        <f>ROUND(BB54*L29,2)</f>
        <v>0</v>
      </c>
      <c r="AY54" s="235">
        <f>ROUND(BC54*L30,2)</f>
        <v>0</v>
      </c>
      <c r="AZ54" s="235">
        <f>ROUND(AZ55,2)</f>
        <v>0</v>
      </c>
      <c r="BA54" s="235">
        <f>ROUND(BA55,2)</f>
        <v>0</v>
      </c>
      <c r="BB54" s="235">
        <f>ROUND(BB55,2)</f>
        <v>0</v>
      </c>
      <c r="BC54" s="235">
        <f>ROUND(BC55,2)</f>
        <v>0</v>
      </c>
      <c r="BD54" s="237">
        <f>ROUND(BD55,2)</f>
        <v>0</v>
      </c>
      <c r="BS54" s="238" t="s">
        <v>71</v>
      </c>
      <c r="BT54" s="238" t="s">
        <v>75</v>
      </c>
      <c r="BU54" s="239" t="s">
        <v>487</v>
      </c>
      <c r="BV54" s="238" t="s">
        <v>488</v>
      </c>
      <c r="BW54" s="238" t="s">
        <v>459</v>
      </c>
      <c r="BX54" s="238" t="s">
        <v>489</v>
      </c>
      <c r="CL54" s="238" t="s">
        <v>9</v>
      </c>
    </row>
    <row r="55" spans="1:91" s="249" customFormat="1" ht="22.5">
      <c r="A55" s="240" t="s">
        <v>490</v>
      </c>
      <c r="B55" s="241"/>
      <c r="C55" s="242"/>
      <c r="D55" s="285" t="s">
        <v>491</v>
      </c>
      <c r="E55" s="285"/>
      <c r="F55" s="285"/>
      <c r="G55" s="285"/>
      <c r="H55" s="285"/>
      <c r="I55" s="243"/>
      <c r="J55" s="285" t="s">
        <v>492</v>
      </c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85"/>
      <c r="Z55" s="285"/>
      <c r="AA55" s="285"/>
      <c r="AB55" s="285"/>
      <c r="AC55" s="285"/>
      <c r="AD55" s="285"/>
      <c r="AE55" s="285"/>
      <c r="AF55" s="285"/>
      <c r="AG55" s="286">
        <f>'SO 01 - Komunikace'!J30</f>
        <v>0</v>
      </c>
      <c r="AH55" s="287"/>
      <c r="AI55" s="287"/>
      <c r="AJ55" s="287"/>
      <c r="AK55" s="287"/>
      <c r="AL55" s="287"/>
      <c r="AM55" s="287"/>
      <c r="AN55" s="286">
        <f>SUM(AG55,AT55)</f>
        <v>0</v>
      </c>
      <c r="AO55" s="287"/>
      <c r="AP55" s="287"/>
      <c r="AQ55" s="244" t="s">
        <v>493</v>
      </c>
      <c r="AR55" s="241"/>
      <c r="AS55" s="245">
        <v>0</v>
      </c>
      <c r="AT55" s="246">
        <f>ROUND(SUM(AV55:AW55),2)</f>
        <v>0</v>
      </c>
      <c r="AU55" s="247">
        <f>'SO 01 - Komunikace'!P92</f>
        <v>0</v>
      </c>
      <c r="AV55" s="246">
        <f>'SO 01 - Komunikace'!J33</f>
        <v>0</v>
      </c>
      <c r="AW55" s="246">
        <f>'SO 01 - Komunikace'!J34</f>
        <v>0</v>
      </c>
      <c r="AX55" s="246">
        <f>'SO 01 - Komunikace'!J35</f>
        <v>0</v>
      </c>
      <c r="AY55" s="246">
        <f>'SO 01 - Komunikace'!J36</f>
        <v>0</v>
      </c>
      <c r="AZ55" s="246">
        <f>'SO 01 - Komunikace'!F33</f>
        <v>0</v>
      </c>
      <c r="BA55" s="246">
        <f>'SO 01 - Komunikace'!F34</f>
        <v>0</v>
      </c>
      <c r="BB55" s="246">
        <f>'SO 01 - Komunikace'!F35</f>
        <v>0</v>
      </c>
      <c r="BC55" s="246">
        <f>'SO 01 - Komunikace'!F36</f>
        <v>0</v>
      </c>
      <c r="BD55" s="248">
        <f>'SO 01 - Komunikace'!F37</f>
        <v>0</v>
      </c>
      <c r="BT55" s="250" t="s">
        <v>74</v>
      </c>
      <c r="BV55" s="250" t="s">
        <v>488</v>
      </c>
      <c r="BW55" s="250" t="s">
        <v>0</v>
      </c>
      <c r="BX55" s="250" t="s">
        <v>459</v>
      </c>
      <c r="CL55" s="250" t="s">
        <v>9</v>
      </c>
      <c r="CM55" s="250" t="s">
        <v>1</v>
      </c>
    </row>
    <row r="56" spans="1:91" s="9" customFormat="1">
      <c r="B56" s="8"/>
      <c r="AR56" s="8"/>
    </row>
    <row r="57" spans="1:91" s="9" customFormat="1">
      <c r="B57" s="30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8"/>
    </row>
  </sheetData>
  <sheetProtection algorithmName="SHA-512" hashValue="cee8Ce6dfVSaltc/aQ2Y30bKldjyYAh434odlJYaxa5Yd/q35zbOyYynZUr2crXb1Ek55AYtcdUg2AVGKau4CQ==" saltValue="n5664e3gsm8uXBRZCeEi1w==" spinCount="100000" sheet="1" objects="1" scenarios="1"/>
  <mergeCells count="42">
    <mergeCell ref="AG54:AM54"/>
    <mergeCell ref="AN54:AP54"/>
    <mergeCell ref="D55:H55"/>
    <mergeCell ref="J55:AF55"/>
    <mergeCell ref="AG55:AM55"/>
    <mergeCell ref="AN55:AP5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L45:AO4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AR2:BE2"/>
    <mergeCell ref="K5:AO5"/>
    <mergeCell ref="BE5:BE32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</mergeCells>
  <hyperlinks>
    <hyperlink ref="A55" location="'SO 01 - Komunikace'!C2" display="/" xr:uid="{949CB976-5875-45BE-B2EF-397BFD4AB5A0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A4D42-257C-4F7E-8DD4-355829210325}">
  <dimension ref="B2:BM302"/>
  <sheetViews>
    <sheetView showGridLines="0" workbookViewId="0">
      <selection activeCell="E21" sqref="E21"/>
    </sheetView>
  </sheetViews>
  <sheetFormatPr defaultRowHeight="14.5"/>
  <cols>
    <col min="1" max="1" width="6.81640625" customWidth="1"/>
    <col min="2" max="2" width="0.90625" customWidth="1"/>
    <col min="3" max="3" width="3.36328125" customWidth="1"/>
    <col min="4" max="4" width="3.54296875" customWidth="1"/>
    <col min="5" max="5" width="14" customWidth="1"/>
    <col min="6" max="6" width="82.453125" customWidth="1"/>
    <col min="7" max="7" width="6.08984375" customWidth="1"/>
    <col min="8" max="8" width="11.453125" customWidth="1"/>
    <col min="9" max="9" width="12.90625" customWidth="1"/>
    <col min="10" max="11" width="18.26953125" customWidth="1"/>
    <col min="12" max="12" width="4.453125" customWidth="1"/>
    <col min="13" max="13" width="8.81640625" hidden="1" customWidth="1"/>
    <col min="14" max="14" width="0.6328125" hidden="1" customWidth="1"/>
    <col min="15" max="20" width="11.54296875" hidden="1" customWidth="1"/>
    <col min="21" max="21" width="13.36328125" hidden="1" customWidth="1"/>
    <col min="22" max="22" width="10.08984375" customWidth="1"/>
    <col min="23" max="23" width="13.36328125" customWidth="1"/>
    <col min="24" max="24" width="10.08984375" customWidth="1"/>
    <col min="25" max="25" width="12.26953125" customWidth="1"/>
    <col min="26" max="26" width="9" customWidth="1"/>
    <col min="27" max="27" width="12.26953125" customWidth="1"/>
    <col min="28" max="28" width="13.36328125" customWidth="1"/>
    <col min="29" max="29" width="9" customWidth="1"/>
    <col min="30" max="30" width="12.26953125" customWidth="1"/>
    <col min="31" max="31" width="13.36328125" customWidth="1"/>
  </cols>
  <sheetData>
    <row r="2" spans="2:46" ht="37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" t="s">
        <v>0</v>
      </c>
    </row>
    <row r="3" spans="2:46" ht="7" customHeight="1">
      <c r="B3" s="2"/>
      <c r="C3" s="3"/>
      <c r="D3" s="3"/>
      <c r="E3" s="3"/>
      <c r="F3" s="3"/>
      <c r="G3" s="3"/>
      <c r="H3" s="3"/>
      <c r="I3" s="3"/>
      <c r="J3" s="3"/>
      <c r="K3" s="3"/>
      <c r="L3" s="4"/>
      <c r="AT3" s="1" t="s">
        <v>1</v>
      </c>
    </row>
    <row r="4" spans="2:46" ht="25" customHeight="1">
      <c r="B4" s="4"/>
      <c r="D4" s="5" t="s">
        <v>2</v>
      </c>
      <c r="L4" s="4"/>
      <c r="M4" s="6" t="s">
        <v>3</v>
      </c>
      <c r="AT4" s="1" t="s">
        <v>4</v>
      </c>
    </row>
    <row r="5" spans="2:46" ht="7" customHeight="1">
      <c r="B5" s="4"/>
      <c r="L5" s="4"/>
    </row>
    <row r="6" spans="2:46" ht="12" customHeight="1">
      <c r="B6" s="4"/>
      <c r="D6" s="7" t="s">
        <v>5</v>
      </c>
      <c r="L6" s="4"/>
    </row>
    <row r="7" spans="2:46" ht="16.5" customHeight="1">
      <c r="B7" s="4"/>
      <c r="E7" s="289" t="str">
        <f>'Rekapitulace stavby'!K6</f>
        <v>B2104 Stavební úpravy příjezdové komunikace a zpevněného plochy dvora ZŠ</v>
      </c>
      <c r="F7" s="290"/>
      <c r="G7" s="290"/>
      <c r="H7" s="290"/>
      <c r="L7" s="4"/>
    </row>
    <row r="8" spans="2:46" s="9" customFormat="1" ht="12" customHeight="1">
      <c r="B8" s="8"/>
      <c r="D8" s="7" t="s">
        <v>6</v>
      </c>
      <c r="L8" s="8"/>
    </row>
    <row r="9" spans="2:46" s="9" customFormat="1" ht="16.5" customHeight="1">
      <c r="B9" s="8"/>
      <c r="E9" s="266" t="s">
        <v>7</v>
      </c>
      <c r="F9" s="288"/>
      <c r="G9" s="288"/>
      <c r="H9" s="288"/>
      <c r="L9" s="8"/>
    </row>
    <row r="10" spans="2:46" s="9" customFormat="1">
      <c r="B10" s="8"/>
      <c r="L10" s="8"/>
    </row>
    <row r="11" spans="2:46" s="9" customFormat="1" ht="12" customHeight="1">
      <c r="B11" s="8"/>
      <c r="D11" s="7" t="s">
        <v>8</v>
      </c>
      <c r="F11" s="10" t="s">
        <v>9</v>
      </c>
      <c r="I11" s="7" t="s">
        <v>10</v>
      </c>
      <c r="J11" s="10" t="s">
        <v>9</v>
      </c>
      <c r="L11" s="8"/>
    </row>
    <row r="12" spans="2:46" s="9" customFormat="1" ht="12" customHeight="1">
      <c r="B12" s="8"/>
      <c r="D12" s="7" t="s">
        <v>11</v>
      </c>
      <c r="F12" s="10" t="s">
        <v>12</v>
      </c>
      <c r="I12" s="7" t="s">
        <v>13</v>
      </c>
      <c r="J12" s="11" t="str">
        <f>'Rekapitulace stavby'!AN8</f>
        <v>9. 2. 2022</v>
      </c>
      <c r="L12" s="8"/>
    </row>
    <row r="13" spans="2:46" s="9" customFormat="1" ht="10.9" customHeight="1">
      <c r="B13" s="8"/>
      <c r="L13" s="8"/>
    </row>
    <row r="14" spans="2:46" s="9" customFormat="1" ht="12" customHeight="1">
      <c r="B14" s="8"/>
      <c r="D14" s="7" t="s">
        <v>14</v>
      </c>
      <c r="I14" s="7" t="s">
        <v>15</v>
      </c>
      <c r="J14" s="10" t="s">
        <v>9</v>
      </c>
      <c r="L14" s="8"/>
    </row>
    <row r="15" spans="2:46" s="9" customFormat="1" ht="18" customHeight="1">
      <c r="B15" s="8"/>
      <c r="E15" s="10" t="s">
        <v>20</v>
      </c>
      <c r="I15" s="7" t="s">
        <v>17</v>
      </c>
      <c r="J15" s="10" t="s">
        <v>9</v>
      </c>
      <c r="L15" s="8"/>
    </row>
    <row r="16" spans="2:46" s="9" customFormat="1" ht="7" customHeight="1">
      <c r="B16" s="8"/>
      <c r="L16" s="8"/>
    </row>
    <row r="17" spans="2:12" s="9" customFormat="1" ht="12" customHeight="1">
      <c r="B17" s="8"/>
      <c r="D17" s="7" t="s">
        <v>18</v>
      </c>
      <c r="I17" s="7" t="s">
        <v>15</v>
      </c>
      <c r="J17" s="12" t="str">
        <f>'Rekapitulace stavby'!AN13</f>
        <v>Vyplň údaj</v>
      </c>
      <c r="L17" s="8"/>
    </row>
    <row r="18" spans="2:12" s="9" customFormat="1" ht="18" customHeight="1">
      <c r="B18" s="8"/>
      <c r="E18" s="291" t="str">
        <f>'Rekapitulace stavby'!E14</f>
        <v>Vyplň údaj</v>
      </c>
      <c r="F18" s="252"/>
      <c r="G18" s="252"/>
      <c r="H18" s="252"/>
      <c r="I18" s="7" t="s">
        <v>17</v>
      </c>
      <c r="J18" s="12" t="str">
        <f>'Rekapitulace stavby'!AN14</f>
        <v>Vyplň údaj</v>
      </c>
      <c r="L18" s="8"/>
    </row>
    <row r="19" spans="2:12" s="9" customFormat="1" ht="7" customHeight="1">
      <c r="B19" s="8"/>
      <c r="L19" s="8"/>
    </row>
    <row r="20" spans="2:12" s="9" customFormat="1" ht="12" customHeight="1">
      <c r="B20" s="8"/>
      <c r="D20" s="7" t="s">
        <v>19</v>
      </c>
      <c r="I20" s="7" t="s">
        <v>15</v>
      </c>
      <c r="J20" s="10" t="s">
        <v>9</v>
      </c>
      <c r="L20" s="8"/>
    </row>
    <row r="21" spans="2:12" s="9" customFormat="1" ht="18" customHeight="1">
      <c r="B21" s="8"/>
      <c r="E21" s="10" t="s">
        <v>16</v>
      </c>
      <c r="I21" s="7" t="s">
        <v>17</v>
      </c>
      <c r="J21" s="10" t="s">
        <v>9</v>
      </c>
      <c r="L21" s="8"/>
    </row>
    <row r="22" spans="2:12" s="9" customFormat="1" ht="7" customHeight="1">
      <c r="B22" s="8"/>
      <c r="L22" s="8"/>
    </row>
    <row r="23" spans="2:12" s="9" customFormat="1" ht="12" customHeight="1">
      <c r="B23" s="8"/>
      <c r="D23" s="7" t="s">
        <v>21</v>
      </c>
      <c r="I23" s="7" t="s">
        <v>15</v>
      </c>
      <c r="J23" s="10" t="s">
        <v>9</v>
      </c>
      <c r="L23" s="8"/>
    </row>
    <row r="24" spans="2:12" s="9" customFormat="1" ht="18" customHeight="1">
      <c r="B24" s="8"/>
      <c r="E24" s="10" t="s">
        <v>22</v>
      </c>
      <c r="I24" s="7" t="s">
        <v>17</v>
      </c>
      <c r="J24" s="10" t="s">
        <v>9</v>
      </c>
      <c r="L24" s="8"/>
    </row>
    <row r="25" spans="2:12" s="9" customFormat="1" ht="7" customHeight="1">
      <c r="B25" s="8"/>
      <c r="L25" s="8"/>
    </row>
    <row r="26" spans="2:12" s="9" customFormat="1" ht="12" customHeight="1">
      <c r="B26" s="8"/>
      <c r="D26" s="7" t="s">
        <v>23</v>
      </c>
      <c r="L26" s="8"/>
    </row>
    <row r="27" spans="2:12" s="14" customFormat="1" ht="16.5" customHeight="1">
      <c r="B27" s="13"/>
      <c r="E27" s="259" t="s">
        <v>9</v>
      </c>
      <c r="F27" s="259"/>
      <c r="G27" s="259"/>
      <c r="H27" s="259"/>
      <c r="L27" s="13"/>
    </row>
    <row r="28" spans="2:12" s="9" customFormat="1" ht="7" customHeight="1">
      <c r="B28" s="8"/>
      <c r="L28" s="8"/>
    </row>
    <row r="29" spans="2:12" s="9" customFormat="1" ht="7" customHeight="1">
      <c r="B29" s="8"/>
      <c r="D29" s="16"/>
      <c r="E29" s="16"/>
      <c r="F29" s="16"/>
      <c r="G29" s="16"/>
      <c r="H29" s="16"/>
      <c r="I29" s="16"/>
      <c r="J29" s="16"/>
      <c r="K29" s="16"/>
      <c r="L29" s="8"/>
    </row>
    <row r="30" spans="2:12" s="9" customFormat="1" ht="25.4" customHeight="1">
      <c r="B30" s="8"/>
      <c r="D30" s="17" t="s">
        <v>24</v>
      </c>
      <c r="J30" s="18">
        <f>ROUND(J92, 2)</f>
        <v>0</v>
      </c>
      <c r="L30" s="8"/>
    </row>
    <row r="31" spans="2:12" s="9" customFormat="1" ht="7" customHeight="1">
      <c r="B31" s="8"/>
      <c r="D31" s="16"/>
      <c r="E31" s="16"/>
      <c r="F31" s="16"/>
      <c r="G31" s="16"/>
      <c r="H31" s="16"/>
      <c r="I31" s="16"/>
      <c r="J31" s="16"/>
      <c r="K31" s="16"/>
      <c r="L31" s="8"/>
    </row>
    <row r="32" spans="2:12" s="9" customFormat="1" ht="14.5" customHeight="1">
      <c r="B32" s="8"/>
      <c r="F32" s="19" t="s">
        <v>25</v>
      </c>
      <c r="I32" s="19" t="s">
        <v>26</v>
      </c>
      <c r="J32" s="19" t="s">
        <v>27</v>
      </c>
      <c r="L32" s="8"/>
    </row>
    <row r="33" spans="2:12" s="9" customFormat="1" ht="14.5" customHeight="1">
      <c r="B33" s="8"/>
      <c r="D33" s="20" t="s">
        <v>28</v>
      </c>
      <c r="E33" s="7" t="s">
        <v>29</v>
      </c>
      <c r="F33" s="21">
        <f>ROUND((SUM(BE92:BE301)),  2)</f>
        <v>0</v>
      </c>
      <c r="I33" s="22">
        <v>0.21</v>
      </c>
      <c r="J33" s="21">
        <f>ROUND(((SUM(BE92:BE301))*I33),  2)</f>
        <v>0</v>
      </c>
      <c r="L33" s="8"/>
    </row>
    <row r="34" spans="2:12" s="9" customFormat="1" ht="14.5" customHeight="1">
      <c r="B34" s="8"/>
      <c r="E34" s="7" t="s">
        <v>30</v>
      </c>
      <c r="F34" s="21">
        <f>ROUND((SUM(BF92:BF301)),  2)</f>
        <v>0</v>
      </c>
      <c r="I34" s="22">
        <v>0.15</v>
      </c>
      <c r="J34" s="21">
        <f>ROUND(((SUM(BF92:BF301))*I34),  2)</f>
        <v>0</v>
      </c>
      <c r="L34" s="8"/>
    </row>
    <row r="35" spans="2:12" s="9" customFormat="1" ht="14.5" hidden="1" customHeight="1">
      <c r="B35" s="8"/>
      <c r="E35" s="7" t="s">
        <v>31</v>
      </c>
      <c r="F35" s="21">
        <f>ROUND((SUM(BG92:BG301)),  2)</f>
        <v>0</v>
      </c>
      <c r="I35" s="22">
        <v>0.21</v>
      </c>
      <c r="J35" s="21">
        <f>0</f>
        <v>0</v>
      </c>
      <c r="L35" s="8"/>
    </row>
    <row r="36" spans="2:12" s="9" customFormat="1" ht="14.5" hidden="1" customHeight="1">
      <c r="B36" s="8"/>
      <c r="E36" s="7" t="s">
        <v>32</v>
      </c>
      <c r="F36" s="21">
        <f>ROUND((SUM(BH92:BH301)),  2)</f>
        <v>0</v>
      </c>
      <c r="I36" s="22">
        <v>0.15</v>
      </c>
      <c r="J36" s="21">
        <f>0</f>
        <v>0</v>
      </c>
      <c r="L36" s="8"/>
    </row>
    <row r="37" spans="2:12" s="9" customFormat="1" ht="14.5" hidden="1" customHeight="1">
      <c r="B37" s="8"/>
      <c r="E37" s="7" t="s">
        <v>33</v>
      </c>
      <c r="F37" s="21">
        <f>ROUND((SUM(BI92:BI301)),  2)</f>
        <v>0</v>
      </c>
      <c r="I37" s="22">
        <v>0</v>
      </c>
      <c r="J37" s="21">
        <f>0</f>
        <v>0</v>
      </c>
      <c r="L37" s="8"/>
    </row>
    <row r="38" spans="2:12" s="9" customFormat="1" ht="7" customHeight="1">
      <c r="B38" s="8"/>
      <c r="L38" s="8"/>
    </row>
    <row r="39" spans="2:12" s="9" customFormat="1" ht="25.4" customHeight="1">
      <c r="B39" s="8"/>
      <c r="C39" s="23"/>
      <c r="D39" s="24" t="s">
        <v>34</v>
      </c>
      <c r="E39" s="25"/>
      <c r="F39" s="25"/>
      <c r="G39" s="26" t="s">
        <v>35</v>
      </c>
      <c r="H39" s="27" t="s">
        <v>36</v>
      </c>
      <c r="I39" s="25"/>
      <c r="J39" s="28">
        <f>SUM(J30:J37)</f>
        <v>0</v>
      </c>
      <c r="K39" s="29"/>
      <c r="L39" s="8"/>
    </row>
    <row r="40" spans="2:12" s="9" customFormat="1" ht="14.5" customHeight="1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8"/>
    </row>
    <row r="44" spans="2:12" s="9" customFormat="1" ht="7" customHeight="1">
      <c r="B44" s="32"/>
      <c r="C44" s="33"/>
      <c r="D44" s="33"/>
      <c r="E44" s="33"/>
      <c r="F44" s="33"/>
      <c r="G44" s="33"/>
      <c r="H44" s="33"/>
      <c r="I44" s="33"/>
      <c r="J44" s="33"/>
      <c r="K44" s="33"/>
      <c r="L44" s="8"/>
    </row>
    <row r="45" spans="2:12" s="9" customFormat="1" ht="25" customHeight="1">
      <c r="B45" s="8"/>
      <c r="C45" s="5" t="s">
        <v>37</v>
      </c>
      <c r="L45" s="8"/>
    </row>
    <row r="46" spans="2:12" s="9" customFormat="1" ht="7" customHeight="1">
      <c r="B46" s="8"/>
      <c r="L46" s="8"/>
    </row>
    <row r="47" spans="2:12" s="9" customFormat="1" ht="12" customHeight="1">
      <c r="B47" s="8"/>
      <c r="C47" s="7" t="s">
        <v>5</v>
      </c>
      <c r="L47" s="8"/>
    </row>
    <row r="48" spans="2:12" s="9" customFormat="1" ht="16.5" customHeight="1">
      <c r="B48" s="8"/>
      <c r="E48" s="289" t="str">
        <f>E7</f>
        <v>B2104 Stavební úpravy příjezdové komunikace a zpevněného plochy dvora ZŠ</v>
      </c>
      <c r="F48" s="290"/>
      <c r="G48" s="290"/>
      <c r="H48" s="290"/>
      <c r="L48" s="8"/>
    </row>
    <row r="49" spans="2:47" s="9" customFormat="1" ht="12" customHeight="1">
      <c r="B49" s="8"/>
      <c r="C49" s="7" t="s">
        <v>6</v>
      </c>
      <c r="L49" s="8"/>
    </row>
    <row r="50" spans="2:47" s="9" customFormat="1" ht="16.5" customHeight="1">
      <c r="B50" s="8"/>
      <c r="E50" s="266" t="str">
        <f>E9</f>
        <v>SO 01 - Komunikace</v>
      </c>
      <c r="F50" s="288"/>
      <c r="G50" s="288"/>
      <c r="H50" s="288"/>
      <c r="L50" s="8"/>
    </row>
    <row r="51" spans="2:47" s="9" customFormat="1" ht="7" customHeight="1">
      <c r="B51" s="8"/>
      <c r="L51" s="8"/>
    </row>
    <row r="52" spans="2:47" s="9" customFormat="1" ht="12" customHeight="1">
      <c r="B52" s="8"/>
      <c r="C52" s="7" t="s">
        <v>11</v>
      </c>
      <c r="F52" s="10" t="str">
        <f>F12</f>
        <v>Litvínov</v>
      </c>
      <c r="I52" s="7" t="s">
        <v>13</v>
      </c>
      <c r="J52" s="11" t="str">
        <f>IF(J12="","",J12)</f>
        <v>9. 2. 2022</v>
      </c>
      <c r="L52" s="8"/>
    </row>
    <row r="53" spans="2:47" s="9" customFormat="1" ht="7" customHeight="1">
      <c r="B53" s="8"/>
      <c r="L53" s="8"/>
    </row>
    <row r="54" spans="2:47" s="9" customFormat="1" ht="15.25" customHeight="1">
      <c r="B54" s="8"/>
      <c r="C54" s="7" t="s">
        <v>14</v>
      </c>
      <c r="F54" s="10"/>
      <c r="I54" s="7" t="s">
        <v>19</v>
      </c>
      <c r="J54" s="15"/>
      <c r="L54" s="8"/>
    </row>
    <row r="55" spans="2:47" s="9" customFormat="1" ht="15.25" customHeight="1">
      <c r="B55" s="8"/>
      <c r="C55" s="7" t="s">
        <v>18</v>
      </c>
      <c r="F55" s="10" t="str">
        <f>IF(E18="","",E18)</f>
        <v>Vyplň údaj</v>
      </c>
      <c r="I55" s="7" t="s">
        <v>21</v>
      </c>
      <c r="J55" s="15" t="str">
        <f>E24</f>
        <v>Jaroslav Kudláček</v>
      </c>
      <c r="L55" s="8"/>
    </row>
    <row r="56" spans="2:47" s="9" customFormat="1" ht="10.4" customHeight="1">
      <c r="B56" s="8"/>
      <c r="L56" s="8"/>
    </row>
    <row r="57" spans="2:47" s="9" customFormat="1" ht="29.25" customHeight="1">
      <c r="B57" s="8"/>
      <c r="C57" s="34" t="s">
        <v>38</v>
      </c>
      <c r="D57" s="23"/>
      <c r="E57" s="23"/>
      <c r="F57" s="23"/>
      <c r="G57" s="23"/>
      <c r="H57" s="23"/>
      <c r="I57" s="23"/>
      <c r="J57" s="35" t="s">
        <v>39</v>
      </c>
      <c r="K57" s="23"/>
      <c r="L57" s="8"/>
    </row>
    <row r="58" spans="2:47" s="9" customFormat="1" ht="10.4" customHeight="1">
      <c r="B58" s="8"/>
      <c r="L58" s="8"/>
    </row>
    <row r="59" spans="2:47" s="9" customFormat="1" ht="22.9" customHeight="1">
      <c r="B59" s="8"/>
      <c r="C59" s="36" t="s">
        <v>40</v>
      </c>
      <c r="J59" s="18">
        <f>J92</f>
        <v>0</v>
      </c>
      <c r="L59" s="8"/>
      <c r="AU59" s="1" t="s">
        <v>41</v>
      </c>
    </row>
    <row r="60" spans="2:47" s="38" customFormat="1" ht="25" customHeight="1">
      <c r="B60" s="37"/>
      <c r="D60" s="39" t="s">
        <v>42</v>
      </c>
      <c r="E60" s="40"/>
      <c r="F60" s="40"/>
      <c r="G60" s="40"/>
      <c r="H60" s="40"/>
      <c r="I60" s="40"/>
      <c r="J60" s="41">
        <f>J93</f>
        <v>0</v>
      </c>
      <c r="L60" s="37"/>
    </row>
    <row r="61" spans="2:47" s="43" customFormat="1" ht="19.899999999999999" customHeight="1">
      <c r="B61" s="42"/>
      <c r="D61" s="44" t="s">
        <v>43</v>
      </c>
      <c r="E61" s="45"/>
      <c r="F61" s="45"/>
      <c r="G61" s="45"/>
      <c r="H61" s="45"/>
      <c r="I61" s="45"/>
      <c r="J61" s="46">
        <f>J94</f>
        <v>0</v>
      </c>
      <c r="L61" s="42"/>
    </row>
    <row r="62" spans="2:47" s="38" customFormat="1" ht="25" customHeight="1">
      <c r="B62" s="37"/>
      <c r="D62" s="39" t="s">
        <v>44</v>
      </c>
      <c r="E62" s="40"/>
      <c r="F62" s="40"/>
      <c r="G62" s="40"/>
      <c r="H62" s="40"/>
      <c r="I62" s="40"/>
      <c r="J62" s="41">
        <f>J187</f>
        <v>0</v>
      </c>
      <c r="L62" s="37"/>
    </row>
    <row r="63" spans="2:47" s="43" customFormat="1" ht="19.899999999999999" customHeight="1">
      <c r="B63" s="42"/>
      <c r="D63" s="44" t="s">
        <v>45</v>
      </c>
      <c r="E63" s="45"/>
      <c r="F63" s="45"/>
      <c r="G63" s="45"/>
      <c r="H63" s="45"/>
      <c r="I63" s="45"/>
      <c r="J63" s="46">
        <f>J190</f>
        <v>0</v>
      </c>
      <c r="L63" s="42"/>
    </row>
    <row r="64" spans="2:47" s="43" customFormat="1" ht="19.899999999999999" customHeight="1">
      <c r="B64" s="42"/>
      <c r="D64" s="44" t="s">
        <v>46</v>
      </c>
      <c r="E64" s="45"/>
      <c r="F64" s="45"/>
      <c r="G64" s="45"/>
      <c r="H64" s="45"/>
      <c r="I64" s="45"/>
      <c r="J64" s="46">
        <f>J195</f>
        <v>0</v>
      </c>
      <c r="L64" s="42"/>
    </row>
    <row r="65" spans="2:12" s="43" customFormat="1" ht="19.899999999999999" customHeight="1">
      <c r="B65" s="42"/>
      <c r="D65" s="44" t="s">
        <v>47</v>
      </c>
      <c r="E65" s="45"/>
      <c r="F65" s="45"/>
      <c r="G65" s="45"/>
      <c r="H65" s="45"/>
      <c r="I65" s="45"/>
      <c r="J65" s="46">
        <f>J216</f>
        <v>0</v>
      </c>
      <c r="L65" s="42"/>
    </row>
    <row r="66" spans="2:12" s="43" customFormat="1" ht="19.899999999999999" customHeight="1">
      <c r="B66" s="42"/>
      <c r="D66" s="44" t="s">
        <v>48</v>
      </c>
      <c r="E66" s="45"/>
      <c r="F66" s="45"/>
      <c r="G66" s="45"/>
      <c r="H66" s="45"/>
      <c r="I66" s="45"/>
      <c r="J66" s="46">
        <f>J240</f>
        <v>0</v>
      </c>
      <c r="L66" s="42"/>
    </row>
    <row r="67" spans="2:12" s="43" customFormat="1" ht="19.899999999999999" customHeight="1">
      <c r="B67" s="42"/>
      <c r="D67" s="44" t="s">
        <v>49</v>
      </c>
      <c r="E67" s="45"/>
      <c r="F67" s="45"/>
      <c r="G67" s="45"/>
      <c r="H67" s="45"/>
      <c r="I67" s="45"/>
      <c r="J67" s="46">
        <f>J257</f>
        <v>0</v>
      </c>
      <c r="L67" s="42"/>
    </row>
    <row r="68" spans="2:12" s="43" customFormat="1" ht="19.899999999999999" customHeight="1">
      <c r="B68" s="42"/>
      <c r="D68" s="44" t="s">
        <v>50</v>
      </c>
      <c r="E68" s="45"/>
      <c r="F68" s="45"/>
      <c r="G68" s="45"/>
      <c r="H68" s="45"/>
      <c r="I68" s="45"/>
      <c r="J68" s="46">
        <f>J275</f>
        <v>0</v>
      </c>
      <c r="L68" s="42"/>
    </row>
    <row r="69" spans="2:12" s="38" customFormat="1" ht="25" customHeight="1">
      <c r="B69" s="37"/>
      <c r="D69" s="39" t="s">
        <v>51</v>
      </c>
      <c r="E69" s="40"/>
      <c r="F69" s="40"/>
      <c r="G69" s="40"/>
      <c r="H69" s="40"/>
      <c r="I69" s="40"/>
      <c r="J69" s="41">
        <f>J278</f>
        <v>0</v>
      </c>
      <c r="L69" s="37"/>
    </row>
    <row r="70" spans="2:12" s="43" customFormat="1" ht="19.899999999999999" customHeight="1">
      <c r="B70" s="42"/>
      <c r="D70" s="44" t="s">
        <v>52</v>
      </c>
      <c r="E70" s="45"/>
      <c r="F70" s="45"/>
      <c r="G70" s="45"/>
      <c r="H70" s="45"/>
      <c r="I70" s="45"/>
      <c r="J70" s="46">
        <f>J279</f>
        <v>0</v>
      </c>
      <c r="L70" s="42"/>
    </row>
    <row r="71" spans="2:12" s="43" customFormat="1" ht="19.899999999999999" customHeight="1">
      <c r="B71" s="42"/>
      <c r="D71" s="44" t="s">
        <v>53</v>
      </c>
      <c r="E71" s="45"/>
      <c r="F71" s="45"/>
      <c r="G71" s="45"/>
      <c r="H71" s="45"/>
      <c r="I71" s="45"/>
      <c r="J71" s="46">
        <f>J292</f>
        <v>0</v>
      </c>
      <c r="L71" s="42"/>
    </row>
    <row r="72" spans="2:12" s="43" customFormat="1" ht="19.899999999999999" customHeight="1">
      <c r="B72" s="42"/>
      <c r="D72" s="44" t="s">
        <v>54</v>
      </c>
      <c r="E72" s="45"/>
      <c r="F72" s="45"/>
      <c r="G72" s="45"/>
      <c r="H72" s="45"/>
      <c r="I72" s="45"/>
      <c r="J72" s="46">
        <f>J300</f>
        <v>0</v>
      </c>
      <c r="L72" s="42"/>
    </row>
    <row r="73" spans="2:12" s="9" customFormat="1" ht="21.75" customHeight="1">
      <c r="B73" s="8"/>
      <c r="L73" s="8"/>
    </row>
    <row r="74" spans="2:12" s="9" customFormat="1" ht="7" customHeight="1">
      <c r="B74" s="30"/>
      <c r="C74" s="31"/>
      <c r="D74" s="31"/>
      <c r="E74" s="31"/>
      <c r="F74" s="31"/>
      <c r="G74" s="31"/>
      <c r="H74" s="31"/>
      <c r="I74" s="31"/>
      <c r="J74" s="31"/>
      <c r="K74" s="31"/>
      <c r="L74" s="8"/>
    </row>
    <row r="78" spans="2:12" s="9" customFormat="1" ht="7" customHeight="1">
      <c r="B78" s="32"/>
      <c r="C78" s="33"/>
      <c r="D78" s="33"/>
      <c r="E78" s="33"/>
      <c r="F78" s="33"/>
      <c r="G78" s="33"/>
      <c r="H78" s="33"/>
      <c r="I78" s="33"/>
      <c r="J78" s="33"/>
      <c r="K78" s="33"/>
      <c r="L78" s="8"/>
    </row>
    <row r="79" spans="2:12" s="9" customFormat="1" ht="25" customHeight="1">
      <c r="B79" s="8"/>
      <c r="C79" s="5" t="s">
        <v>55</v>
      </c>
      <c r="L79" s="8"/>
    </row>
    <row r="80" spans="2:12" s="9" customFormat="1" ht="7" customHeight="1">
      <c r="B80" s="8"/>
      <c r="L80" s="8"/>
    </row>
    <row r="81" spans="2:65" s="9" customFormat="1" ht="12" customHeight="1">
      <c r="B81" s="8"/>
      <c r="C81" s="7" t="s">
        <v>5</v>
      </c>
      <c r="L81" s="8"/>
    </row>
    <row r="82" spans="2:65" s="9" customFormat="1" ht="16.5" customHeight="1">
      <c r="B82" s="8"/>
      <c r="E82" s="289" t="str">
        <f>E7</f>
        <v>B2104 Stavební úpravy příjezdové komunikace a zpevněného plochy dvora ZŠ</v>
      </c>
      <c r="F82" s="290"/>
      <c r="G82" s="290"/>
      <c r="H82" s="290"/>
      <c r="L82" s="8"/>
    </row>
    <row r="83" spans="2:65" s="9" customFormat="1" ht="12" customHeight="1">
      <c r="B83" s="8"/>
      <c r="C83" s="7" t="s">
        <v>6</v>
      </c>
      <c r="L83" s="8"/>
    </row>
    <row r="84" spans="2:65" s="9" customFormat="1" ht="16.5" customHeight="1">
      <c r="B84" s="8"/>
      <c r="E84" s="266" t="str">
        <f>E9</f>
        <v>SO 01 - Komunikace</v>
      </c>
      <c r="F84" s="288"/>
      <c r="G84" s="288"/>
      <c r="H84" s="288"/>
      <c r="L84" s="8"/>
    </row>
    <row r="85" spans="2:65" s="9" customFormat="1" ht="7" customHeight="1">
      <c r="B85" s="8"/>
      <c r="L85" s="8"/>
    </row>
    <row r="86" spans="2:65" s="9" customFormat="1" ht="12" customHeight="1">
      <c r="B86" s="8"/>
      <c r="C86" s="7" t="s">
        <v>11</v>
      </c>
      <c r="F86" s="10" t="str">
        <f>F12</f>
        <v>Litvínov</v>
      </c>
      <c r="I86" s="7" t="s">
        <v>13</v>
      </c>
      <c r="J86" s="11" t="str">
        <f>IF(J12="","",J12)</f>
        <v>9. 2. 2022</v>
      </c>
      <c r="L86" s="8"/>
    </row>
    <row r="87" spans="2:65" s="9" customFormat="1" ht="7" customHeight="1">
      <c r="B87" s="8"/>
      <c r="L87" s="8"/>
    </row>
    <row r="88" spans="2:65" s="9" customFormat="1" ht="15.25" customHeight="1">
      <c r="B88" s="8"/>
      <c r="C88" s="7" t="s">
        <v>14</v>
      </c>
      <c r="F88" s="10"/>
      <c r="I88" s="7" t="s">
        <v>19</v>
      </c>
      <c r="J88" s="15"/>
      <c r="L88" s="8"/>
    </row>
    <row r="89" spans="2:65" s="9" customFormat="1" ht="15.25" customHeight="1">
      <c r="B89" s="8"/>
      <c r="C89" s="7" t="s">
        <v>18</v>
      </c>
      <c r="F89" s="10" t="str">
        <f>IF(E18="","",E18)</f>
        <v>Vyplň údaj</v>
      </c>
      <c r="I89" s="7" t="s">
        <v>21</v>
      </c>
      <c r="J89" s="15" t="str">
        <f>E24</f>
        <v>Jaroslav Kudláček</v>
      </c>
      <c r="L89" s="8"/>
    </row>
    <row r="90" spans="2:65" s="9" customFormat="1" ht="10.4" customHeight="1">
      <c r="B90" s="8"/>
      <c r="L90" s="8"/>
    </row>
    <row r="91" spans="2:65" s="54" customFormat="1" ht="29.25" customHeight="1">
      <c r="B91" s="47"/>
      <c r="C91" s="48" t="s">
        <v>56</v>
      </c>
      <c r="D91" s="49" t="s">
        <v>57</v>
      </c>
      <c r="E91" s="49" t="s">
        <v>58</v>
      </c>
      <c r="F91" s="49" t="s">
        <v>59</v>
      </c>
      <c r="G91" s="49" t="s">
        <v>60</v>
      </c>
      <c r="H91" s="49" t="s">
        <v>61</v>
      </c>
      <c r="I91" s="49" t="s">
        <v>62</v>
      </c>
      <c r="J91" s="49" t="s">
        <v>39</v>
      </c>
      <c r="K91" s="50" t="s">
        <v>63</v>
      </c>
      <c r="L91" s="47"/>
      <c r="M91" s="51" t="s">
        <v>9</v>
      </c>
      <c r="N91" s="52" t="s">
        <v>28</v>
      </c>
      <c r="O91" s="52" t="s">
        <v>64</v>
      </c>
      <c r="P91" s="52" t="s">
        <v>65</v>
      </c>
      <c r="Q91" s="52" t="s">
        <v>66</v>
      </c>
      <c r="R91" s="52" t="s">
        <v>67</v>
      </c>
      <c r="S91" s="52" t="s">
        <v>68</v>
      </c>
      <c r="T91" s="53" t="s">
        <v>69</v>
      </c>
    </row>
    <row r="92" spans="2:65" s="9" customFormat="1" ht="22.9" customHeight="1">
      <c r="B92" s="8"/>
      <c r="C92" s="55" t="s">
        <v>70</v>
      </c>
      <c r="J92" s="56">
        <f>BK92</f>
        <v>0</v>
      </c>
      <c r="L92" s="8"/>
      <c r="M92" s="57"/>
      <c r="N92" s="16"/>
      <c r="O92" s="16"/>
      <c r="P92" s="58">
        <f>P93+P187+P278</f>
        <v>0</v>
      </c>
      <c r="Q92" s="16"/>
      <c r="R92" s="58">
        <f>R93+R187+R278</f>
        <v>756.67001739999989</v>
      </c>
      <c r="S92" s="16"/>
      <c r="T92" s="59">
        <f>T93+T187+T278</f>
        <v>692.78500000000008</v>
      </c>
      <c r="AT92" s="1" t="s">
        <v>71</v>
      </c>
      <c r="AU92" s="1" t="s">
        <v>41</v>
      </c>
      <c r="BK92" s="60">
        <f>BK93+BK187+BK278</f>
        <v>0</v>
      </c>
    </row>
    <row r="93" spans="2:65" s="62" customFormat="1" ht="25.9" customHeight="1">
      <c r="B93" s="61"/>
      <c r="D93" s="63" t="s">
        <v>71</v>
      </c>
      <c r="E93" s="64" t="s">
        <v>72</v>
      </c>
      <c r="F93" s="64" t="s">
        <v>73</v>
      </c>
      <c r="I93" s="65"/>
      <c r="J93" s="66">
        <f>BK93</f>
        <v>0</v>
      </c>
      <c r="L93" s="61"/>
      <c r="M93" s="67"/>
      <c r="P93" s="68">
        <f>P94</f>
        <v>0</v>
      </c>
      <c r="R93" s="68">
        <f>R94</f>
        <v>54.402200000000001</v>
      </c>
      <c r="T93" s="69">
        <f>T94</f>
        <v>690.86500000000012</v>
      </c>
      <c r="AR93" s="63" t="s">
        <v>74</v>
      </c>
      <c r="AT93" s="70" t="s">
        <v>71</v>
      </c>
      <c r="AU93" s="70" t="s">
        <v>75</v>
      </c>
      <c r="AY93" s="63" t="s">
        <v>76</v>
      </c>
      <c r="BK93" s="71">
        <f>BK94</f>
        <v>0</v>
      </c>
    </row>
    <row r="94" spans="2:65" s="62" customFormat="1" ht="22.9" customHeight="1">
      <c r="B94" s="61"/>
      <c r="D94" s="63" t="s">
        <v>71</v>
      </c>
      <c r="E94" s="72" t="s">
        <v>74</v>
      </c>
      <c r="F94" s="72" t="s">
        <v>77</v>
      </c>
      <c r="I94" s="65"/>
      <c r="J94" s="73">
        <f>BK94</f>
        <v>0</v>
      </c>
      <c r="L94" s="61"/>
      <c r="M94" s="67"/>
      <c r="P94" s="68">
        <f>SUM(P95:P186)</f>
        <v>0</v>
      </c>
      <c r="R94" s="68">
        <f>SUM(R95:R186)</f>
        <v>54.402200000000001</v>
      </c>
      <c r="T94" s="69">
        <f>SUM(T95:T186)</f>
        <v>690.86500000000012</v>
      </c>
      <c r="AR94" s="63" t="s">
        <v>74</v>
      </c>
      <c r="AT94" s="70" t="s">
        <v>71</v>
      </c>
      <c r="AU94" s="70" t="s">
        <v>74</v>
      </c>
      <c r="AY94" s="63" t="s">
        <v>76</v>
      </c>
      <c r="BK94" s="71">
        <f>SUM(BK95:BK186)</f>
        <v>0</v>
      </c>
    </row>
    <row r="95" spans="2:65" s="9" customFormat="1" ht="37.9" customHeight="1">
      <c r="B95" s="8"/>
      <c r="C95" s="74" t="s">
        <v>74</v>
      </c>
      <c r="D95" s="74" t="s">
        <v>78</v>
      </c>
      <c r="E95" s="75" t="s">
        <v>79</v>
      </c>
      <c r="F95" s="76" t="s">
        <v>80</v>
      </c>
      <c r="G95" s="77" t="s">
        <v>81</v>
      </c>
      <c r="H95" s="78">
        <v>739</v>
      </c>
      <c r="I95" s="79"/>
      <c r="J95" s="80">
        <f>ROUND(I95*H95,2)</f>
        <v>0</v>
      </c>
      <c r="K95" s="76" t="s">
        <v>82</v>
      </c>
      <c r="L95" s="8"/>
      <c r="M95" s="81" t="s">
        <v>9</v>
      </c>
      <c r="N95" s="82" t="s">
        <v>29</v>
      </c>
      <c r="P95" s="83">
        <f>O95*H95</f>
        <v>0</v>
      </c>
      <c r="Q95" s="83">
        <v>0</v>
      </c>
      <c r="R95" s="83">
        <f>Q95*H95</f>
        <v>0</v>
      </c>
      <c r="S95" s="83">
        <v>0.44</v>
      </c>
      <c r="T95" s="84">
        <f>S95*H95</f>
        <v>325.16000000000003</v>
      </c>
      <c r="AR95" s="85" t="s">
        <v>83</v>
      </c>
      <c r="AT95" s="85" t="s">
        <v>78</v>
      </c>
      <c r="AU95" s="85" t="s">
        <v>1</v>
      </c>
      <c r="AY95" s="1" t="s">
        <v>76</v>
      </c>
      <c r="BE95" s="86">
        <f>IF(N95="základní",J95,0)</f>
        <v>0</v>
      </c>
      <c r="BF95" s="86">
        <f>IF(N95="snížená",J95,0)</f>
        <v>0</v>
      </c>
      <c r="BG95" s="86">
        <f>IF(N95="zákl. přenesená",J95,0)</f>
        <v>0</v>
      </c>
      <c r="BH95" s="86">
        <f>IF(N95="sníž. přenesená",J95,0)</f>
        <v>0</v>
      </c>
      <c r="BI95" s="86">
        <f>IF(N95="nulová",J95,0)</f>
        <v>0</v>
      </c>
      <c r="BJ95" s="1" t="s">
        <v>74</v>
      </c>
      <c r="BK95" s="86">
        <f>ROUND(I95*H95,2)</f>
        <v>0</v>
      </c>
      <c r="BL95" s="1" t="s">
        <v>83</v>
      </c>
      <c r="BM95" s="85" t="s">
        <v>84</v>
      </c>
    </row>
    <row r="96" spans="2:65" s="9" customFormat="1">
      <c r="B96" s="8"/>
      <c r="D96" s="87" t="s">
        <v>85</v>
      </c>
      <c r="F96" s="88" t="s">
        <v>86</v>
      </c>
      <c r="I96" s="89"/>
      <c r="L96" s="8"/>
      <c r="M96" s="90"/>
      <c r="T96" s="91"/>
      <c r="AT96" s="1" t="s">
        <v>85</v>
      </c>
      <c r="AU96" s="1" t="s">
        <v>1</v>
      </c>
    </row>
    <row r="97" spans="2:65" s="93" customFormat="1" ht="10">
      <c r="B97" s="92"/>
      <c r="D97" s="94" t="s">
        <v>87</v>
      </c>
      <c r="E97" s="95" t="s">
        <v>9</v>
      </c>
      <c r="F97" s="96" t="s">
        <v>88</v>
      </c>
      <c r="H97" s="95" t="s">
        <v>9</v>
      </c>
      <c r="I97" s="97"/>
      <c r="L97" s="92"/>
      <c r="M97" s="98"/>
      <c r="T97" s="99"/>
      <c r="AT97" s="95" t="s">
        <v>87</v>
      </c>
      <c r="AU97" s="95" t="s">
        <v>1</v>
      </c>
      <c r="AV97" s="93" t="s">
        <v>74</v>
      </c>
      <c r="AW97" s="93" t="s">
        <v>89</v>
      </c>
      <c r="AX97" s="93" t="s">
        <v>75</v>
      </c>
      <c r="AY97" s="95" t="s">
        <v>76</v>
      </c>
    </row>
    <row r="98" spans="2:65" s="101" customFormat="1" ht="10">
      <c r="B98" s="100"/>
      <c r="D98" s="94" t="s">
        <v>87</v>
      </c>
      <c r="E98" s="102" t="s">
        <v>9</v>
      </c>
      <c r="F98" s="103" t="s">
        <v>90</v>
      </c>
      <c r="H98" s="104">
        <v>739</v>
      </c>
      <c r="I98" s="105"/>
      <c r="L98" s="100"/>
      <c r="M98" s="106"/>
      <c r="T98" s="107"/>
      <c r="AT98" s="102" t="s">
        <v>87</v>
      </c>
      <c r="AU98" s="102" t="s">
        <v>1</v>
      </c>
      <c r="AV98" s="101" t="s">
        <v>1</v>
      </c>
      <c r="AW98" s="101" t="s">
        <v>89</v>
      </c>
      <c r="AX98" s="101" t="s">
        <v>74</v>
      </c>
      <c r="AY98" s="102" t="s">
        <v>76</v>
      </c>
    </row>
    <row r="99" spans="2:65" s="9" customFormat="1" ht="37.9" customHeight="1">
      <c r="B99" s="8"/>
      <c r="C99" s="74" t="s">
        <v>1</v>
      </c>
      <c r="D99" s="74" t="s">
        <v>78</v>
      </c>
      <c r="E99" s="75" t="s">
        <v>91</v>
      </c>
      <c r="F99" s="76" t="s">
        <v>92</v>
      </c>
      <c r="G99" s="77" t="s">
        <v>81</v>
      </c>
      <c r="H99" s="78">
        <v>325</v>
      </c>
      <c r="I99" s="79"/>
      <c r="J99" s="80">
        <f>ROUND(I99*H99,2)</f>
        <v>0</v>
      </c>
      <c r="K99" s="76" t="s">
        <v>82</v>
      </c>
      <c r="L99" s="8"/>
      <c r="M99" s="81" t="s">
        <v>9</v>
      </c>
      <c r="N99" s="82" t="s">
        <v>29</v>
      </c>
      <c r="P99" s="83">
        <f>O99*H99</f>
        <v>0</v>
      </c>
      <c r="Q99" s="83">
        <v>0</v>
      </c>
      <c r="R99" s="83">
        <f>Q99*H99</f>
        <v>0</v>
      </c>
      <c r="S99" s="83">
        <v>0.625</v>
      </c>
      <c r="T99" s="84">
        <f>S99*H99</f>
        <v>203.125</v>
      </c>
      <c r="AR99" s="85" t="s">
        <v>83</v>
      </c>
      <c r="AT99" s="85" t="s">
        <v>78</v>
      </c>
      <c r="AU99" s="85" t="s">
        <v>1</v>
      </c>
      <c r="AY99" s="1" t="s">
        <v>76</v>
      </c>
      <c r="BE99" s="86">
        <f>IF(N99="základní",J99,0)</f>
        <v>0</v>
      </c>
      <c r="BF99" s="86">
        <f>IF(N99="snížená",J99,0)</f>
        <v>0</v>
      </c>
      <c r="BG99" s="86">
        <f>IF(N99="zákl. přenesená",J99,0)</f>
        <v>0</v>
      </c>
      <c r="BH99" s="86">
        <f>IF(N99="sníž. přenesená",J99,0)</f>
        <v>0</v>
      </c>
      <c r="BI99" s="86">
        <f>IF(N99="nulová",J99,0)</f>
        <v>0</v>
      </c>
      <c r="BJ99" s="1" t="s">
        <v>74</v>
      </c>
      <c r="BK99" s="86">
        <f>ROUND(I99*H99,2)</f>
        <v>0</v>
      </c>
      <c r="BL99" s="1" t="s">
        <v>83</v>
      </c>
      <c r="BM99" s="85" t="s">
        <v>93</v>
      </c>
    </row>
    <row r="100" spans="2:65" s="9" customFormat="1">
      <c r="B100" s="8"/>
      <c r="D100" s="87" t="s">
        <v>85</v>
      </c>
      <c r="F100" s="88" t="s">
        <v>94</v>
      </c>
      <c r="I100" s="89"/>
      <c r="L100" s="8"/>
      <c r="M100" s="90"/>
      <c r="T100" s="91"/>
      <c r="AT100" s="1" t="s">
        <v>85</v>
      </c>
      <c r="AU100" s="1" t="s">
        <v>1</v>
      </c>
    </row>
    <row r="101" spans="2:65" s="9" customFormat="1" ht="33" customHeight="1">
      <c r="B101" s="8"/>
      <c r="C101" s="74" t="s">
        <v>95</v>
      </c>
      <c r="D101" s="74" t="s">
        <v>78</v>
      </c>
      <c r="E101" s="75" t="s">
        <v>96</v>
      </c>
      <c r="F101" s="76" t="s">
        <v>97</v>
      </c>
      <c r="G101" s="77" t="s">
        <v>81</v>
      </c>
      <c r="H101" s="78">
        <v>739</v>
      </c>
      <c r="I101" s="79"/>
      <c r="J101" s="80">
        <f>ROUND(I101*H101,2)</f>
        <v>0</v>
      </c>
      <c r="K101" s="76" t="s">
        <v>82</v>
      </c>
      <c r="L101" s="8"/>
      <c r="M101" s="81" t="s">
        <v>9</v>
      </c>
      <c r="N101" s="82" t="s">
        <v>29</v>
      </c>
      <c r="P101" s="83">
        <f>O101*H101</f>
        <v>0</v>
      </c>
      <c r="Q101" s="83">
        <v>0</v>
      </c>
      <c r="R101" s="83">
        <f>Q101*H101</f>
        <v>0</v>
      </c>
      <c r="S101" s="83">
        <v>0.22</v>
      </c>
      <c r="T101" s="84">
        <f>S101*H101</f>
        <v>162.58000000000001</v>
      </c>
      <c r="AR101" s="85" t="s">
        <v>83</v>
      </c>
      <c r="AT101" s="85" t="s">
        <v>78</v>
      </c>
      <c r="AU101" s="85" t="s">
        <v>1</v>
      </c>
      <c r="AY101" s="1" t="s">
        <v>76</v>
      </c>
      <c r="BE101" s="86">
        <f>IF(N101="základní",J101,0)</f>
        <v>0</v>
      </c>
      <c r="BF101" s="86">
        <f>IF(N101="snížená",J101,0)</f>
        <v>0</v>
      </c>
      <c r="BG101" s="86">
        <f>IF(N101="zákl. přenesená",J101,0)</f>
        <v>0</v>
      </c>
      <c r="BH101" s="86">
        <f>IF(N101="sníž. přenesená",J101,0)</f>
        <v>0</v>
      </c>
      <c r="BI101" s="86">
        <f>IF(N101="nulová",J101,0)</f>
        <v>0</v>
      </c>
      <c r="BJ101" s="1" t="s">
        <v>74</v>
      </c>
      <c r="BK101" s="86">
        <f>ROUND(I101*H101,2)</f>
        <v>0</v>
      </c>
      <c r="BL101" s="1" t="s">
        <v>83</v>
      </c>
      <c r="BM101" s="85" t="s">
        <v>98</v>
      </c>
    </row>
    <row r="102" spans="2:65" s="9" customFormat="1">
      <c r="B102" s="8"/>
      <c r="D102" s="87" t="s">
        <v>85</v>
      </c>
      <c r="F102" s="88" t="s">
        <v>99</v>
      </c>
      <c r="I102" s="89"/>
      <c r="L102" s="8"/>
      <c r="M102" s="90"/>
      <c r="T102" s="91"/>
      <c r="AT102" s="1" t="s">
        <v>85</v>
      </c>
      <c r="AU102" s="1" t="s">
        <v>1</v>
      </c>
    </row>
    <row r="103" spans="2:65" s="93" customFormat="1" ht="10">
      <c r="B103" s="92"/>
      <c r="D103" s="94" t="s">
        <v>87</v>
      </c>
      <c r="E103" s="95" t="s">
        <v>9</v>
      </c>
      <c r="F103" s="96" t="s">
        <v>88</v>
      </c>
      <c r="H103" s="95" t="s">
        <v>9</v>
      </c>
      <c r="I103" s="97"/>
      <c r="L103" s="92"/>
      <c r="M103" s="98"/>
      <c r="T103" s="99"/>
      <c r="AT103" s="95" t="s">
        <v>87</v>
      </c>
      <c r="AU103" s="95" t="s">
        <v>1</v>
      </c>
      <c r="AV103" s="93" t="s">
        <v>74</v>
      </c>
      <c r="AW103" s="93" t="s">
        <v>89</v>
      </c>
      <c r="AX103" s="93" t="s">
        <v>75</v>
      </c>
      <c r="AY103" s="95" t="s">
        <v>76</v>
      </c>
    </row>
    <row r="104" spans="2:65" s="101" customFormat="1" ht="10">
      <c r="B104" s="100"/>
      <c r="D104" s="94" t="s">
        <v>87</v>
      </c>
      <c r="E104" s="102" t="s">
        <v>9</v>
      </c>
      <c r="F104" s="103" t="s">
        <v>90</v>
      </c>
      <c r="H104" s="104">
        <v>739</v>
      </c>
      <c r="I104" s="105"/>
      <c r="L104" s="100"/>
      <c r="M104" s="106"/>
      <c r="T104" s="107"/>
      <c r="AT104" s="102" t="s">
        <v>87</v>
      </c>
      <c r="AU104" s="102" t="s">
        <v>1</v>
      </c>
      <c r="AV104" s="101" t="s">
        <v>1</v>
      </c>
      <c r="AW104" s="101" t="s">
        <v>89</v>
      </c>
      <c r="AX104" s="101" t="s">
        <v>74</v>
      </c>
      <c r="AY104" s="102" t="s">
        <v>76</v>
      </c>
    </row>
    <row r="105" spans="2:65" s="9" customFormat="1" ht="16.5" customHeight="1">
      <c r="B105" s="8"/>
      <c r="C105" s="74" t="s">
        <v>83</v>
      </c>
      <c r="D105" s="74" t="s">
        <v>78</v>
      </c>
      <c r="E105" s="75" t="s">
        <v>100</v>
      </c>
      <c r="F105" s="76" t="s">
        <v>101</v>
      </c>
      <c r="G105" s="77" t="s">
        <v>81</v>
      </c>
      <c r="H105" s="78">
        <v>102</v>
      </c>
      <c r="I105" s="79"/>
      <c r="J105" s="80">
        <f>ROUND(I105*H105,2)</f>
        <v>0</v>
      </c>
      <c r="K105" s="76" t="s">
        <v>82</v>
      </c>
      <c r="L105" s="8"/>
      <c r="M105" s="81" t="s">
        <v>9</v>
      </c>
      <c r="N105" s="82" t="s">
        <v>29</v>
      </c>
      <c r="P105" s="83">
        <f>O105*H105</f>
        <v>0</v>
      </c>
      <c r="Q105" s="83">
        <v>0</v>
      </c>
      <c r="R105" s="83">
        <f>Q105*H105</f>
        <v>0</v>
      </c>
      <c r="S105" s="83">
        <v>0</v>
      </c>
      <c r="T105" s="84">
        <f>S105*H105</f>
        <v>0</v>
      </c>
      <c r="AR105" s="85" t="s">
        <v>83</v>
      </c>
      <c r="AT105" s="85" t="s">
        <v>78</v>
      </c>
      <c r="AU105" s="85" t="s">
        <v>1</v>
      </c>
      <c r="AY105" s="1" t="s">
        <v>76</v>
      </c>
      <c r="BE105" s="86">
        <f>IF(N105="základní",J105,0)</f>
        <v>0</v>
      </c>
      <c r="BF105" s="86">
        <f>IF(N105="snížená",J105,0)</f>
        <v>0</v>
      </c>
      <c r="BG105" s="86">
        <f>IF(N105="zákl. přenesená",J105,0)</f>
        <v>0</v>
      </c>
      <c r="BH105" s="86">
        <f>IF(N105="sníž. přenesená",J105,0)</f>
        <v>0</v>
      </c>
      <c r="BI105" s="86">
        <f>IF(N105="nulová",J105,0)</f>
        <v>0</v>
      </c>
      <c r="BJ105" s="1" t="s">
        <v>74</v>
      </c>
      <c r="BK105" s="86">
        <f>ROUND(I105*H105,2)</f>
        <v>0</v>
      </c>
      <c r="BL105" s="1" t="s">
        <v>83</v>
      </c>
      <c r="BM105" s="85" t="s">
        <v>102</v>
      </c>
    </row>
    <row r="106" spans="2:65" s="9" customFormat="1">
      <c r="B106" s="8"/>
      <c r="D106" s="87" t="s">
        <v>85</v>
      </c>
      <c r="F106" s="88" t="s">
        <v>103</v>
      </c>
      <c r="I106" s="89"/>
      <c r="L106" s="8"/>
      <c r="M106" s="90"/>
      <c r="T106" s="91"/>
      <c r="AT106" s="1" t="s">
        <v>85</v>
      </c>
      <c r="AU106" s="1" t="s">
        <v>1</v>
      </c>
    </row>
    <row r="107" spans="2:65" s="101" customFormat="1" ht="10">
      <c r="B107" s="100"/>
      <c r="D107" s="94" t="s">
        <v>87</v>
      </c>
      <c r="E107" s="102" t="s">
        <v>9</v>
      </c>
      <c r="F107" s="103" t="s">
        <v>104</v>
      </c>
      <c r="H107" s="104">
        <v>102</v>
      </c>
      <c r="I107" s="105"/>
      <c r="L107" s="100"/>
      <c r="M107" s="106"/>
      <c r="T107" s="107"/>
      <c r="AT107" s="102" t="s">
        <v>87</v>
      </c>
      <c r="AU107" s="102" t="s">
        <v>1</v>
      </c>
      <c r="AV107" s="101" t="s">
        <v>1</v>
      </c>
      <c r="AW107" s="101" t="s">
        <v>89</v>
      </c>
      <c r="AX107" s="101" t="s">
        <v>74</v>
      </c>
      <c r="AY107" s="102" t="s">
        <v>76</v>
      </c>
    </row>
    <row r="108" spans="2:65" s="9" customFormat="1" ht="16.5" customHeight="1">
      <c r="B108" s="8"/>
      <c r="C108" s="74" t="s">
        <v>105</v>
      </c>
      <c r="D108" s="74" t="s">
        <v>78</v>
      </c>
      <c r="E108" s="75" t="s">
        <v>106</v>
      </c>
      <c r="F108" s="76" t="s">
        <v>107</v>
      </c>
      <c r="G108" s="77" t="s">
        <v>108</v>
      </c>
      <c r="H108" s="78">
        <v>6.5</v>
      </c>
      <c r="I108" s="79"/>
      <c r="J108" s="80">
        <f>ROUND(I108*H108,2)</f>
        <v>0</v>
      </c>
      <c r="K108" s="76" t="s">
        <v>82</v>
      </c>
      <c r="L108" s="8"/>
      <c r="M108" s="81" t="s">
        <v>9</v>
      </c>
      <c r="N108" s="82" t="s">
        <v>29</v>
      </c>
      <c r="P108" s="83">
        <f>O108*H108</f>
        <v>0</v>
      </c>
      <c r="Q108" s="83">
        <v>0</v>
      </c>
      <c r="R108" s="83">
        <f>Q108*H108</f>
        <v>0</v>
      </c>
      <c r="S108" s="83">
        <v>0</v>
      </c>
      <c r="T108" s="84">
        <f>S108*H108</f>
        <v>0</v>
      </c>
      <c r="AR108" s="85" t="s">
        <v>83</v>
      </c>
      <c r="AT108" s="85" t="s">
        <v>78</v>
      </c>
      <c r="AU108" s="85" t="s">
        <v>1</v>
      </c>
      <c r="AY108" s="1" t="s">
        <v>76</v>
      </c>
      <c r="BE108" s="86">
        <f>IF(N108="základní",J108,0)</f>
        <v>0</v>
      </c>
      <c r="BF108" s="86">
        <f>IF(N108="snížená",J108,0)</f>
        <v>0</v>
      </c>
      <c r="BG108" s="86">
        <f>IF(N108="zákl. přenesená",J108,0)</f>
        <v>0</v>
      </c>
      <c r="BH108" s="86">
        <f>IF(N108="sníž. přenesená",J108,0)</f>
        <v>0</v>
      </c>
      <c r="BI108" s="86">
        <f>IF(N108="nulová",J108,0)</f>
        <v>0</v>
      </c>
      <c r="BJ108" s="1" t="s">
        <v>74</v>
      </c>
      <c r="BK108" s="86">
        <f>ROUND(I108*H108,2)</f>
        <v>0</v>
      </c>
      <c r="BL108" s="1" t="s">
        <v>83</v>
      </c>
      <c r="BM108" s="85" t="s">
        <v>109</v>
      </c>
    </row>
    <row r="109" spans="2:65" s="9" customFormat="1">
      <c r="B109" s="8"/>
      <c r="D109" s="87" t="s">
        <v>85</v>
      </c>
      <c r="F109" s="88" t="s">
        <v>110</v>
      </c>
      <c r="I109" s="89"/>
      <c r="L109" s="8"/>
      <c r="M109" s="90"/>
      <c r="T109" s="91"/>
      <c r="AT109" s="1" t="s">
        <v>85</v>
      </c>
      <c r="AU109" s="1" t="s">
        <v>1</v>
      </c>
    </row>
    <row r="110" spans="2:65" s="101" customFormat="1" ht="10">
      <c r="B110" s="100"/>
      <c r="D110" s="94" t="s">
        <v>87</v>
      </c>
      <c r="E110" s="102" t="s">
        <v>9</v>
      </c>
      <c r="F110" s="103" t="s">
        <v>111</v>
      </c>
      <c r="H110" s="104">
        <v>6.5</v>
      </c>
      <c r="I110" s="105"/>
      <c r="L110" s="100"/>
      <c r="M110" s="106"/>
      <c r="T110" s="107"/>
      <c r="AT110" s="102" t="s">
        <v>87</v>
      </c>
      <c r="AU110" s="102" t="s">
        <v>1</v>
      </c>
      <c r="AV110" s="101" t="s">
        <v>1</v>
      </c>
      <c r="AW110" s="101" t="s">
        <v>89</v>
      </c>
      <c r="AX110" s="101" t="s">
        <v>74</v>
      </c>
      <c r="AY110" s="102" t="s">
        <v>76</v>
      </c>
    </row>
    <row r="111" spans="2:65" s="9" customFormat="1" ht="16.5" customHeight="1">
      <c r="B111" s="8"/>
      <c r="C111" s="74" t="s">
        <v>112</v>
      </c>
      <c r="D111" s="74" t="s">
        <v>78</v>
      </c>
      <c r="E111" s="75" t="s">
        <v>113</v>
      </c>
      <c r="F111" s="76" t="s">
        <v>114</v>
      </c>
      <c r="G111" s="77" t="s">
        <v>108</v>
      </c>
      <c r="H111" s="78">
        <v>6.5</v>
      </c>
      <c r="I111" s="79"/>
      <c r="J111" s="80">
        <f>ROUND(I111*H111,2)</f>
        <v>0</v>
      </c>
      <c r="K111" s="76" t="s">
        <v>82</v>
      </c>
      <c r="L111" s="8"/>
      <c r="M111" s="81" t="s">
        <v>9</v>
      </c>
      <c r="N111" s="82" t="s">
        <v>29</v>
      </c>
      <c r="P111" s="83">
        <f>O111*H111</f>
        <v>0</v>
      </c>
      <c r="Q111" s="83">
        <v>0</v>
      </c>
      <c r="R111" s="83">
        <f>Q111*H111</f>
        <v>0</v>
      </c>
      <c r="S111" s="83">
        <v>0</v>
      </c>
      <c r="T111" s="84">
        <f>S111*H111</f>
        <v>0</v>
      </c>
      <c r="AR111" s="85" t="s">
        <v>83</v>
      </c>
      <c r="AT111" s="85" t="s">
        <v>78</v>
      </c>
      <c r="AU111" s="85" t="s">
        <v>1</v>
      </c>
      <c r="AY111" s="1" t="s">
        <v>76</v>
      </c>
      <c r="BE111" s="86">
        <f>IF(N111="základní",J111,0)</f>
        <v>0</v>
      </c>
      <c r="BF111" s="86">
        <f>IF(N111="snížená",J111,0)</f>
        <v>0</v>
      </c>
      <c r="BG111" s="86">
        <f>IF(N111="zákl. přenesená",J111,0)</f>
        <v>0</v>
      </c>
      <c r="BH111" s="86">
        <f>IF(N111="sníž. přenesená",J111,0)</f>
        <v>0</v>
      </c>
      <c r="BI111" s="86">
        <f>IF(N111="nulová",J111,0)</f>
        <v>0</v>
      </c>
      <c r="BJ111" s="1" t="s">
        <v>74</v>
      </c>
      <c r="BK111" s="86">
        <f>ROUND(I111*H111,2)</f>
        <v>0</v>
      </c>
      <c r="BL111" s="1" t="s">
        <v>83</v>
      </c>
      <c r="BM111" s="85" t="s">
        <v>115</v>
      </c>
    </row>
    <row r="112" spans="2:65" s="9" customFormat="1">
      <c r="B112" s="8"/>
      <c r="D112" s="87" t="s">
        <v>85</v>
      </c>
      <c r="F112" s="88" t="s">
        <v>116</v>
      </c>
      <c r="I112" s="89"/>
      <c r="L112" s="8"/>
      <c r="M112" s="90"/>
      <c r="T112" s="91"/>
      <c r="AT112" s="1" t="s">
        <v>85</v>
      </c>
      <c r="AU112" s="1" t="s">
        <v>1</v>
      </c>
    </row>
    <row r="113" spans="2:65" s="101" customFormat="1" ht="10">
      <c r="B113" s="100"/>
      <c r="D113" s="94" t="s">
        <v>87</v>
      </c>
      <c r="E113" s="102" t="s">
        <v>9</v>
      </c>
      <c r="F113" s="103" t="s">
        <v>111</v>
      </c>
      <c r="H113" s="104">
        <v>6.5</v>
      </c>
      <c r="I113" s="105"/>
      <c r="L113" s="100"/>
      <c r="M113" s="106"/>
      <c r="T113" s="107"/>
      <c r="AT113" s="102" t="s">
        <v>87</v>
      </c>
      <c r="AU113" s="102" t="s">
        <v>1</v>
      </c>
      <c r="AV113" s="101" t="s">
        <v>1</v>
      </c>
      <c r="AW113" s="101" t="s">
        <v>89</v>
      </c>
      <c r="AX113" s="101" t="s">
        <v>74</v>
      </c>
      <c r="AY113" s="102" t="s">
        <v>76</v>
      </c>
    </row>
    <row r="114" spans="2:65" s="9" customFormat="1" ht="16.5" customHeight="1">
      <c r="B114" s="8"/>
      <c r="C114" s="74" t="s">
        <v>117</v>
      </c>
      <c r="D114" s="74" t="s">
        <v>78</v>
      </c>
      <c r="E114" s="75" t="s">
        <v>118</v>
      </c>
      <c r="F114" s="76" t="s">
        <v>119</v>
      </c>
      <c r="G114" s="77" t="s">
        <v>108</v>
      </c>
      <c r="H114" s="78">
        <v>6.5</v>
      </c>
      <c r="I114" s="79"/>
      <c r="J114" s="80">
        <f>ROUND(I114*H114,2)</f>
        <v>0</v>
      </c>
      <c r="K114" s="76" t="s">
        <v>82</v>
      </c>
      <c r="L114" s="8"/>
      <c r="M114" s="81" t="s">
        <v>9</v>
      </c>
      <c r="N114" s="82" t="s">
        <v>29</v>
      </c>
      <c r="P114" s="83">
        <f>O114*H114</f>
        <v>0</v>
      </c>
      <c r="Q114" s="83">
        <v>0</v>
      </c>
      <c r="R114" s="83">
        <f>Q114*H114</f>
        <v>0</v>
      </c>
      <c r="S114" s="83">
        <v>0</v>
      </c>
      <c r="T114" s="84">
        <f>S114*H114</f>
        <v>0</v>
      </c>
      <c r="AR114" s="85" t="s">
        <v>83</v>
      </c>
      <c r="AT114" s="85" t="s">
        <v>78</v>
      </c>
      <c r="AU114" s="85" t="s">
        <v>1</v>
      </c>
      <c r="AY114" s="1" t="s">
        <v>76</v>
      </c>
      <c r="BE114" s="86">
        <f>IF(N114="základní",J114,0)</f>
        <v>0</v>
      </c>
      <c r="BF114" s="86">
        <f>IF(N114="snížená",J114,0)</f>
        <v>0</v>
      </c>
      <c r="BG114" s="86">
        <f>IF(N114="zákl. přenesená",J114,0)</f>
        <v>0</v>
      </c>
      <c r="BH114" s="86">
        <f>IF(N114="sníž. přenesená",J114,0)</f>
        <v>0</v>
      </c>
      <c r="BI114" s="86">
        <f>IF(N114="nulová",J114,0)</f>
        <v>0</v>
      </c>
      <c r="BJ114" s="1" t="s">
        <v>74</v>
      </c>
      <c r="BK114" s="86">
        <f>ROUND(I114*H114,2)</f>
        <v>0</v>
      </c>
      <c r="BL114" s="1" t="s">
        <v>83</v>
      </c>
      <c r="BM114" s="85" t="s">
        <v>120</v>
      </c>
    </row>
    <row r="115" spans="2:65" s="9" customFormat="1">
      <c r="B115" s="8"/>
      <c r="D115" s="87" t="s">
        <v>85</v>
      </c>
      <c r="F115" s="88" t="s">
        <v>121</v>
      </c>
      <c r="I115" s="89"/>
      <c r="L115" s="8"/>
      <c r="M115" s="90"/>
      <c r="T115" s="91"/>
      <c r="AT115" s="1" t="s">
        <v>85</v>
      </c>
      <c r="AU115" s="1" t="s">
        <v>1</v>
      </c>
    </row>
    <row r="116" spans="2:65" s="101" customFormat="1" ht="10">
      <c r="B116" s="100"/>
      <c r="D116" s="94" t="s">
        <v>87</v>
      </c>
      <c r="E116" s="102" t="s">
        <v>9</v>
      </c>
      <c r="F116" s="103" t="s">
        <v>111</v>
      </c>
      <c r="H116" s="104">
        <v>6.5</v>
      </c>
      <c r="I116" s="105"/>
      <c r="L116" s="100"/>
      <c r="M116" s="106"/>
      <c r="T116" s="107"/>
      <c r="AT116" s="102" t="s">
        <v>87</v>
      </c>
      <c r="AU116" s="102" t="s">
        <v>1</v>
      </c>
      <c r="AV116" s="101" t="s">
        <v>1</v>
      </c>
      <c r="AW116" s="101" t="s">
        <v>89</v>
      </c>
      <c r="AX116" s="101" t="s">
        <v>74</v>
      </c>
      <c r="AY116" s="102" t="s">
        <v>76</v>
      </c>
    </row>
    <row r="117" spans="2:65" s="9" customFormat="1" ht="16.5" customHeight="1">
      <c r="B117" s="8"/>
      <c r="C117" s="74" t="s">
        <v>122</v>
      </c>
      <c r="D117" s="74" t="s">
        <v>78</v>
      </c>
      <c r="E117" s="75" t="s">
        <v>123</v>
      </c>
      <c r="F117" s="76" t="s">
        <v>124</v>
      </c>
      <c r="G117" s="77" t="s">
        <v>108</v>
      </c>
      <c r="H117" s="78">
        <v>6.5</v>
      </c>
      <c r="I117" s="79"/>
      <c r="J117" s="80">
        <f>ROUND(I117*H117,2)</f>
        <v>0</v>
      </c>
      <c r="K117" s="76" t="s">
        <v>82</v>
      </c>
      <c r="L117" s="8"/>
      <c r="M117" s="81" t="s">
        <v>9</v>
      </c>
      <c r="N117" s="82" t="s">
        <v>29</v>
      </c>
      <c r="P117" s="83">
        <f>O117*H117</f>
        <v>0</v>
      </c>
      <c r="Q117" s="83">
        <v>0</v>
      </c>
      <c r="R117" s="83">
        <f>Q117*H117</f>
        <v>0</v>
      </c>
      <c r="S117" s="83">
        <v>0</v>
      </c>
      <c r="T117" s="84">
        <f>S117*H117</f>
        <v>0</v>
      </c>
      <c r="AR117" s="85" t="s">
        <v>83</v>
      </c>
      <c r="AT117" s="85" t="s">
        <v>78</v>
      </c>
      <c r="AU117" s="85" t="s">
        <v>1</v>
      </c>
      <c r="AY117" s="1" t="s">
        <v>76</v>
      </c>
      <c r="BE117" s="86">
        <f>IF(N117="základní",J117,0)</f>
        <v>0</v>
      </c>
      <c r="BF117" s="86">
        <f>IF(N117="snížená",J117,0)</f>
        <v>0</v>
      </c>
      <c r="BG117" s="86">
        <f>IF(N117="zákl. přenesená",J117,0)</f>
        <v>0</v>
      </c>
      <c r="BH117" s="86">
        <f>IF(N117="sníž. přenesená",J117,0)</f>
        <v>0</v>
      </c>
      <c r="BI117" s="86">
        <f>IF(N117="nulová",J117,0)</f>
        <v>0</v>
      </c>
      <c r="BJ117" s="1" t="s">
        <v>74</v>
      </c>
      <c r="BK117" s="86">
        <f>ROUND(I117*H117,2)</f>
        <v>0</v>
      </c>
      <c r="BL117" s="1" t="s">
        <v>83</v>
      </c>
      <c r="BM117" s="85" t="s">
        <v>125</v>
      </c>
    </row>
    <row r="118" spans="2:65" s="9" customFormat="1">
      <c r="B118" s="8"/>
      <c r="D118" s="87" t="s">
        <v>85</v>
      </c>
      <c r="F118" s="88" t="s">
        <v>126</v>
      </c>
      <c r="I118" s="89"/>
      <c r="L118" s="8"/>
      <c r="M118" s="90"/>
      <c r="T118" s="91"/>
      <c r="AT118" s="1" t="s">
        <v>85</v>
      </c>
      <c r="AU118" s="1" t="s">
        <v>1</v>
      </c>
    </row>
    <row r="119" spans="2:65" s="101" customFormat="1" ht="10">
      <c r="B119" s="100"/>
      <c r="D119" s="94" t="s">
        <v>87</v>
      </c>
      <c r="E119" s="102" t="s">
        <v>9</v>
      </c>
      <c r="F119" s="103" t="s">
        <v>111</v>
      </c>
      <c r="H119" s="104">
        <v>6.5</v>
      </c>
      <c r="I119" s="105"/>
      <c r="L119" s="100"/>
      <c r="M119" s="106"/>
      <c r="T119" s="107"/>
      <c r="AT119" s="102" t="s">
        <v>87</v>
      </c>
      <c r="AU119" s="102" t="s">
        <v>1</v>
      </c>
      <c r="AV119" s="101" t="s">
        <v>1</v>
      </c>
      <c r="AW119" s="101" t="s">
        <v>89</v>
      </c>
      <c r="AX119" s="101" t="s">
        <v>74</v>
      </c>
      <c r="AY119" s="102" t="s">
        <v>76</v>
      </c>
    </row>
    <row r="120" spans="2:65" s="9" customFormat="1" ht="24.25" customHeight="1">
      <c r="B120" s="8"/>
      <c r="C120" s="74" t="s">
        <v>127</v>
      </c>
      <c r="D120" s="74" t="s">
        <v>78</v>
      </c>
      <c r="E120" s="75" t="s">
        <v>128</v>
      </c>
      <c r="F120" s="76" t="s">
        <v>129</v>
      </c>
      <c r="G120" s="77" t="s">
        <v>108</v>
      </c>
      <c r="H120" s="78">
        <v>24.3</v>
      </c>
      <c r="I120" s="79"/>
      <c r="J120" s="80">
        <f>ROUND(I120*H120,2)</f>
        <v>0</v>
      </c>
      <c r="K120" s="76" t="s">
        <v>82</v>
      </c>
      <c r="L120" s="8"/>
      <c r="M120" s="81" t="s">
        <v>9</v>
      </c>
      <c r="N120" s="82" t="s">
        <v>29</v>
      </c>
      <c r="P120" s="83">
        <f>O120*H120</f>
        <v>0</v>
      </c>
      <c r="Q120" s="83">
        <v>0</v>
      </c>
      <c r="R120" s="83">
        <f>Q120*H120</f>
        <v>0</v>
      </c>
      <c r="S120" s="83">
        <v>0</v>
      </c>
      <c r="T120" s="84">
        <f>S120*H120</f>
        <v>0</v>
      </c>
      <c r="AR120" s="85" t="s">
        <v>83</v>
      </c>
      <c r="AT120" s="85" t="s">
        <v>78</v>
      </c>
      <c r="AU120" s="85" t="s">
        <v>1</v>
      </c>
      <c r="AY120" s="1" t="s">
        <v>76</v>
      </c>
      <c r="BE120" s="86">
        <f>IF(N120="základní",J120,0)</f>
        <v>0</v>
      </c>
      <c r="BF120" s="86">
        <f>IF(N120="snížená",J120,0)</f>
        <v>0</v>
      </c>
      <c r="BG120" s="86">
        <f>IF(N120="zákl. přenesená",J120,0)</f>
        <v>0</v>
      </c>
      <c r="BH120" s="86">
        <f>IF(N120="sníž. přenesená",J120,0)</f>
        <v>0</v>
      </c>
      <c r="BI120" s="86">
        <f>IF(N120="nulová",J120,0)</f>
        <v>0</v>
      </c>
      <c r="BJ120" s="1" t="s">
        <v>74</v>
      </c>
      <c r="BK120" s="86">
        <f>ROUND(I120*H120,2)</f>
        <v>0</v>
      </c>
      <c r="BL120" s="1" t="s">
        <v>83</v>
      </c>
      <c r="BM120" s="85" t="s">
        <v>130</v>
      </c>
    </row>
    <row r="121" spans="2:65" s="9" customFormat="1">
      <c r="B121" s="8"/>
      <c r="D121" s="87" t="s">
        <v>85</v>
      </c>
      <c r="F121" s="88" t="s">
        <v>131</v>
      </c>
      <c r="I121" s="89"/>
      <c r="L121" s="8"/>
      <c r="M121" s="90"/>
      <c r="T121" s="91"/>
      <c r="AT121" s="1" t="s">
        <v>85</v>
      </c>
      <c r="AU121" s="1" t="s">
        <v>1</v>
      </c>
    </row>
    <row r="122" spans="2:65" s="93" customFormat="1" ht="10">
      <c r="B122" s="92"/>
      <c r="D122" s="94" t="s">
        <v>87</v>
      </c>
      <c r="E122" s="95" t="s">
        <v>9</v>
      </c>
      <c r="F122" s="96" t="s">
        <v>132</v>
      </c>
      <c r="H122" s="95" t="s">
        <v>9</v>
      </c>
      <c r="I122" s="97"/>
      <c r="L122" s="92"/>
      <c r="M122" s="98"/>
      <c r="T122" s="99"/>
      <c r="AT122" s="95" t="s">
        <v>87</v>
      </c>
      <c r="AU122" s="95" t="s">
        <v>1</v>
      </c>
      <c r="AV122" s="93" t="s">
        <v>74</v>
      </c>
      <c r="AW122" s="93" t="s">
        <v>89</v>
      </c>
      <c r="AX122" s="93" t="s">
        <v>75</v>
      </c>
      <c r="AY122" s="95" t="s">
        <v>76</v>
      </c>
    </row>
    <row r="123" spans="2:65" s="101" customFormat="1" ht="10">
      <c r="B123" s="100"/>
      <c r="D123" s="94" t="s">
        <v>87</v>
      </c>
      <c r="E123" s="102" t="s">
        <v>9</v>
      </c>
      <c r="F123" s="103" t="s">
        <v>133</v>
      </c>
      <c r="H123" s="104">
        <v>24.3</v>
      </c>
      <c r="I123" s="105"/>
      <c r="L123" s="100"/>
      <c r="M123" s="106"/>
      <c r="T123" s="107"/>
      <c r="AT123" s="102" t="s">
        <v>87</v>
      </c>
      <c r="AU123" s="102" t="s">
        <v>1</v>
      </c>
      <c r="AV123" s="101" t="s">
        <v>1</v>
      </c>
      <c r="AW123" s="101" t="s">
        <v>89</v>
      </c>
      <c r="AX123" s="101" t="s">
        <v>74</v>
      </c>
      <c r="AY123" s="102" t="s">
        <v>76</v>
      </c>
    </row>
    <row r="124" spans="2:65" s="9" customFormat="1" ht="37.9" customHeight="1">
      <c r="B124" s="8"/>
      <c r="C124" s="74" t="s">
        <v>134</v>
      </c>
      <c r="D124" s="74" t="s">
        <v>78</v>
      </c>
      <c r="E124" s="75" t="s">
        <v>135</v>
      </c>
      <c r="F124" s="76" t="s">
        <v>136</v>
      </c>
      <c r="G124" s="77" t="s">
        <v>108</v>
      </c>
      <c r="H124" s="78">
        <v>59.6</v>
      </c>
      <c r="I124" s="79"/>
      <c r="J124" s="80">
        <f>ROUND(I124*H124,2)</f>
        <v>0</v>
      </c>
      <c r="K124" s="76" t="s">
        <v>82</v>
      </c>
      <c r="L124" s="8"/>
      <c r="M124" s="81" t="s">
        <v>9</v>
      </c>
      <c r="N124" s="82" t="s">
        <v>29</v>
      </c>
      <c r="P124" s="83">
        <f>O124*H124</f>
        <v>0</v>
      </c>
      <c r="Q124" s="83">
        <v>0</v>
      </c>
      <c r="R124" s="83">
        <f>Q124*H124</f>
        <v>0</v>
      </c>
      <c r="S124" s="83">
        <v>0</v>
      </c>
      <c r="T124" s="84">
        <f>S124*H124</f>
        <v>0</v>
      </c>
      <c r="AR124" s="85" t="s">
        <v>83</v>
      </c>
      <c r="AT124" s="85" t="s">
        <v>78</v>
      </c>
      <c r="AU124" s="85" t="s">
        <v>1</v>
      </c>
      <c r="AY124" s="1" t="s">
        <v>76</v>
      </c>
      <c r="BE124" s="86">
        <f>IF(N124="základní",J124,0)</f>
        <v>0</v>
      </c>
      <c r="BF124" s="86">
        <f>IF(N124="snížená",J124,0)</f>
        <v>0</v>
      </c>
      <c r="BG124" s="86">
        <f>IF(N124="zákl. přenesená",J124,0)</f>
        <v>0</v>
      </c>
      <c r="BH124" s="86">
        <f>IF(N124="sníž. přenesená",J124,0)</f>
        <v>0</v>
      </c>
      <c r="BI124" s="86">
        <f>IF(N124="nulová",J124,0)</f>
        <v>0</v>
      </c>
      <c r="BJ124" s="1" t="s">
        <v>74</v>
      </c>
      <c r="BK124" s="86">
        <f>ROUND(I124*H124,2)</f>
        <v>0</v>
      </c>
      <c r="BL124" s="1" t="s">
        <v>83</v>
      </c>
      <c r="BM124" s="85" t="s">
        <v>137</v>
      </c>
    </row>
    <row r="125" spans="2:65" s="9" customFormat="1">
      <c r="B125" s="8"/>
      <c r="D125" s="87" t="s">
        <v>85</v>
      </c>
      <c r="F125" s="88" t="s">
        <v>138</v>
      </c>
      <c r="I125" s="89"/>
      <c r="L125" s="8"/>
      <c r="M125" s="90"/>
      <c r="T125" s="91"/>
      <c r="AT125" s="1" t="s">
        <v>85</v>
      </c>
      <c r="AU125" s="1" t="s">
        <v>1</v>
      </c>
    </row>
    <row r="126" spans="2:65" s="101" customFormat="1" ht="10">
      <c r="B126" s="100"/>
      <c r="D126" s="94" t="s">
        <v>87</v>
      </c>
      <c r="E126" s="102" t="s">
        <v>9</v>
      </c>
      <c r="F126" s="103" t="s">
        <v>111</v>
      </c>
      <c r="H126" s="104">
        <v>6.5</v>
      </c>
      <c r="I126" s="105"/>
      <c r="L126" s="100"/>
      <c r="M126" s="106"/>
      <c r="T126" s="107"/>
      <c r="AT126" s="102" t="s">
        <v>87</v>
      </c>
      <c r="AU126" s="102" t="s">
        <v>1</v>
      </c>
      <c r="AV126" s="101" t="s">
        <v>1</v>
      </c>
      <c r="AW126" s="101" t="s">
        <v>89</v>
      </c>
      <c r="AX126" s="101" t="s">
        <v>75</v>
      </c>
      <c r="AY126" s="102" t="s">
        <v>76</v>
      </c>
    </row>
    <row r="127" spans="2:65" s="101" customFormat="1" ht="10">
      <c r="B127" s="100"/>
      <c r="D127" s="94" t="s">
        <v>87</v>
      </c>
      <c r="E127" s="102" t="s">
        <v>9</v>
      </c>
      <c r="F127" s="103" t="s">
        <v>111</v>
      </c>
      <c r="H127" s="104">
        <v>6.5</v>
      </c>
      <c r="I127" s="105"/>
      <c r="L127" s="100"/>
      <c r="M127" s="106"/>
      <c r="T127" s="107"/>
      <c r="AT127" s="102" t="s">
        <v>87</v>
      </c>
      <c r="AU127" s="102" t="s">
        <v>1</v>
      </c>
      <c r="AV127" s="101" t="s">
        <v>1</v>
      </c>
      <c r="AW127" s="101" t="s">
        <v>89</v>
      </c>
      <c r="AX127" s="101" t="s">
        <v>75</v>
      </c>
      <c r="AY127" s="102" t="s">
        <v>76</v>
      </c>
    </row>
    <row r="128" spans="2:65" s="101" customFormat="1" ht="10">
      <c r="B128" s="100"/>
      <c r="D128" s="94" t="s">
        <v>87</v>
      </c>
      <c r="E128" s="102" t="s">
        <v>9</v>
      </c>
      <c r="F128" s="103" t="s">
        <v>111</v>
      </c>
      <c r="H128" s="104">
        <v>6.5</v>
      </c>
      <c r="I128" s="105"/>
      <c r="L128" s="100"/>
      <c r="M128" s="106"/>
      <c r="T128" s="107"/>
      <c r="AT128" s="102" t="s">
        <v>87</v>
      </c>
      <c r="AU128" s="102" t="s">
        <v>1</v>
      </c>
      <c r="AV128" s="101" t="s">
        <v>1</v>
      </c>
      <c r="AW128" s="101" t="s">
        <v>89</v>
      </c>
      <c r="AX128" s="101" t="s">
        <v>75</v>
      </c>
      <c r="AY128" s="102" t="s">
        <v>76</v>
      </c>
    </row>
    <row r="129" spans="2:65" s="101" customFormat="1" ht="10">
      <c r="B129" s="100"/>
      <c r="D129" s="94" t="s">
        <v>87</v>
      </c>
      <c r="E129" s="102" t="s">
        <v>9</v>
      </c>
      <c r="F129" s="103" t="s">
        <v>111</v>
      </c>
      <c r="H129" s="104">
        <v>6.5</v>
      </c>
      <c r="I129" s="105"/>
      <c r="L129" s="100"/>
      <c r="M129" s="106"/>
      <c r="T129" s="107"/>
      <c r="AT129" s="102" t="s">
        <v>87</v>
      </c>
      <c r="AU129" s="102" t="s">
        <v>1</v>
      </c>
      <c r="AV129" s="101" t="s">
        <v>1</v>
      </c>
      <c r="AW129" s="101" t="s">
        <v>89</v>
      </c>
      <c r="AX129" s="101" t="s">
        <v>75</v>
      </c>
      <c r="AY129" s="102" t="s">
        <v>76</v>
      </c>
    </row>
    <row r="130" spans="2:65" s="101" customFormat="1" ht="10">
      <c r="B130" s="100"/>
      <c r="D130" s="94" t="s">
        <v>87</v>
      </c>
      <c r="E130" s="102" t="s">
        <v>9</v>
      </c>
      <c r="F130" s="103" t="s">
        <v>139</v>
      </c>
      <c r="H130" s="104">
        <v>24.3</v>
      </c>
      <c r="I130" s="105"/>
      <c r="L130" s="100"/>
      <c r="M130" s="106"/>
      <c r="T130" s="107"/>
      <c r="AT130" s="102" t="s">
        <v>87</v>
      </c>
      <c r="AU130" s="102" t="s">
        <v>1</v>
      </c>
      <c r="AV130" s="101" t="s">
        <v>1</v>
      </c>
      <c r="AW130" s="101" t="s">
        <v>89</v>
      </c>
      <c r="AX130" s="101" t="s">
        <v>75</v>
      </c>
      <c r="AY130" s="102" t="s">
        <v>76</v>
      </c>
    </row>
    <row r="131" spans="2:65" s="101" customFormat="1" ht="10">
      <c r="B131" s="100"/>
      <c r="D131" s="94" t="s">
        <v>87</v>
      </c>
      <c r="E131" s="102" t="s">
        <v>9</v>
      </c>
      <c r="F131" s="103" t="s">
        <v>140</v>
      </c>
      <c r="H131" s="104">
        <v>25.5</v>
      </c>
      <c r="I131" s="105"/>
      <c r="L131" s="100"/>
      <c r="M131" s="106"/>
      <c r="T131" s="107"/>
      <c r="AT131" s="102" t="s">
        <v>87</v>
      </c>
      <c r="AU131" s="102" t="s">
        <v>1</v>
      </c>
      <c r="AV131" s="101" t="s">
        <v>1</v>
      </c>
      <c r="AW131" s="101" t="s">
        <v>89</v>
      </c>
      <c r="AX131" s="101" t="s">
        <v>75</v>
      </c>
      <c r="AY131" s="102" t="s">
        <v>76</v>
      </c>
    </row>
    <row r="132" spans="2:65" s="93" customFormat="1" ht="10">
      <c r="B132" s="92"/>
      <c r="D132" s="94" t="s">
        <v>87</v>
      </c>
      <c r="E132" s="95" t="s">
        <v>9</v>
      </c>
      <c r="F132" s="96" t="s">
        <v>141</v>
      </c>
      <c r="H132" s="95" t="s">
        <v>9</v>
      </c>
      <c r="I132" s="97"/>
      <c r="L132" s="92"/>
      <c r="M132" s="98"/>
      <c r="T132" s="99"/>
      <c r="AT132" s="95" t="s">
        <v>87</v>
      </c>
      <c r="AU132" s="95" t="s">
        <v>1</v>
      </c>
      <c r="AV132" s="93" t="s">
        <v>74</v>
      </c>
      <c r="AW132" s="93" t="s">
        <v>89</v>
      </c>
      <c r="AX132" s="93" t="s">
        <v>75</v>
      </c>
      <c r="AY132" s="95" t="s">
        <v>76</v>
      </c>
    </row>
    <row r="133" spans="2:65" s="101" customFormat="1" ht="10">
      <c r="B133" s="100"/>
      <c r="D133" s="94" t="s">
        <v>87</v>
      </c>
      <c r="E133" s="102" t="s">
        <v>9</v>
      </c>
      <c r="F133" s="103" t="s">
        <v>142</v>
      </c>
      <c r="H133" s="104">
        <v>-16.2</v>
      </c>
      <c r="I133" s="105"/>
      <c r="L133" s="100"/>
      <c r="M133" s="106"/>
      <c r="T133" s="107"/>
      <c r="AT133" s="102" t="s">
        <v>87</v>
      </c>
      <c r="AU133" s="102" t="s">
        <v>1</v>
      </c>
      <c r="AV133" s="101" t="s">
        <v>1</v>
      </c>
      <c r="AW133" s="101" t="s">
        <v>89</v>
      </c>
      <c r="AX133" s="101" t="s">
        <v>75</v>
      </c>
      <c r="AY133" s="102" t="s">
        <v>76</v>
      </c>
    </row>
    <row r="134" spans="2:65" s="109" customFormat="1" ht="10">
      <c r="B134" s="108"/>
      <c r="D134" s="94" t="s">
        <v>87</v>
      </c>
      <c r="E134" s="110" t="s">
        <v>9</v>
      </c>
      <c r="F134" s="111" t="s">
        <v>143</v>
      </c>
      <c r="H134" s="112">
        <v>59.6</v>
      </c>
      <c r="I134" s="113"/>
      <c r="L134" s="108"/>
      <c r="M134" s="114"/>
      <c r="T134" s="115"/>
      <c r="AT134" s="110" t="s">
        <v>87</v>
      </c>
      <c r="AU134" s="110" t="s">
        <v>1</v>
      </c>
      <c r="AV134" s="109" t="s">
        <v>83</v>
      </c>
      <c r="AW134" s="109" t="s">
        <v>89</v>
      </c>
      <c r="AX134" s="109" t="s">
        <v>74</v>
      </c>
      <c r="AY134" s="110" t="s">
        <v>76</v>
      </c>
    </row>
    <row r="135" spans="2:65" s="9" customFormat="1" ht="37.9" customHeight="1">
      <c r="B135" s="8"/>
      <c r="C135" s="74" t="s">
        <v>144</v>
      </c>
      <c r="D135" s="74" t="s">
        <v>78</v>
      </c>
      <c r="E135" s="75" t="s">
        <v>145</v>
      </c>
      <c r="F135" s="76" t="s">
        <v>146</v>
      </c>
      <c r="G135" s="77" t="s">
        <v>108</v>
      </c>
      <c r="H135" s="78">
        <v>596</v>
      </c>
      <c r="I135" s="79"/>
      <c r="J135" s="80">
        <f>ROUND(I135*H135,2)</f>
        <v>0</v>
      </c>
      <c r="K135" s="76" t="s">
        <v>82</v>
      </c>
      <c r="L135" s="8"/>
      <c r="M135" s="81" t="s">
        <v>9</v>
      </c>
      <c r="N135" s="82" t="s">
        <v>29</v>
      </c>
      <c r="P135" s="83">
        <f>O135*H135</f>
        <v>0</v>
      </c>
      <c r="Q135" s="83">
        <v>0</v>
      </c>
      <c r="R135" s="83">
        <f>Q135*H135</f>
        <v>0</v>
      </c>
      <c r="S135" s="83">
        <v>0</v>
      </c>
      <c r="T135" s="84">
        <f>S135*H135</f>
        <v>0</v>
      </c>
      <c r="AR135" s="85" t="s">
        <v>83</v>
      </c>
      <c r="AT135" s="85" t="s">
        <v>78</v>
      </c>
      <c r="AU135" s="85" t="s">
        <v>1</v>
      </c>
      <c r="AY135" s="1" t="s">
        <v>76</v>
      </c>
      <c r="BE135" s="86">
        <f>IF(N135="základní",J135,0)</f>
        <v>0</v>
      </c>
      <c r="BF135" s="86">
        <f>IF(N135="snížená",J135,0)</f>
        <v>0</v>
      </c>
      <c r="BG135" s="86">
        <f>IF(N135="zákl. přenesená",J135,0)</f>
        <v>0</v>
      </c>
      <c r="BH135" s="86">
        <f>IF(N135="sníž. přenesená",J135,0)</f>
        <v>0</v>
      </c>
      <c r="BI135" s="86">
        <f>IF(N135="nulová",J135,0)</f>
        <v>0</v>
      </c>
      <c r="BJ135" s="1" t="s">
        <v>74</v>
      </c>
      <c r="BK135" s="86">
        <f>ROUND(I135*H135,2)</f>
        <v>0</v>
      </c>
      <c r="BL135" s="1" t="s">
        <v>83</v>
      </c>
      <c r="BM135" s="85" t="s">
        <v>147</v>
      </c>
    </row>
    <row r="136" spans="2:65" s="9" customFormat="1">
      <c r="B136" s="8"/>
      <c r="D136" s="87" t="s">
        <v>85</v>
      </c>
      <c r="F136" s="88" t="s">
        <v>148</v>
      </c>
      <c r="I136" s="89"/>
      <c r="L136" s="8"/>
      <c r="M136" s="90"/>
      <c r="T136" s="91"/>
      <c r="AT136" s="1" t="s">
        <v>85</v>
      </c>
      <c r="AU136" s="1" t="s">
        <v>1</v>
      </c>
    </row>
    <row r="137" spans="2:65" s="101" customFormat="1" ht="10">
      <c r="B137" s="100"/>
      <c r="D137" s="94" t="s">
        <v>87</v>
      </c>
      <c r="E137" s="102" t="s">
        <v>9</v>
      </c>
      <c r="F137" s="103" t="s">
        <v>149</v>
      </c>
      <c r="H137" s="104">
        <v>596</v>
      </c>
      <c r="I137" s="105"/>
      <c r="L137" s="100"/>
      <c r="M137" s="106"/>
      <c r="T137" s="107"/>
      <c r="AT137" s="102" t="s">
        <v>87</v>
      </c>
      <c r="AU137" s="102" t="s">
        <v>1</v>
      </c>
      <c r="AV137" s="101" t="s">
        <v>1</v>
      </c>
      <c r="AW137" s="101" t="s">
        <v>89</v>
      </c>
      <c r="AX137" s="101" t="s">
        <v>74</v>
      </c>
      <c r="AY137" s="102" t="s">
        <v>76</v>
      </c>
    </row>
    <row r="138" spans="2:65" s="9" customFormat="1" ht="24.25" customHeight="1">
      <c r="B138" s="8"/>
      <c r="C138" s="74" t="s">
        <v>150</v>
      </c>
      <c r="D138" s="74" t="s">
        <v>78</v>
      </c>
      <c r="E138" s="75" t="s">
        <v>151</v>
      </c>
      <c r="F138" s="76" t="s">
        <v>152</v>
      </c>
      <c r="G138" s="77" t="s">
        <v>108</v>
      </c>
      <c r="H138" s="78">
        <v>46.6</v>
      </c>
      <c r="I138" s="79"/>
      <c r="J138" s="80">
        <f>ROUND(I138*H138,2)</f>
        <v>0</v>
      </c>
      <c r="K138" s="76" t="s">
        <v>82</v>
      </c>
      <c r="L138" s="8"/>
      <c r="M138" s="81" t="s">
        <v>9</v>
      </c>
      <c r="N138" s="82" t="s">
        <v>29</v>
      </c>
      <c r="P138" s="83">
        <f>O138*H138</f>
        <v>0</v>
      </c>
      <c r="Q138" s="83">
        <v>0</v>
      </c>
      <c r="R138" s="83">
        <f>Q138*H138</f>
        <v>0</v>
      </c>
      <c r="S138" s="83">
        <v>0</v>
      </c>
      <c r="T138" s="84">
        <f>S138*H138</f>
        <v>0</v>
      </c>
      <c r="AR138" s="85" t="s">
        <v>83</v>
      </c>
      <c r="AT138" s="85" t="s">
        <v>78</v>
      </c>
      <c r="AU138" s="85" t="s">
        <v>1</v>
      </c>
      <c r="AY138" s="1" t="s">
        <v>76</v>
      </c>
      <c r="BE138" s="86">
        <f>IF(N138="základní",J138,0)</f>
        <v>0</v>
      </c>
      <c r="BF138" s="86">
        <f>IF(N138="snížená",J138,0)</f>
        <v>0</v>
      </c>
      <c r="BG138" s="86">
        <f>IF(N138="zákl. přenesená",J138,0)</f>
        <v>0</v>
      </c>
      <c r="BH138" s="86">
        <f>IF(N138="sníž. přenesená",J138,0)</f>
        <v>0</v>
      </c>
      <c r="BI138" s="86">
        <f>IF(N138="nulová",J138,0)</f>
        <v>0</v>
      </c>
      <c r="BJ138" s="1" t="s">
        <v>74</v>
      </c>
      <c r="BK138" s="86">
        <f>ROUND(I138*H138,2)</f>
        <v>0</v>
      </c>
      <c r="BL138" s="1" t="s">
        <v>83</v>
      </c>
      <c r="BM138" s="85" t="s">
        <v>153</v>
      </c>
    </row>
    <row r="139" spans="2:65" s="9" customFormat="1">
      <c r="B139" s="8"/>
      <c r="D139" s="87" t="s">
        <v>85</v>
      </c>
      <c r="F139" s="88" t="s">
        <v>154</v>
      </c>
      <c r="I139" s="89"/>
      <c r="L139" s="8"/>
      <c r="M139" s="90"/>
      <c r="T139" s="91"/>
      <c r="AT139" s="1" t="s">
        <v>85</v>
      </c>
      <c r="AU139" s="1" t="s">
        <v>1</v>
      </c>
    </row>
    <row r="140" spans="2:65" s="101" customFormat="1" ht="10">
      <c r="B140" s="100"/>
      <c r="D140" s="94" t="s">
        <v>87</v>
      </c>
      <c r="E140" s="102" t="s">
        <v>9</v>
      </c>
      <c r="F140" s="103" t="s">
        <v>111</v>
      </c>
      <c r="H140" s="104">
        <v>6.5</v>
      </c>
      <c r="I140" s="105"/>
      <c r="L140" s="100"/>
      <c r="M140" s="106"/>
      <c r="T140" s="107"/>
      <c r="AT140" s="102" t="s">
        <v>87</v>
      </c>
      <c r="AU140" s="102" t="s">
        <v>1</v>
      </c>
      <c r="AV140" s="101" t="s">
        <v>1</v>
      </c>
      <c r="AW140" s="101" t="s">
        <v>89</v>
      </c>
      <c r="AX140" s="101" t="s">
        <v>75</v>
      </c>
      <c r="AY140" s="102" t="s">
        <v>76</v>
      </c>
    </row>
    <row r="141" spans="2:65" s="101" customFormat="1" ht="10">
      <c r="B141" s="100"/>
      <c r="D141" s="94" t="s">
        <v>87</v>
      </c>
      <c r="E141" s="102" t="s">
        <v>9</v>
      </c>
      <c r="F141" s="103" t="s">
        <v>111</v>
      </c>
      <c r="H141" s="104">
        <v>6.5</v>
      </c>
      <c r="I141" s="105"/>
      <c r="L141" s="100"/>
      <c r="M141" s="106"/>
      <c r="T141" s="107"/>
      <c r="AT141" s="102" t="s">
        <v>87</v>
      </c>
      <c r="AU141" s="102" t="s">
        <v>1</v>
      </c>
      <c r="AV141" s="101" t="s">
        <v>1</v>
      </c>
      <c r="AW141" s="101" t="s">
        <v>89</v>
      </c>
      <c r="AX141" s="101" t="s">
        <v>75</v>
      </c>
      <c r="AY141" s="102" t="s">
        <v>76</v>
      </c>
    </row>
    <row r="142" spans="2:65" s="101" customFormat="1" ht="10">
      <c r="B142" s="100"/>
      <c r="D142" s="94" t="s">
        <v>87</v>
      </c>
      <c r="E142" s="102" t="s">
        <v>9</v>
      </c>
      <c r="F142" s="103" t="s">
        <v>139</v>
      </c>
      <c r="H142" s="104">
        <v>24.3</v>
      </c>
      <c r="I142" s="105"/>
      <c r="L142" s="100"/>
      <c r="M142" s="106"/>
      <c r="T142" s="107"/>
      <c r="AT142" s="102" t="s">
        <v>87</v>
      </c>
      <c r="AU142" s="102" t="s">
        <v>1</v>
      </c>
      <c r="AV142" s="101" t="s">
        <v>1</v>
      </c>
      <c r="AW142" s="101" t="s">
        <v>89</v>
      </c>
      <c r="AX142" s="101" t="s">
        <v>75</v>
      </c>
      <c r="AY142" s="102" t="s">
        <v>76</v>
      </c>
    </row>
    <row r="143" spans="2:65" s="101" customFormat="1" ht="10">
      <c r="B143" s="100"/>
      <c r="D143" s="94" t="s">
        <v>87</v>
      </c>
      <c r="E143" s="102" t="s">
        <v>9</v>
      </c>
      <c r="F143" s="103" t="s">
        <v>140</v>
      </c>
      <c r="H143" s="104">
        <v>25.5</v>
      </c>
      <c r="I143" s="105"/>
      <c r="L143" s="100"/>
      <c r="M143" s="106"/>
      <c r="T143" s="107"/>
      <c r="AT143" s="102" t="s">
        <v>87</v>
      </c>
      <c r="AU143" s="102" t="s">
        <v>1</v>
      </c>
      <c r="AV143" s="101" t="s">
        <v>1</v>
      </c>
      <c r="AW143" s="101" t="s">
        <v>89</v>
      </c>
      <c r="AX143" s="101" t="s">
        <v>75</v>
      </c>
      <c r="AY143" s="102" t="s">
        <v>76</v>
      </c>
    </row>
    <row r="144" spans="2:65" s="93" customFormat="1" ht="10">
      <c r="B144" s="92"/>
      <c r="D144" s="94" t="s">
        <v>87</v>
      </c>
      <c r="E144" s="95" t="s">
        <v>9</v>
      </c>
      <c r="F144" s="96" t="s">
        <v>141</v>
      </c>
      <c r="H144" s="95" t="s">
        <v>9</v>
      </c>
      <c r="I144" s="97"/>
      <c r="L144" s="92"/>
      <c r="M144" s="98"/>
      <c r="T144" s="99"/>
      <c r="AT144" s="95" t="s">
        <v>87</v>
      </c>
      <c r="AU144" s="95" t="s">
        <v>1</v>
      </c>
      <c r="AV144" s="93" t="s">
        <v>74</v>
      </c>
      <c r="AW144" s="93" t="s">
        <v>89</v>
      </c>
      <c r="AX144" s="93" t="s">
        <v>75</v>
      </c>
      <c r="AY144" s="95" t="s">
        <v>76</v>
      </c>
    </row>
    <row r="145" spans="2:65" s="101" customFormat="1" ht="10">
      <c r="B145" s="100"/>
      <c r="D145" s="94" t="s">
        <v>87</v>
      </c>
      <c r="E145" s="102" t="s">
        <v>9</v>
      </c>
      <c r="F145" s="103" t="s">
        <v>142</v>
      </c>
      <c r="H145" s="104">
        <v>-16.2</v>
      </c>
      <c r="I145" s="105"/>
      <c r="L145" s="100"/>
      <c r="M145" s="106"/>
      <c r="T145" s="107"/>
      <c r="AT145" s="102" t="s">
        <v>87</v>
      </c>
      <c r="AU145" s="102" t="s">
        <v>1</v>
      </c>
      <c r="AV145" s="101" t="s">
        <v>1</v>
      </c>
      <c r="AW145" s="101" t="s">
        <v>89</v>
      </c>
      <c r="AX145" s="101" t="s">
        <v>75</v>
      </c>
      <c r="AY145" s="102" t="s">
        <v>76</v>
      </c>
    </row>
    <row r="146" spans="2:65" s="109" customFormat="1" ht="10">
      <c r="B146" s="108"/>
      <c r="D146" s="94" t="s">
        <v>87</v>
      </c>
      <c r="E146" s="110" t="s">
        <v>9</v>
      </c>
      <c r="F146" s="111" t="s">
        <v>143</v>
      </c>
      <c r="H146" s="112">
        <v>46.6</v>
      </c>
      <c r="I146" s="113"/>
      <c r="L146" s="108"/>
      <c r="M146" s="114"/>
      <c r="T146" s="115"/>
      <c r="AT146" s="110" t="s">
        <v>87</v>
      </c>
      <c r="AU146" s="110" t="s">
        <v>1</v>
      </c>
      <c r="AV146" s="109" t="s">
        <v>83</v>
      </c>
      <c r="AW146" s="109" t="s">
        <v>89</v>
      </c>
      <c r="AX146" s="109" t="s">
        <v>74</v>
      </c>
      <c r="AY146" s="110" t="s">
        <v>76</v>
      </c>
    </row>
    <row r="147" spans="2:65" s="9" customFormat="1" ht="24.25" customHeight="1">
      <c r="B147" s="8"/>
      <c r="C147" s="74" t="s">
        <v>155</v>
      </c>
      <c r="D147" s="74" t="s">
        <v>78</v>
      </c>
      <c r="E147" s="75" t="s">
        <v>156</v>
      </c>
      <c r="F147" s="76" t="s">
        <v>157</v>
      </c>
      <c r="G147" s="77" t="s">
        <v>108</v>
      </c>
      <c r="H147" s="78">
        <v>13</v>
      </c>
      <c r="I147" s="79"/>
      <c r="J147" s="80">
        <f>ROUND(I147*H147,2)</f>
        <v>0</v>
      </c>
      <c r="K147" s="76" t="s">
        <v>82</v>
      </c>
      <c r="L147" s="8"/>
      <c r="M147" s="81" t="s">
        <v>9</v>
      </c>
      <c r="N147" s="82" t="s">
        <v>29</v>
      </c>
      <c r="P147" s="83">
        <f>O147*H147</f>
        <v>0</v>
      </c>
      <c r="Q147" s="83">
        <v>0</v>
      </c>
      <c r="R147" s="83">
        <f>Q147*H147</f>
        <v>0</v>
      </c>
      <c r="S147" s="83">
        <v>0</v>
      </c>
      <c r="T147" s="84">
        <f>S147*H147</f>
        <v>0</v>
      </c>
      <c r="AR147" s="85" t="s">
        <v>83</v>
      </c>
      <c r="AT147" s="85" t="s">
        <v>78</v>
      </c>
      <c r="AU147" s="85" t="s">
        <v>1</v>
      </c>
      <c r="AY147" s="1" t="s">
        <v>76</v>
      </c>
      <c r="BE147" s="86">
        <f>IF(N147="základní",J147,0)</f>
        <v>0</v>
      </c>
      <c r="BF147" s="86">
        <f>IF(N147="snížená",J147,0)</f>
        <v>0</v>
      </c>
      <c r="BG147" s="86">
        <f>IF(N147="zákl. přenesená",J147,0)</f>
        <v>0</v>
      </c>
      <c r="BH147" s="86">
        <f>IF(N147="sníž. přenesená",J147,0)</f>
        <v>0</v>
      </c>
      <c r="BI147" s="86">
        <f>IF(N147="nulová",J147,0)</f>
        <v>0</v>
      </c>
      <c r="BJ147" s="1" t="s">
        <v>74</v>
      </c>
      <c r="BK147" s="86">
        <f>ROUND(I147*H147,2)</f>
        <v>0</v>
      </c>
      <c r="BL147" s="1" t="s">
        <v>83</v>
      </c>
      <c r="BM147" s="85" t="s">
        <v>158</v>
      </c>
    </row>
    <row r="148" spans="2:65" s="9" customFormat="1">
      <c r="B148" s="8"/>
      <c r="D148" s="87" t="s">
        <v>85</v>
      </c>
      <c r="F148" s="88" t="s">
        <v>159</v>
      </c>
      <c r="I148" s="89"/>
      <c r="L148" s="8"/>
      <c r="M148" s="90"/>
      <c r="T148" s="91"/>
      <c r="AT148" s="1" t="s">
        <v>85</v>
      </c>
      <c r="AU148" s="1" t="s">
        <v>1</v>
      </c>
    </row>
    <row r="149" spans="2:65" s="101" customFormat="1" ht="10">
      <c r="B149" s="100"/>
      <c r="D149" s="94" t="s">
        <v>87</v>
      </c>
      <c r="E149" s="102" t="s">
        <v>9</v>
      </c>
      <c r="F149" s="103" t="s">
        <v>111</v>
      </c>
      <c r="H149" s="104">
        <v>6.5</v>
      </c>
      <c r="I149" s="105"/>
      <c r="L149" s="100"/>
      <c r="M149" s="106"/>
      <c r="T149" s="107"/>
      <c r="AT149" s="102" t="s">
        <v>87</v>
      </c>
      <c r="AU149" s="102" t="s">
        <v>1</v>
      </c>
      <c r="AV149" s="101" t="s">
        <v>1</v>
      </c>
      <c r="AW149" s="101" t="s">
        <v>89</v>
      </c>
      <c r="AX149" s="101" t="s">
        <v>75</v>
      </c>
      <c r="AY149" s="102" t="s">
        <v>76</v>
      </c>
    </row>
    <row r="150" spans="2:65" s="101" customFormat="1" ht="10">
      <c r="B150" s="100"/>
      <c r="D150" s="94" t="s">
        <v>87</v>
      </c>
      <c r="E150" s="102" t="s">
        <v>9</v>
      </c>
      <c r="F150" s="103" t="s">
        <v>111</v>
      </c>
      <c r="H150" s="104">
        <v>6.5</v>
      </c>
      <c r="I150" s="105"/>
      <c r="L150" s="100"/>
      <c r="M150" s="106"/>
      <c r="T150" s="107"/>
      <c r="AT150" s="102" t="s">
        <v>87</v>
      </c>
      <c r="AU150" s="102" t="s">
        <v>1</v>
      </c>
      <c r="AV150" s="101" t="s">
        <v>1</v>
      </c>
      <c r="AW150" s="101" t="s">
        <v>89</v>
      </c>
      <c r="AX150" s="101" t="s">
        <v>75</v>
      </c>
      <c r="AY150" s="102" t="s">
        <v>76</v>
      </c>
    </row>
    <row r="151" spans="2:65" s="109" customFormat="1" ht="10">
      <c r="B151" s="108"/>
      <c r="D151" s="94" t="s">
        <v>87</v>
      </c>
      <c r="E151" s="110" t="s">
        <v>9</v>
      </c>
      <c r="F151" s="111" t="s">
        <v>143</v>
      </c>
      <c r="H151" s="112">
        <v>13</v>
      </c>
      <c r="I151" s="113"/>
      <c r="L151" s="108"/>
      <c r="M151" s="114"/>
      <c r="T151" s="115"/>
      <c r="AT151" s="110" t="s">
        <v>87</v>
      </c>
      <c r="AU151" s="110" t="s">
        <v>1</v>
      </c>
      <c r="AV151" s="109" t="s">
        <v>83</v>
      </c>
      <c r="AW151" s="109" t="s">
        <v>89</v>
      </c>
      <c r="AX151" s="109" t="s">
        <v>74</v>
      </c>
      <c r="AY151" s="110" t="s">
        <v>76</v>
      </c>
    </row>
    <row r="152" spans="2:65" s="9" customFormat="1" ht="24.25" customHeight="1">
      <c r="B152" s="8"/>
      <c r="C152" s="74" t="s">
        <v>160</v>
      </c>
      <c r="D152" s="74" t="s">
        <v>78</v>
      </c>
      <c r="E152" s="75" t="s">
        <v>161</v>
      </c>
      <c r="F152" s="76" t="s">
        <v>162</v>
      </c>
      <c r="G152" s="77" t="s">
        <v>81</v>
      </c>
      <c r="H152" s="78">
        <v>718</v>
      </c>
      <c r="I152" s="79"/>
      <c r="J152" s="80">
        <f>ROUND(I152*H152,2)</f>
        <v>0</v>
      </c>
      <c r="K152" s="76" t="s">
        <v>82</v>
      </c>
      <c r="L152" s="8"/>
      <c r="M152" s="81" t="s">
        <v>9</v>
      </c>
      <c r="N152" s="82" t="s">
        <v>29</v>
      </c>
      <c r="P152" s="83">
        <f>O152*H152</f>
        <v>0</v>
      </c>
      <c r="Q152" s="83">
        <v>0</v>
      </c>
      <c r="R152" s="83">
        <f>Q152*H152</f>
        <v>0</v>
      </c>
      <c r="S152" s="83">
        <v>0</v>
      </c>
      <c r="T152" s="84">
        <f>S152*H152</f>
        <v>0</v>
      </c>
      <c r="AR152" s="85" t="s">
        <v>83</v>
      </c>
      <c r="AT152" s="85" t="s">
        <v>78</v>
      </c>
      <c r="AU152" s="85" t="s">
        <v>1</v>
      </c>
      <c r="AY152" s="1" t="s">
        <v>76</v>
      </c>
      <c r="BE152" s="86">
        <f>IF(N152="základní",J152,0)</f>
        <v>0</v>
      </c>
      <c r="BF152" s="86">
        <f>IF(N152="snížená",J152,0)</f>
        <v>0</v>
      </c>
      <c r="BG152" s="86">
        <f>IF(N152="zákl. přenesená",J152,0)</f>
        <v>0</v>
      </c>
      <c r="BH152" s="86">
        <f>IF(N152="sníž. přenesená",J152,0)</f>
        <v>0</v>
      </c>
      <c r="BI152" s="86">
        <f>IF(N152="nulová",J152,0)</f>
        <v>0</v>
      </c>
      <c r="BJ152" s="1" t="s">
        <v>74</v>
      </c>
      <c r="BK152" s="86">
        <f>ROUND(I152*H152,2)</f>
        <v>0</v>
      </c>
      <c r="BL152" s="1" t="s">
        <v>83</v>
      </c>
      <c r="BM152" s="85" t="s">
        <v>163</v>
      </c>
    </row>
    <row r="153" spans="2:65" s="9" customFormat="1">
      <c r="B153" s="8"/>
      <c r="D153" s="87" t="s">
        <v>85</v>
      </c>
      <c r="F153" s="88" t="s">
        <v>164</v>
      </c>
      <c r="I153" s="89"/>
      <c r="L153" s="8"/>
      <c r="M153" s="90"/>
      <c r="T153" s="91"/>
      <c r="AT153" s="1" t="s">
        <v>85</v>
      </c>
      <c r="AU153" s="1" t="s">
        <v>1</v>
      </c>
    </row>
    <row r="154" spans="2:65" s="93" customFormat="1" ht="10">
      <c r="B154" s="92"/>
      <c r="D154" s="94" t="s">
        <v>87</v>
      </c>
      <c r="E154" s="95" t="s">
        <v>9</v>
      </c>
      <c r="F154" s="96" t="s">
        <v>165</v>
      </c>
      <c r="H154" s="95" t="s">
        <v>9</v>
      </c>
      <c r="I154" s="97"/>
      <c r="L154" s="92"/>
      <c r="M154" s="98"/>
      <c r="T154" s="99"/>
      <c r="AT154" s="95" t="s">
        <v>87</v>
      </c>
      <c r="AU154" s="95" t="s">
        <v>1</v>
      </c>
      <c r="AV154" s="93" t="s">
        <v>74</v>
      </c>
      <c r="AW154" s="93" t="s">
        <v>89</v>
      </c>
      <c r="AX154" s="93" t="s">
        <v>75</v>
      </c>
      <c r="AY154" s="95" t="s">
        <v>76</v>
      </c>
    </row>
    <row r="155" spans="2:65" s="101" customFormat="1" ht="10">
      <c r="B155" s="100"/>
      <c r="D155" s="94" t="s">
        <v>87</v>
      </c>
      <c r="E155" s="102" t="s">
        <v>9</v>
      </c>
      <c r="F155" s="103" t="s">
        <v>166</v>
      </c>
      <c r="H155" s="104">
        <v>718</v>
      </c>
      <c r="I155" s="105"/>
      <c r="L155" s="100"/>
      <c r="M155" s="106"/>
      <c r="T155" s="107"/>
      <c r="AT155" s="102" t="s">
        <v>87</v>
      </c>
      <c r="AU155" s="102" t="s">
        <v>1</v>
      </c>
      <c r="AV155" s="101" t="s">
        <v>1</v>
      </c>
      <c r="AW155" s="101" t="s">
        <v>89</v>
      </c>
      <c r="AX155" s="101" t="s">
        <v>74</v>
      </c>
      <c r="AY155" s="102" t="s">
        <v>76</v>
      </c>
    </row>
    <row r="156" spans="2:65" s="9" customFormat="1" ht="24.25" customHeight="1">
      <c r="B156" s="8"/>
      <c r="C156" s="74" t="s">
        <v>167</v>
      </c>
      <c r="D156" s="74" t="s">
        <v>78</v>
      </c>
      <c r="E156" s="75" t="s">
        <v>168</v>
      </c>
      <c r="F156" s="76" t="s">
        <v>169</v>
      </c>
      <c r="G156" s="77" t="s">
        <v>170</v>
      </c>
      <c r="H156" s="78">
        <v>107.28</v>
      </c>
      <c r="I156" s="79"/>
      <c r="J156" s="80">
        <f>ROUND(I156*H156,2)</f>
        <v>0</v>
      </c>
      <c r="K156" s="76" t="s">
        <v>82</v>
      </c>
      <c r="L156" s="8"/>
      <c r="M156" s="81" t="s">
        <v>9</v>
      </c>
      <c r="N156" s="82" t="s">
        <v>29</v>
      </c>
      <c r="P156" s="83">
        <f>O156*H156</f>
        <v>0</v>
      </c>
      <c r="Q156" s="83">
        <v>0</v>
      </c>
      <c r="R156" s="83">
        <f>Q156*H156</f>
        <v>0</v>
      </c>
      <c r="S156" s="83">
        <v>0</v>
      </c>
      <c r="T156" s="84">
        <f>S156*H156</f>
        <v>0</v>
      </c>
      <c r="AR156" s="85" t="s">
        <v>83</v>
      </c>
      <c r="AT156" s="85" t="s">
        <v>78</v>
      </c>
      <c r="AU156" s="85" t="s">
        <v>1</v>
      </c>
      <c r="AY156" s="1" t="s">
        <v>76</v>
      </c>
      <c r="BE156" s="86">
        <f>IF(N156="základní",J156,0)</f>
        <v>0</v>
      </c>
      <c r="BF156" s="86">
        <f>IF(N156="snížená",J156,0)</f>
        <v>0</v>
      </c>
      <c r="BG156" s="86">
        <f>IF(N156="zákl. přenesená",J156,0)</f>
        <v>0</v>
      </c>
      <c r="BH156" s="86">
        <f>IF(N156="sníž. přenesená",J156,0)</f>
        <v>0</v>
      </c>
      <c r="BI156" s="86">
        <f>IF(N156="nulová",J156,0)</f>
        <v>0</v>
      </c>
      <c r="BJ156" s="1" t="s">
        <v>74</v>
      </c>
      <c r="BK156" s="86">
        <f>ROUND(I156*H156,2)</f>
        <v>0</v>
      </c>
      <c r="BL156" s="1" t="s">
        <v>83</v>
      </c>
      <c r="BM156" s="85" t="s">
        <v>171</v>
      </c>
    </row>
    <row r="157" spans="2:65" s="9" customFormat="1">
      <c r="B157" s="8"/>
      <c r="D157" s="87" t="s">
        <v>85</v>
      </c>
      <c r="F157" s="88" t="s">
        <v>172</v>
      </c>
      <c r="I157" s="89"/>
      <c r="L157" s="8"/>
      <c r="M157" s="90"/>
      <c r="T157" s="91"/>
      <c r="AT157" s="1" t="s">
        <v>85</v>
      </c>
      <c r="AU157" s="1" t="s">
        <v>1</v>
      </c>
    </row>
    <row r="158" spans="2:65" s="101" customFormat="1" ht="10">
      <c r="B158" s="100"/>
      <c r="D158" s="94" t="s">
        <v>87</v>
      </c>
      <c r="E158" s="102" t="s">
        <v>9</v>
      </c>
      <c r="F158" s="103" t="s">
        <v>173</v>
      </c>
      <c r="H158" s="104">
        <v>107.28</v>
      </c>
      <c r="I158" s="105"/>
      <c r="L158" s="100"/>
      <c r="M158" s="106"/>
      <c r="T158" s="107"/>
      <c r="AT158" s="102" t="s">
        <v>87</v>
      </c>
      <c r="AU158" s="102" t="s">
        <v>1</v>
      </c>
      <c r="AV158" s="101" t="s">
        <v>1</v>
      </c>
      <c r="AW158" s="101" t="s">
        <v>89</v>
      </c>
      <c r="AX158" s="101" t="s">
        <v>74</v>
      </c>
      <c r="AY158" s="102" t="s">
        <v>76</v>
      </c>
    </row>
    <row r="159" spans="2:65" s="9" customFormat="1" ht="24.25" customHeight="1">
      <c r="B159" s="8"/>
      <c r="C159" s="74" t="s">
        <v>174</v>
      </c>
      <c r="D159" s="74" t="s">
        <v>78</v>
      </c>
      <c r="E159" s="75" t="s">
        <v>175</v>
      </c>
      <c r="F159" s="76" t="s">
        <v>176</v>
      </c>
      <c r="G159" s="77" t="s">
        <v>108</v>
      </c>
      <c r="H159" s="78">
        <v>119.6</v>
      </c>
      <c r="I159" s="79"/>
      <c r="J159" s="80">
        <f>ROUND(I159*H159,2)</f>
        <v>0</v>
      </c>
      <c r="K159" s="76" t="s">
        <v>82</v>
      </c>
      <c r="L159" s="8"/>
      <c r="M159" s="81" t="s">
        <v>9</v>
      </c>
      <c r="N159" s="82" t="s">
        <v>29</v>
      </c>
      <c r="P159" s="83">
        <f>O159*H159</f>
        <v>0</v>
      </c>
      <c r="Q159" s="83">
        <v>0</v>
      </c>
      <c r="R159" s="83">
        <f>Q159*H159</f>
        <v>0</v>
      </c>
      <c r="S159" s="83">
        <v>0</v>
      </c>
      <c r="T159" s="84">
        <f>S159*H159</f>
        <v>0</v>
      </c>
      <c r="AR159" s="85" t="s">
        <v>83</v>
      </c>
      <c r="AT159" s="85" t="s">
        <v>78</v>
      </c>
      <c r="AU159" s="85" t="s">
        <v>1</v>
      </c>
      <c r="AY159" s="1" t="s">
        <v>76</v>
      </c>
      <c r="BE159" s="86">
        <f>IF(N159="základní",J159,0)</f>
        <v>0</v>
      </c>
      <c r="BF159" s="86">
        <f>IF(N159="snížená",J159,0)</f>
        <v>0</v>
      </c>
      <c r="BG159" s="86">
        <f>IF(N159="zákl. přenesená",J159,0)</f>
        <v>0</v>
      </c>
      <c r="BH159" s="86">
        <f>IF(N159="sníž. přenesená",J159,0)</f>
        <v>0</v>
      </c>
      <c r="BI159" s="86">
        <f>IF(N159="nulová",J159,0)</f>
        <v>0</v>
      </c>
      <c r="BJ159" s="1" t="s">
        <v>74</v>
      </c>
      <c r="BK159" s="86">
        <f>ROUND(I159*H159,2)</f>
        <v>0</v>
      </c>
      <c r="BL159" s="1" t="s">
        <v>83</v>
      </c>
      <c r="BM159" s="85" t="s">
        <v>177</v>
      </c>
    </row>
    <row r="160" spans="2:65" s="9" customFormat="1">
      <c r="B160" s="8"/>
      <c r="D160" s="87" t="s">
        <v>85</v>
      </c>
      <c r="F160" s="88" t="s">
        <v>178</v>
      </c>
      <c r="I160" s="89"/>
      <c r="L160" s="8"/>
      <c r="M160" s="90"/>
      <c r="T160" s="91"/>
      <c r="AT160" s="1" t="s">
        <v>85</v>
      </c>
      <c r="AU160" s="1" t="s">
        <v>1</v>
      </c>
    </row>
    <row r="161" spans="2:65" s="101" customFormat="1" ht="10">
      <c r="B161" s="100"/>
      <c r="D161" s="94" t="s">
        <v>87</v>
      </c>
      <c r="E161" s="102" t="s">
        <v>9</v>
      </c>
      <c r="F161" s="103" t="s">
        <v>179</v>
      </c>
      <c r="H161" s="104">
        <v>119.6</v>
      </c>
      <c r="I161" s="105"/>
      <c r="L161" s="100"/>
      <c r="M161" s="106"/>
      <c r="T161" s="107"/>
      <c r="AT161" s="102" t="s">
        <v>87</v>
      </c>
      <c r="AU161" s="102" t="s">
        <v>1</v>
      </c>
      <c r="AV161" s="101" t="s">
        <v>1</v>
      </c>
      <c r="AW161" s="101" t="s">
        <v>89</v>
      </c>
      <c r="AX161" s="101" t="s">
        <v>74</v>
      </c>
      <c r="AY161" s="102" t="s">
        <v>76</v>
      </c>
    </row>
    <row r="162" spans="2:65" s="9" customFormat="1" ht="24.25" customHeight="1">
      <c r="B162" s="8"/>
      <c r="C162" s="74" t="s">
        <v>180</v>
      </c>
      <c r="D162" s="74" t="s">
        <v>78</v>
      </c>
      <c r="E162" s="75" t="s">
        <v>181</v>
      </c>
      <c r="F162" s="76" t="s">
        <v>182</v>
      </c>
      <c r="G162" s="77" t="s">
        <v>108</v>
      </c>
      <c r="H162" s="78">
        <v>1.5</v>
      </c>
      <c r="I162" s="79"/>
      <c r="J162" s="80">
        <f>ROUND(I162*H162,2)</f>
        <v>0</v>
      </c>
      <c r="K162" s="76" t="s">
        <v>82</v>
      </c>
      <c r="L162" s="8"/>
      <c r="M162" s="81" t="s">
        <v>9</v>
      </c>
      <c r="N162" s="82" t="s">
        <v>29</v>
      </c>
      <c r="P162" s="83">
        <f>O162*H162</f>
        <v>0</v>
      </c>
      <c r="Q162" s="83">
        <v>0</v>
      </c>
      <c r="R162" s="83">
        <f>Q162*H162</f>
        <v>0</v>
      </c>
      <c r="S162" s="83">
        <v>0</v>
      </c>
      <c r="T162" s="84">
        <f>S162*H162</f>
        <v>0</v>
      </c>
      <c r="AR162" s="85" t="s">
        <v>83</v>
      </c>
      <c r="AT162" s="85" t="s">
        <v>78</v>
      </c>
      <c r="AU162" s="85" t="s">
        <v>1</v>
      </c>
      <c r="AY162" s="1" t="s">
        <v>76</v>
      </c>
      <c r="BE162" s="86">
        <f>IF(N162="základní",J162,0)</f>
        <v>0</v>
      </c>
      <c r="BF162" s="86">
        <f>IF(N162="snížená",J162,0)</f>
        <v>0</v>
      </c>
      <c r="BG162" s="86">
        <f>IF(N162="zákl. přenesená",J162,0)</f>
        <v>0</v>
      </c>
      <c r="BH162" s="86">
        <f>IF(N162="sníž. přenesená",J162,0)</f>
        <v>0</v>
      </c>
      <c r="BI162" s="86">
        <f>IF(N162="nulová",J162,0)</f>
        <v>0</v>
      </c>
      <c r="BJ162" s="1" t="s">
        <v>74</v>
      </c>
      <c r="BK162" s="86">
        <f>ROUND(I162*H162,2)</f>
        <v>0</v>
      </c>
      <c r="BL162" s="1" t="s">
        <v>83</v>
      </c>
      <c r="BM162" s="85" t="s">
        <v>183</v>
      </c>
    </row>
    <row r="163" spans="2:65" s="9" customFormat="1">
      <c r="B163" s="8"/>
      <c r="D163" s="87" t="s">
        <v>85</v>
      </c>
      <c r="F163" s="88" t="s">
        <v>184</v>
      </c>
      <c r="I163" s="89"/>
      <c r="L163" s="8"/>
      <c r="M163" s="90"/>
      <c r="T163" s="91"/>
      <c r="AT163" s="1" t="s">
        <v>85</v>
      </c>
      <c r="AU163" s="1" t="s">
        <v>1</v>
      </c>
    </row>
    <row r="164" spans="2:65" s="93" customFormat="1" ht="10">
      <c r="B164" s="92"/>
      <c r="D164" s="94" t="s">
        <v>87</v>
      </c>
      <c r="E164" s="95" t="s">
        <v>9</v>
      </c>
      <c r="F164" s="96" t="s">
        <v>185</v>
      </c>
      <c r="H164" s="95" t="s">
        <v>9</v>
      </c>
      <c r="I164" s="97"/>
      <c r="L164" s="92"/>
      <c r="M164" s="98"/>
      <c r="T164" s="99"/>
      <c r="AT164" s="95" t="s">
        <v>87</v>
      </c>
      <c r="AU164" s="95" t="s">
        <v>1</v>
      </c>
      <c r="AV164" s="93" t="s">
        <v>74</v>
      </c>
      <c r="AW164" s="93" t="s">
        <v>89</v>
      </c>
      <c r="AX164" s="93" t="s">
        <v>75</v>
      </c>
      <c r="AY164" s="95" t="s">
        <v>76</v>
      </c>
    </row>
    <row r="165" spans="2:65" s="101" customFormat="1" ht="10">
      <c r="B165" s="100"/>
      <c r="D165" s="94" t="s">
        <v>87</v>
      </c>
      <c r="E165" s="102" t="s">
        <v>9</v>
      </c>
      <c r="F165" s="103" t="s">
        <v>186</v>
      </c>
      <c r="H165" s="104">
        <v>1.5</v>
      </c>
      <c r="I165" s="105"/>
      <c r="L165" s="100"/>
      <c r="M165" s="106"/>
      <c r="T165" s="107"/>
      <c r="AT165" s="102" t="s">
        <v>87</v>
      </c>
      <c r="AU165" s="102" t="s">
        <v>1</v>
      </c>
      <c r="AV165" s="101" t="s">
        <v>1</v>
      </c>
      <c r="AW165" s="101" t="s">
        <v>89</v>
      </c>
      <c r="AX165" s="101" t="s">
        <v>74</v>
      </c>
      <c r="AY165" s="102" t="s">
        <v>76</v>
      </c>
    </row>
    <row r="166" spans="2:65" s="9" customFormat="1" ht="16.5" customHeight="1">
      <c r="B166" s="8"/>
      <c r="C166" s="116" t="s">
        <v>187</v>
      </c>
      <c r="D166" s="116" t="s">
        <v>188</v>
      </c>
      <c r="E166" s="117" t="s">
        <v>189</v>
      </c>
      <c r="F166" s="118" t="s">
        <v>190</v>
      </c>
      <c r="G166" s="119" t="s">
        <v>170</v>
      </c>
      <c r="H166" s="120">
        <v>3</v>
      </c>
      <c r="I166" s="121"/>
      <c r="J166" s="122">
        <f>ROUND(I166*H166,2)</f>
        <v>0</v>
      </c>
      <c r="K166" s="118" t="s">
        <v>82</v>
      </c>
      <c r="L166" s="123"/>
      <c r="M166" s="124" t="s">
        <v>9</v>
      </c>
      <c r="N166" s="125" t="s">
        <v>29</v>
      </c>
      <c r="P166" s="83">
        <f>O166*H166</f>
        <v>0</v>
      </c>
      <c r="Q166" s="83">
        <v>1</v>
      </c>
      <c r="R166" s="83">
        <f>Q166*H166</f>
        <v>3</v>
      </c>
      <c r="S166" s="83">
        <v>0</v>
      </c>
      <c r="T166" s="84">
        <f>S166*H166</f>
        <v>0</v>
      </c>
      <c r="AR166" s="85" t="s">
        <v>122</v>
      </c>
      <c r="AT166" s="85" t="s">
        <v>188</v>
      </c>
      <c r="AU166" s="85" t="s">
        <v>1</v>
      </c>
      <c r="AY166" s="1" t="s">
        <v>76</v>
      </c>
      <c r="BE166" s="86">
        <f>IF(N166="základní",J166,0)</f>
        <v>0</v>
      </c>
      <c r="BF166" s="86">
        <f>IF(N166="snížená",J166,0)</f>
        <v>0</v>
      </c>
      <c r="BG166" s="86">
        <f>IF(N166="zákl. přenesená",J166,0)</f>
        <v>0</v>
      </c>
      <c r="BH166" s="86">
        <f>IF(N166="sníž. přenesená",J166,0)</f>
        <v>0</v>
      </c>
      <c r="BI166" s="86">
        <f>IF(N166="nulová",J166,0)</f>
        <v>0</v>
      </c>
      <c r="BJ166" s="1" t="s">
        <v>74</v>
      </c>
      <c r="BK166" s="86">
        <f>ROUND(I166*H166,2)</f>
        <v>0</v>
      </c>
      <c r="BL166" s="1" t="s">
        <v>83</v>
      </c>
      <c r="BM166" s="85" t="s">
        <v>191</v>
      </c>
    </row>
    <row r="167" spans="2:65" s="101" customFormat="1" ht="10">
      <c r="B167" s="100"/>
      <c r="D167" s="94" t="s">
        <v>87</v>
      </c>
      <c r="E167" s="102" t="s">
        <v>9</v>
      </c>
      <c r="F167" s="103" t="s">
        <v>192</v>
      </c>
      <c r="H167" s="104">
        <v>3</v>
      </c>
      <c r="I167" s="105"/>
      <c r="L167" s="100"/>
      <c r="M167" s="106"/>
      <c r="T167" s="107"/>
      <c r="AT167" s="102" t="s">
        <v>87</v>
      </c>
      <c r="AU167" s="102" t="s">
        <v>1</v>
      </c>
      <c r="AV167" s="101" t="s">
        <v>1</v>
      </c>
      <c r="AW167" s="101" t="s">
        <v>89</v>
      </c>
      <c r="AX167" s="101" t="s">
        <v>74</v>
      </c>
      <c r="AY167" s="102" t="s">
        <v>76</v>
      </c>
    </row>
    <row r="168" spans="2:65" s="9" customFormat="1" ht="37.9" customHeight="1">
      <c r="B168" s="8"/>
      <c r="C168" s="74" t="s">
        <v>193</v>
      </c>
      <c r="D168" s="74" t="s">
        <v>78</v>
      </c>
      <c r="E168" s="75" t="s">
        <v>194</v>
      </c>
      <c r="F168" s="76" t="s">
        <v>195</v>
      </c>
      <c r="G168" s="77" t="s">
        <v>108</v>
      </c>
      <c r="H168" s="78">
        <v>24.3</v>
      </c>
      <c r="I168" s="79"/>
      <c r="J168" s="80">
        <f>ROUND(I168*H168,2)</f>
        <v>0</v>
      </c>
      <c r="K168" s="76" t="s">
        <v>82</v>
      </c>
      <c r="L168" s="8"/>
      <c r="M168" s="81" t="s">
        <v>9</v>
      </c>
      <c r="N168" s="82" t="s">
        <v>29</v>
      </c>
      <c r="P168" s="83">
        <f>O168*H168</f>
        <v>0</v>
      </c>
      <c r="Q168" s="83">
        <v>0</v>
      </c>
      <c r="R168" s="83">
        <f>Q168*H168</f>
        <v>0</v>
      </c>
      <c r="S168" s="83">
        <v>0</v>
      </c>
      <c r="T168" s="84">
        <f>S168*H168</f>
        <v>0</v>
      </c>
      <c r="AR168" s="85" t="s">
        <v>83</v>
      </c>
      <c r="AT168" s="85" t="s">
        <v>78</v>
      </c>
      <c r="AU168" s="85" t="s">
        <v>1</v>
      </c>
      <c r="AY168" s="1" t="s">
        <v>76</v>
      </c>
      <c r="BE168" s="86">
        <f>IF(N168="základní",J168,0)</f>
        <v>0</v>
      </c>
      <c r="BF168" s="86">
        <f>IF(N168="snížená",J168,0)</f>
        <v>0</v>
      </c>
      <c r="BG168" s="86">
        <f>IF(N168="zákl. přenesená",J168,0)</f>
        <v>0</v>
      </c>
      <c r="BH168" s="86">
        <f>IF(N168="sníž. přenesená",J168,0)</f>
        <v>0</v>
      </c>
      <c r="BI168" s="86">
        <f>IF(N168="nulová",J168,0)</f>
        <v>0</v>
      </c>
      <c r="BJ168" s="1" t="s">
        <v>74</v>
      </c>
      <c r="BK168" s="86">
        <f>ROUND(I168*H168,2)</f>
        <v>0</v>
      </c>
      <c r="BL168" s="1" t="s">
        <v>83</v>
      </c>
      <c r="BM168" s="85" t="s">
        <v>196</v>
      </c>
    </row>
    <row r="169" spans="2:65" s="9" customFormat="1">
      <c r="B169" s="8"/>
      <c r="D169" s="87" t="s">
        <v>85</v>
      </c>
      <c r="F169" s="88" t="s">
        <v>197</v>
      </c>
      <c r="I169" s="89"/>
      <c r="L169" s="8"/>
      <c r="M169" s="90"/>
      <c r="T169" s="91"/>
      <c r="AT169" s="1" t="s">
        <v>85</v>
      </c>
      <c r="AU169" s="1" t="s">
        <v>1</v>
      </c>
    </row>
    <row r="170" spans="2:65" s="93" customFormat="1" ht="10">
      <c r="B170" s="92"/>
      <c r="D170" s="94" t="s">
        <v>87</v>
      </c>
      <c r="E170" s="95" t="s">
        <v>9</v>
      </c>
      <c r="F170" s="96" t="s">
        <v>198</v>
      </c>
      <c r="H170" s="95" t="s">
        <v>9</v>
      </c>
      <c r="I170" s="97"/>
      <c r="L170" s="92"/>
      <c r="M170" s="98"/>
      <c r="T170" s="99"/>
      <c r="AT170" s="95" t="s">
        <v>87</v>
      </c>
      <c r="AU170" s="95" t="s">
        <v>1</v>
      </c>
      <c r="AV170" s="93" t="s">
        <v>74</v>
      </c>
      <c r="AW170" s="93" t="s">
        <v>89</v>
      </c>
      <c r="AX170" s="93" t="s">
        <v>75</v>
      </c>
      <c r="AY170" s="95" t="s">
        <v>76</v>
      </c>
    </row>
    <row r="171" spans="2:65" s="101" customFormat="1" ht="10">
      <c r="B171" s="100"/>
      <c r="D171" s="94" t="s">
        <v>87</v>
      </c>
      <c r="E171" s="102" t="s">
        <v>9</v>
      </c>
      <c r="F171" s="103" t="s">
        <v>199</v>
      </c>
      <c r="H171" s="104">
        <v>8.1</v>
      </c>
      <c r="I171" s="105"/>
      <c r="L171" s="100"/>
      <c r="M171" s="106"/>
      <c r="T171" s="107"/>
      <c r="AT171" s="102" t="s">
        <v>87</v>
      </c>
      <c r="AU171" s="102" t="s">
        <v>1</v>
      </c>
      <c r="AV171" s="101" t="s">
        <v>1</v>
      </c>
      <c r="AW171" s="101" t="s">
        <v>89</v>
      </c>
      <c r="AX171" s="101" t="s">
        <v>75</v>
      </c>
      <c r="AY171" s="102" t="s">
        <v>76</v>
      </c>
    </row>
    <row r="172" spans="2:65" s="93" customFormat="1" ht="10">
      <c r="B172" s="92"/>
      <c r="D172" s="94" t="s">
        <v>87</v>
      </c>
      <c r="E172" s="95" t="s">
        <v>9</v>
      </c>
      <c r="F172" s="96" t="s">
        <v>200</v>
      </c>
      <c r="H172" s="95" t="s">
        <v>9</v>
      </c>
      <c r="I172" s="97"/>
      <c r="L172" s="92"/>
      <c r="M172" s="98"/>
      <c r="T172" s="99"/>
      <c r="AT172" s="95" t="s">
        <v>87</v>
      </c>
      <c r="AU172" s="95" t="s">
        <v>1</v>
      </c>
      <c r="AV172" s="93" t="s">
        <v>74</v>
      </c>
      <c r="AW172" s="93" t="s">
        <v>89</v>
      </c>
      <c r="AX172" s="93" t="s">
        <v>75</v>
      </c>
      <c r="AY172" s="95" t="s">
        <v>76</v>
      </c>
    </row>
    <row r="173" spans="2:65" s="101" customFormat="1" ht="10">
      <c r="B173" s="100"/>
      <c r="D173" s="94" t="s">
        <v>87</v>
      </c>
      <c r="E173" s="102" t="s">
        <v>9</v>
      </c>
      <c r="F173" s="103" t="s">
        <v>201</v>
      </c>
      <c r="H173" s="104">
        <v>16.2</v>
      </c>
      <c r="I173" s="105"/>
      <c r="L173" s="100"/>
      <c r="M173" s="106"/>
      <c r="T173" s="107"/>
      <c r="AT173" s="102" t="s">
        <v>87</v>
      </c>
      <c r="AU173" s="102" t="s">
        <v>1</v>
      </c>
      <c r="AV173" s="101" t="s">
        <v>1</v>
      </c>
      <c r="AW173" s="101" t="s">
        <v>89</v>
      </c>
      <c r="AX173" s="101" t="s">
        <v>75</v>
      </c>
      <c r="AY173" s="102" t="s">
        <v>76</v>
      </c>
    </row>
    <row r="174" spans="2:65" s="109" customFormat="1" ht="10">
      <c r="B174" s="108"/>
      <c r="D174" s="94" t="s">
        <v>87</v>
      </c>
      <c r="E174" s="110" t="s">
        <v>9</v>
      </c>
      <c r="F174" s="111" t="s">
        <v>143</v>
      </c>
      <c r="H174" s="112">
        <v>24.3</v>
      </c>
      <c r="I174" s="113"/>
      <c r="L174" s="108"/>
      <c r="M174" s="114"/>
      <c r="T174" s="115"/>
      <c r="AT174" s="110" t="s">
        <v>87</v>
      </c>
      <c r="AU174" s="110" t="s">
        <v>1</v>
      </c>
      <c r="AV174" s="109" t="s">
        <v>83</v>
      </c>
      <c r="AW174" s="109" t="s">
        <v>89</v>
      </c>
      <c r="AX174" s="109" t="s">
        <v>74</v>
      </c>
      <c r="AY174" s="110" t="s">
        <v>76</v>
      </c>
    </row>
    <row r="175" spans="2:65" s="9" customFormat="1" ht="16.5" customHeight="1">
      <c r="B175" s="8"/>
      <c r="C175" s="116" t="s">
        <v>202</v>
      </c>
      <c r="D175" s="116" t="s">
        <v>188</v>
      </c>
      <c r="E175" s="117" t="s">
        <v>203</v>
      </c>
      <c r="F175" s="118" t="s">
        <v>204</v>
      </c>
      <c r="G175" s="119" t="s">
        <v>170</v>
      </c>
      <c r="H175" s="120">
        <v>16.2</v>
      </c>
      <c r="I175" s="121"/>
      <c r="J175" s="122">
        <f>ROUND(I175*H175,2)</f>
        <v>0</v>
      </c>
      <c r="K175" s="118" t="s">
        <v>82</v>
      </c>
      <c r="L175" s="123"/>
      <c r="M175" s="124" t="s">
        <v>9</v>
      </c>
      <c r="N175" s="125" t="s">
        <v>29</v>
      </c>
      <c r="P175" s="83">
        <f>O175*H175</f>
        <v>0</v>
      </c>
      <c r="Q175" s="83">
        <v>1</v>
      </c>
      <c r="R175" s="83">
        <f>Q175*H175</f>
        <v>16.2</v>
      </c>
      <c r="S175" s="83">
        <v>0</v>
      </c>
      <c r="T175" s="84">
        <f>S175*H175</f>
        <v>0</v>
      </c>
      <c r="AR175" s="85" t="s">
        <v>122</v>
      </c>
      <c r="AT175" s="85" t="s">
        <v>188</v>
      </c>
      <c r="AU175" s="85" t="s">
        <v>1</v>
      </c>
      <c r="AY175" s="1" t="s">
        <v>76</v>
      </c>
      <c r="BE175" s="86">
        <f>IF(N175="základní",J175,0)</f>
        <v>0</v>
      </c>
      <c r="BF175" s="86">
        <f>IF(N175="snížená",J175,0)</f>
        <v>0</v>
      </c>
      <c r="BG175" s="86">
        <f>IF(N175="zákl. přenesená",J175,0)</f>
        <v>0</v>
      </c>
      <c r="BH175" s="86">
        <f>IF(N175="sníž. přenesená",J175,0)</f>
        <v>0</v>
      </c>
      <c r="BI175" s="86">
        <f>IF(N175="nulová",J175,0)</f>
        <v>0</v>
      </c>
      <c r="BJ175" s="1" t="s">
        <v>74</v>
      </c>
      <c r="BK175" s="86">
        <f>ROUND(I175*H175,2)</f>
        <v>0</v>
      </c>
      <c r="BL175" s="1" t="s">
        <v>83</v>
      </c>
      <c r="BM175" s="85" t="s">
        <v>205</v>
      </c>
    </row>
    <row r="176" spans="2:65" s="101" customFormat="1" ht="10">
      <c r="B176" s="100"/>
      <c r="D176" s="94" t="s">
        <v>87</v>
      </c>
      <c r="F176" s="103" t="s">
        <v>206</v>
      </c>
      <c r="H176" s="104">
        <v>16.2</v>
      </c>
      <c r="I176" s="105"/>
      <c r="L176" s="100"/>
      <c r="M176" s="106"/>
      <c r="T176" s="107"/>
      <c r="AT176" s="102" t="s">
        <v>87</v>
      </c>
      <c r="AU176" s="102" t="s">
        <v>1</v>
      </c>
      <c r="AV176" s="101" t="s">
        <v>1</v>
      </c>
      <c r="AW176" s="101" t="s">
        <v>4</v>
      </c>
      <c r="AX176" s="101" t="s">
        <v>74</v>
      </c>
      <c r="AY176" s="102" t="s">
        <v>76</v>
      </c>
    </row>
    <row r="177" spans="2:65" s="9" customFormat="1" ht="24.25" customHeight="1">
      <c r="B177" s="8"/>
      <c r="C177" s="74" t="s">
        <v>207</v>
      </c>
      <c r="D177" s="74" t="s">
        <v>78</v>
      </c>
      <c r="E177" s="75" t="s">
        <v>208</v>
      </c>
      <c r="F177" s="76" t="s">
        <v>209</v>
      </c>
      <c r="G177" s="77" t="s">
        <v>81</v>
      </c>
      <c r="H177" s="78">
        <v>110</v>
      </c>
      <c r="I177" s="79"/>
      <c r="J177" s="80">
        <f>ROUND(I177*H177,2)</f>
        <v>0</v>
      </c>
      <c r="K177" s="76" t="s">
        <v>82</v>
      </c>
      <c r="L177" s="8"/>
      <c r="M177" s="81" t="s">
        <v>9</v>
      </c>
      <c r="N177" s="82" t="s">
        <v>29</v>
      </c>
      <c r="P177" s="83">
        <f>O177*H177</f>
        <v>0</v>
      </c>
      <c r="Q177" s="83">
        <v>0</v>
      </c>
      <c r="R177" s="83">
        <f>Q177*H177</f>
        <v>0</v>
      </c>
      <c r="S177" s="83">
        <v>0</v>
      </c>
      <c r="T177" s="84">
        <f>S177*H177</f>
        <v>0</v>
      </c>
      <c r="AR177" s="85" t="s">
        <v>83</v>
      </c>
      <c r="AT177" s="85" t="s">
        <v>78</v>
      </c>
      <c r="AU177" s="85" t="s">
        <v>1</v>
      </c>
      <c r="AY177" s="1" t="s">
        <v>76</v>
      </c>
      <c r="BE177" s="86">
        <f>IF(N177="základní",J177,0)</f>
        <v>0</v>
      </c>
      <c r="BF177" s="86">
        <f>IF(N177="snížená",J177,0)</f>
        <v>0</v>
      </c>
      <c r="BG177" s="86">
        <f>IF(N177="zákl. přenesená",J177,0)</f>
        <v>0</v>
      </c>
      <c r="BH177" s="86">
        <f>IF(N177="sníž. přenesená",J177,0)</f>
        <v>0</v>
      </c>
      <c r="BI177" s="86">
        <f>IF(N177="nulová",J177,0)</f>
        <v>0</v>
      </c>
      <c r="BJ177" s="1" t="s">
        <v>74</v>
      </c>
      <c r="BK177" s="86">
        <f>ROUND(I177*H177,2)</f>
        <v>0</v>
      </c>
      <c r="BL177" s="1" t="s">
        <v>83</v>
      </c>
      <c r="BM177" s="85" t="s">
        <v>210</v>
      </c>
    </row>
    <row r="178" spans="2:65" s="9" customFormat="1">
      <c r="B178" s="8"/>
      <c r="D178" s="87" t="s">
        <v>85</v>
      </c>
      <c r="F178" s="88" t="s">
        <v>211</v>
      </c>
      <c r="I178" s="89"/>
      <c r="L178" s="8"/>
      <c r="M178" s="90"/>
      <c r="T178" s="91"/>
      <c r="AT178" s="1" t="s">
        <v>85</v>
      </c>
      <c r="AU178" s="1" t="s">
        <v>1</v>
      </c>
    </row>
    <row r="179" spans="2:65" s="101" customFormat="1" ht="10">
      <c r="B179" s="100"/>
      <c r="D179" s="94" t="s">
        <v>87</v>
      </c>
      <c r="E179" s="102" t="s">
        <v>9</v>
      </c>
      <c r="F179" s="103" t="s">
        <v>212</v>
      </c>
      <c r="H179" s="104">
        <v>110</v>
      </c>
      <c r="I179" s="105"/>
      <c r="L179" s="100"/>
      <c r="M179" s="106"/>
      <c r="T179" s="107"/>
      <c r="AT179" s="102" t="s">
        <v>87</v>
      </c>
      <c r="AU179" s="102" t="s">
        <v>1</v>
      </c>
      <c r="AV179" s="101" t="s">
        <v>1</v>
      </c>
      <c r="AW179" s="101" t="s">
        <v>89</v>
      </c>
      <c r="AX179" s="101" t="s">
        <v>74</v>
      </c>
      <c r="AY179" s="102" t="s">
        <v>76</v>
      </c>
    </row>
    <row r="180" spans="2:65" s="9" customFormat="1" ht="16.5" customHeight="1">
      <c r="B180" s="8"/>
      <c r="C180" s="116" t="s">
        <v>213</v>
      </c>
      <c r="D180" s="116" t="s">
        <v>188</v>
      </c>
      <c r="E180" s="117" t="s">
        <v>214</v>
      </c>
      <c r="F180" s="118" t="s">
        <v>215</v>
      </c>
      <c r="G180" s="119" t="s">
        <v>216</v>
      </c>
      <c r="H180" s="120">
        <v>2.2000000000000002</v>
      </c>
      <c r="I180" s="121"/>
      <c r="J180" s="122">
        <f>ROUND(I180*H180,2)</f>
        <v>0</v>
      </c>
      <c r="K180" s="118" t="s">
        <v>82</v>
      </c>
      <c r="L180" s="123"/>
      <c r="M180" s="124" t="s">
        <v>9</v>
      </c>
      <c r="N180" s="125" t="s">
        <v>29</v>
      </c>
      <c r="P180" s="83">
        <f>O180*H180</f>
        <v>0</v>
      </c>
      <c r="Q180" s="83">
        <v>1E-3</v>
      </c>
      <c r="R180" s="83">
        <f>Q180*H180</f>
        <v>2.2000000000000001E-3</v>
      </c>
      <c r="S180" s="83">
        <v>0</v>
      </c>
      <c r="T180" s="84">
        <f>S180*H180</f>
        <v>0</v>
      </c>
      <c r="AR180" s="85" t="s">
        <v>122</v>
      </c>
      <c r="AT180" s="85" t="s">
        <v>188</v>
      </c>
      <c r="AU180" s="85" t="s">
        <v>1</v>
      </c>
      <c r="AY180" s="1" t="s">
        <v>76</v>
      </c>
      <c r="BE180" s="86">
        <f>IF(N180="základní",J180,0)</f>
        <v>0</v>
      </c>
      <c r="BF180" s="86">
        <f>IF(N180="snížená",J180,0)</f>
        <v>0</v>
      </c>
      <c r="BG180" s="86">
        <f>IF(N180="zákl. přenesená",J180,0)</f>
        <v>0</v>
      </c>
      <c r="BH180" s="86">
        <f>IF(N180="sníž. přenesená",J180,0)</f>
        <v>0</v>
      </c>
      <c r="BI180" s="86">
        <f>IF(N180="nulová",J180,0)</f>
        <v>0</v>
      </c>
      <c r="BJ180" s="1" t="s">
        <v>74</v>
      </c>
      <c r="BK180" s="86">
        <f>ROUND(I180*H180,2)</f>
        <v>0</v>
      </c>
      <c r="BL180" s="1" t="s">
        <v>83</v>
      </c>
      <c r="BM180" s="85" t="s">
        <v>217</v>
      </c>
    </row>
    <row r="181" spans="2:65" s="101" customFormat="1" ht="10">
      <c r="B181" s="100"/>
      <c r="D181" s="94" t="s">
        <v>87</v>
      </c>
      <c r="F181" s="103" t="s">
        <v>218</v>
      </c>
      <c r="H181" s="104">
        <v>2.2000000000000002</v>
      </c>
      <c r="I181" s="105"/>
      <c r="L181" s="100"/>
      <c r="M181" s="106"/>
      <c r="T181" s="107"/>
      <c r="AT181" s="102" t="s">
        <v>87</v>
      </c>
      <c r="AU181" s="102" t="s">
        <v>1</v>
      </c>
      <c r="AV181" s="101" t="s">
        <v>1</v>
      </c>
      <c r="AW181" s="101" t="s">
        <v>4</v>
      </c>
      <c r="AX181" s="101" t="s">
        <v>74</v>
      </c>
      <c r="AY181" s="102" t="s">
        <v>76</v>
      </c>
    </row>
    <row r="182" spans="2:65" s="9" customFormat="1" ht="21.75" customHeight="1">
      <c r="B182" s="8"/>
      <c r="C182" s="74" t="s">
        <v>219</v>
      </c>
      <c r="D182" s="74" t="s">
        <v>78</v>
      </c>
      <c r="E182" s="75" t="s">
        <v>220</v>
      </c>
      <c r="F182" s="76" t="s">
        <v>221</v>
      </c>
      <c r="G182" s="77" t="s">
        <v>81</v>
      </c>
      <c r="H182" s="78">
        <v>440</v>
      </c>
      <c r="I182" s="79"/>
      <c r="J182" s="80">
        <f>ROUND(I182*H182,2)</f>
        <v>0</v>
      </c>
      <c r="K182" s="76" t="s">
        <v>82</v>
      </c>
      <c r="L182" s="8"/>
      <c r="M182" s="81" t="s">
        <v>9</v>
      </c>
      <c r="N182" s="82" t="s">
        <v>29</v>
      </c>
      <c r="P182" s="83">
        <f>O182*H182</f>
        <v>0</v>
      </c>
      <c r="Q182" s="83">
        <v>0</v>
      </c>
      <c r="R182" s="83">
        <f>Q182*H182</f>
        <v>0</v>
      </c>
      <c r="S182" s="83">
        <v>0</v>
      </c>
      <c r="T182" s="84">
        <f>S182*H182</f>
        <v>0</v>
      </c>
      <c r="AR182" s="85" t="s">
        <v>83</v>
      </c>
      <c r="AT182" s="85" t="s">
        <v>78</v>
      </c>
      <c r="AU182" s="85" t="s">
        <v>1</v>
      </c>
      <c r="AY182" s="1" t="s">
        <v>76</v>
      </c>
      <c r="BE182" s="86">
        <f>IF(N182="základní",J182,0)</f>
        <v>0</v>
      </c>
      <c r="BF182" s="86">
        <f>IF(N182="snížená",J182,0)</f>
        <v>0</v>
      </c>
      <c r="BG182" s="86">
        <f>IF(N182="zákl. přenesená",J182,0)</f>
        <v>0</v>
      </c>
      <c r="BH182" s="86">
        <f>IF(N182="sníž. přenesená",J182,0)</f>
        <v>0</v>
      </c>
      <c r="BI182" s="86">
        <f>IF(N182="nulová",J182,0)</f>
        <v>0</v>
      </c>
      <c r="BJ182" s="1" t="s">
        <v>74</v>
      </c>
      <c r="BK182" s="86">
        <f>ROUND(I182*H182,2)</f>
        <v>0</v>
      </c>
      <c r="BL182" s="1" t="s">
        <v>83</v>
      </c>
      <c r="BM182" s="85" t="s">
        <v>222</v>
      </c>
    </row>
    <row r="183" spans="2:65" s="9" customFormat="1">
      <c r="B183" s="8"/>
      <c r="D183" s="87" t="s">
        <v>85</v>
      </c>
      <c r="F183" s="88" t="s">
        <v>223</v>
      </c>
      <c r="I183" s="89"/>
      <c r="L183" s="8"/>
      <c r="M183" s="90"/>
      <c r="T183" s="91"/>
      <c r="AT183" s="1" t="s">
        <v>85</v>
      </c>
      <c r="AU183" s="1" t="s">
        <v>1</v>
      </c>
    </row>
    <row r="184" spans="2:65" s="93" customFormat="1" ht="10">
      <c r="B184" s="92"/>
      <c r="D184" s="94" t="s">
        <v>87</v>
      </c>
      <c r="E184" s="95" t="s">
        <v>9</v>
      </c>
      <c r="F184" s="96" t="s">
        <v>224</v>
      </c>
      <c r="H184" s="95" t="s">
        <v>9</v>
      </c>
      <c r="I184" s="97"/>
      <c r="L184" s="92"/>
      <c r="M184" s="98"/>
      <c r="T184" s="99"/>
      <c r="AT184" s="95" t="s">
        <v>87</v>
      </c>
      <c r="AU184" s="95" t="s">
        <v>1</v>
      </c>
      <c r="AV184" s="93" t="s">
        <v>74</v>
      </c>
      <c r="AW184" s="93" t="s">
        <v>89</v>
      </c>
      <c r="AX184" s="93" t="s">
        <v>75</v>
      </c>
      <c r="AY184" s="95" t="s">
        <v>76</v>
      </c>
    </row>
    <row r="185" spans="2:65" s="101" customFormat="1" ht="10">
      <c r="B185" s="100"/>
      <c r="D185" s="94" t="s">
        <v>87</v>
      </c>
      <c r="E185" s="102" t="s">
        <v>9</v>
      </c>
      <c r="F185" s="103" t="s">
        <v>225</v>
      </c>
      <c r="H185" s="104">
        <v>440</v>
      </c>
      <c r="I185" s="105"/>
      <c r="L185" s="100"/>
      <c r="M185" s="106"/>
      <c r="T185" s="107"/>
      <c r="AT185" s="102" t="s">
        <v>87</v>
      </c>
      <c r="AU185" s="102" t="s">
        <v>1</v>
      </c>
      <c r="AV185" s="101" t="s">
        <v>1</v>
      </c>
      <c r="AW185" s="101" t="s">
        <v>89</v>
      </c>
      <c r="AX185" s="101" t="s">
        <v>74</v>
      </c>
      <c r="AY185" s="102" t="s">
        <v>76</v>
      </c>
    </row>
    <row r="186" spans="2:65" s="9" customFormat="1" ht="16.5" customHeight="1">
      <c r="B186" s="8"/>
      <c r="C186" s="116" t="s">
        <v>226</v>
      </c>
      <c r="D186" s="116" t="s">
        <v>188</v>
      </c>
      <c r="E186" s="117" t="s">
        <v>227</v>
      </c>
      <c r="F186" s="118" t="s">
        <v>228</v>
      </c>
      <c r="G186" s="119" t="s">
        <v>170</v>
      </c>
      <c r="H186" s="120">
        <v>35.200000000000003</v>
      </c>
      <c r="I186" s="121"/>
      <c r="J186" s="122">
        <f>ROUND(I186*H186,2)</f>
        <v>0</v>
      </c>
      <c r="K186" s="118" t="s">
        <v>82</v>
      </c>
      <c r="L186" s="123"/>
      <c r="M186" s="124" t="s">
        <v>9</v>
      </c>
      <c r="N186" s="125" t="s">
        <v>29</v>
      </c>
      <c r="P186" s="83">
        <f>O186*H186</f>
        <v>0</v>
      </c>
      <c r="Q186" s="83">
        <v>1</v>
      </c>
      <c r="R186" s="83">
        <f>Q186*H186</f>
        <v>35.200000000000003</v>
      </c>
      <c r="S186" s="83">
        <v>0</v>
      </c>
      <c r="T186" s="84">
        <f>S186*H186</f>
        <v>0</v>
      </c>
      <c r="AR186" s="85" t="s">
        <v>122</v>
      </c>
      <c r="AT186" s="85" t="s">
        <v>188</v>
      </c>
      <c r="AU186" s="85" t="s">
        <v>1</v>
      </c>
      <c r="AY186" s="1" t="s">
        <v>76</v>
      </c>
      <c r="BE186" s="86">
        <f>IF(N186="základní",J186,0)</f>
        <v>0</v>
      </c>
      <c r="BF186" s="86">
        <f>IF(N186="snížená",J186,0)</f>
        <v>0</v>
      </c>
      <c r="BG186" s="86">
        <f>IF(N186="zákl. přenesená",J186,0)</f>
        <v>0</v>
      </c>
      <c r="BH186" s="86">
        <f>IF(N186="sníž. přenesená",J186,0)</f>
        <v>0</v>
      </c>
      <c r="BI186" s="86">
        <f>IF(N186="nulová",J186,0)</f>
        <v>0</v>
      </c>
      <c r="BJ186" s="1" t="s">
        <v>74</v>
      </c>
      <c r="BK186" s="86">
        <f>ROUND(I186*H186,2)</f>
        <v>0</v>
      </c>
      <c r="BL186" s="1" t="s">
        <v>83</v>
      </c>
      <c r="BM186" s="85" t="s">
        <v>229</v>
      </c>
    </row>
    <row r="187" spans="2:65" s="62" customFormat="1" ht="25.9" customHeight="1">
      <c r="B187" s="61"/>
      <c r="D187" s="63" t="s">
        <v>71</v>
      </c>
      <c r="E187" s="64" t="s">
        <v>230</v>
      </c>
      <c r="F187" s="64" t="s">
        <v>231</v>
      </c>
      <c r="I187" s="65"/>
      <c r="J187" s="66">
        <f>BK187</f>
        <v>0</v>
      </c>
      <c r="L187" s="61"/>
      <c r="M187" s="67"/>
      <c r="P187" s="68">
        <f>P188+P189+P190+P195+P216+P240+P257+P275</f>
        <v>0</v>
      </c>
      <c r="R187" s="68">
        <f>R188+R189+R190+R195+R216+R240+R257+R275</f>
        <v>702.2678173999999</v>
      </c>
      <c r="T187" s="69">
        <f>T188+T189+T190+T195+T216+T240+T257+T275</f>
        <v>1.92</v>
      </c>
      <c r="AR187" s="63" t="s">
        <v>83</v>
      </c>
      <c r="AT187" s="70" t="s">
        <v>71</v>
      </c>
      <c r="AU187" s="70" t="s">
        <v>75</v>
      </c>
      <c r="AY187" s="63" t="s">
        <v>76</v>
      </c>
      <c r="BK187" s="71">
        <f>BK188+BK189+BK190+BK195+BK216+BK240+BK257+BK275</f>
        <v>0</v>
      </c>
    </row>
    <row r="188" spans="2:65" s="9" customFormat="1" ht="16.5" customHeight="1">
      <c r="B188" s="8"/>
      <c r="C188" s="74" t="s">
        <v>232</v>
      </c>
      <c r="D188" s="74" t="s">
        <v>78</v>
      </c>
      <c r="E188" s="75" t="s">
        <v>233</v>
      </c>
      <c r="F188" s="76" t="s">
        <v>234</v>
      </c>
      <c r="G188" s="77" t="s">
        <v>235</v>
      </c>
      <c r="H188" s="78">
        <v>25</v>
      </c>
      <c r="I188" s="79"/>
      <c r="J188" s="80">
        <f>ROUND(I188*H188,2)</f>
        <v>0</v>
      </c>
      <c r="K188" s="76" t="s">
        <v>82</v>
      </c>
      <c r="L188" s="8"/>
      <c r="M188" s="81" t="s">
        <v>9</v>
      </c>
      <c r="N188" s="82" t="s">
        <v>29</v>
      </c>
      <c r="P188" s="83">
        <f>O188*H188</f>
        <v>0</v>
      </c>
      <c r="Q188" s="83">
        <v>0</v>
      </c>
      <c r="R188" s="83">
        <f>Q188*H188</f>
        <v>0</v>
      </c>
      <c r="S188" s="83">
        <v>0</v>
      </c>
      <c r="T188" s="84">
        <f>S188*H188</f>
        <v>0</v>
      </c>
      <c r="AR188" s="85" t="s">
        <v>236</v>
      </c>
      <c r="AT188" s="85" t="s">
        <v>78</v>
      </c>
      <c r="AU188" s="85" t="s">
        <v>74</v>
      </c>
      <c r="AY188" s="1" t="s">
        <v>76</v>
      </c>
      <c r="BE188" s="86">
        <f>IF(N188="základní",J188,0)</f>
        <v>0</v>
      </c>
      <c r="BF188" s="86">
        <f>IF(N188="snížená",J188,0)</f>
        <v>0</v>
      </c>
      <c r="BG188" s="86">
        <f>IF(N188="zákl. přenesená",J188,0)</f>
        <v>0</v>
      </c>
      <c r="BH188" s="86">
        <f>IF(N188="sníž. přenesená",J188,0)</f>
        <v>0</v>
      </c>
      <c r="BI188" s="86">
        <f>IF(N188="nulová",J188,0)</f>
        <v>0</v>
      </c>
      <c r="BJ188" s="1" t="s">
        <v>74</v>
      </c>
      <c r="BK188" s="86">
        <f>ROUND(I188*H188,2)</f>
        <v>0</v>
      </c>
      <c r="BL188" s="1" t="s">
        <v>236</v>
      </c>
      <c r="BM188" s="85" t="s">
        <v>237</v>
      </c>
    </row>
    <row r="189" spans="2:65" s="9" customFormat="1">
      <c r="B189" s="8"/>
      <c r="D189" s="87" t="s">
        <v>85</v>
      </c>
      <c r="F189" s="88" t="s">
        <v>238</v>
      </c>
      <c r="I189" s="89"/>
      <c r="L189" s="8"/>
      <c r="M189" s="90"/>
      <c r="T189" s="91"/>
      <c r="AT189" s="1" t="s">
        <v>85</v>
      </c>
      <c r="AU189" s="1" t="s">
        <v>74</v>
      </c>
    </row>
    <row r="190" spans="2:65" s="62" customFormat="1" ht="22.9" customHeight="1">
      <c r="B190" s="61"/>
      <c r="D190" s="63" t="s">
        <v>71</v>
      </c>
      <c r="E190" s="72" t="s">
        <v>83</v>
      </c>
      <c r="F190" s="72" t="s">
        <v>239</v>
      </c>
      <c r="I190" s="65"/>
      <c r="J190" s="73">
        <f>BK190</f>
        <v>0</v>
      </c>
      <c r="L190" s="61"/>
      <c r="M190" s="67"/>
      <c r="P190" s="68">
        <f>SUM(P191:P194)</f>
        <v>0</v>
      </c>
      <c r="R190" s="68">
        <f>SUM(R191:R194)</f>
        <v>3.0630474000000003</v>
      </c>
      <c r="T190" s="69">
        <f>SUM(T191:T194)</f>
        <v>0</v>
      </c>
      <c r="AR190" s="63" t="s">
        <v>74</v>
      </c>
      <c r="AT190" s="70" t="s">
        <v>71</v>
      </c>
      <c r="AU190" s="70" t="s">
        <v>74</v>
      </c>
      <c r="AY190" s="63" t="s">
        <v>76</v>
      </c>
      <c r="BK190" s="71">
        <f>SUM(BK191:BK194)</f>
        <v>0</v>
      </c>
    </row>
    <row r="191" spans="2:65" s="9" customFormat="1" ht="21.75" customHeight="1">
      <c r="B191" s="8"/>
      <c r="C191" s="74" t="s">
        <v>240</v>
      </c>
      <c r="D191" s="74" t="s">
        <v>78</v>
      </c>
      <c r="E191" s="75" t="s">
        <v>241</v>
      </c>
      <c r="F191" s="76" t="s">
        <v>242</v>
      </c>
      <c r="G191" s="77" t="s">
        <v>108</v>
      </c>
      <c r="H191" s="78">
        <v>1.62</v>
      </c>
      <c r="I191" s="79"/>
      <c r="J191" s="80">
        <f>ROUND(I191*H191,2)</f>
        <v>0</v>
      </c>
      <c r="K191" s="76" t="s">
        <v>82</v>
      </c>
      <c r="L191" s="8"/>
      <c r="M191" s="81" t="s">
        <v>9</v>
      </c>
      <c r="N191" s="82" t="s">
        <v>29</v>
      </c>
      <c r="P191" s="83">
        <f>O191*H191</f>
        <v>0</v>
      </c>
      <c r="Q191" s="83">
        <v>1.8907700000000001</v>
      </c>
      <c r="R191" s="83">
        <f>Q191*H191</f>
        <v>3.0630474000000003</v>
      </c>
      <c r="S191" s="83">
        <v>0</v>
      </c>
      <c r="T191" s="84">
        <f>S191*H191</f>
        <v>0</v>
      </c>
      <c r="AR191" s="85" t="s">
        <v>83</v>
      </c>
      <c r="AT191" s="85" t="s">
        <v>78</v>
      </c>
      <c r="AU191" s="85" t="s">
        <v>1</v>
      </c>
      <c r="AY191" s="1" t="s">
        <v>76</v>
      </c>
      <c r="BE191" s="86">
        <f>IF(N191="základní",J191,0)</f>
        <v>0</v>
      </c>
      <c r="BF191" s="86">
        <f>IF(N191="snížená",J191,0)</f>
        <v>0</v>
      </c>
      <c r="BG191" s="86">
        <f>IF(N191="zákl. přenesená",J191,0)</f>
        <v>0</v>
      </c>
      <c r="BH191" s="86">
        <f>IF(N191="sníž. přenesená",J191,0)</f>
        <v>0</v>
      </c>
      <c r="BI191" s="86">
        <f>IF(N191="nulová",J191,0)</f>
        <v>0</v>
      </c>
      <c r="BJ191" s="1" t="s">
        <v>74</v>
      </c>
      <c r="BK191" s="86">
        <f>ROUND(I191*H191,2)</f>
        <v>0</v>
      </c>
      <c r="BL191" s="1" t="s">
        <v>83</v>
      </c>
      <c r="BM191" s="85" t="s">
        <v>243</v>
      </c>
    </row>
    <row r="192" spans="2:65" s="9" customFormat="1">
      <c r="B192" s="8"/>
      <c r="D192" s="87" t="s">
        <v>85</v>
      </c>
      <c r="F192" s="88" t="s">
        <v>244</v>
      </c>
      <c r="I192" s="89"/>
      <c r="L192" s="8"/>
      <c r="M192" s="90"/>
      <c r="T192" s="91"/>
      <c r="AT192" s="1" t="s">
        <v>85</v>
      </c>
      <c r="AU192" s="1" t="s">
        <v>1</v>
      </c>
    </row>
    <row r="193" spans="2:65" s="101" customFormat="1" ht="10">
      <c r="B193" s="100"/>
      <c r="D193" s="94" t="s">
        <v>87</v>
      </c>
      <c r="E193" s="102" t="s">
        <v>9</v>
      </c>
      <c r="F193" s="103" t="s">
        <v>245</v>
      </c>
      <c r="H193" s="104">
        <v>1.62</v>
      </c>
      <c r="I193" s="105"/>
      <c r="L193" s="100"/>
      <c r="M193" s="106"/>
      <c r="T193" s="107"/>
      <c r="AT193" s="102" t="s">
        <v>87</v>
      </c>
      <c r="AU193" s="102" t="s">
        <v>1</v>
      </c>
      <c r="AV193" s="101" t="s">
        <v>1</v>
      </c>
      <c r="AW193" s="101" t="s">
        <v>89</v>
      </c>
      <c r="AX193" s="101" t="s">
        <v>75</v>
      </c>
      <c r="AY193" s="102" t="s">
        <v>76</v>
      </c>
    </row>
    <row r="194" spans="2:65" s="109" customFormat="1" ht="10">
      <c r="B194" s="108"/>
      <c r="D194" s="94" t="s">
        <v>87</v>
      </c>
      <c r="E194" s="110" t="s">
        <v>9</v>
      </c>
      <c r="F194" s="111" t="s">
        <v>143</v>
      </c>
      <c r="H194" s="112">
        <v>1.62</v>
      </c>
      <c r="I194" s="113"/>
      <c r="L194" s="108"/>
      <c r="M194" s="114"/>
      <c r="T194" s="115"/>
      <c r="AT194" s="110" t="s">
        <v>87</v>
      </c>
      <c r="AU194" s="110" t="s">
        <v>1</v>
      </c>
      <c r="AV194" s="109" t="s">
        <v>83</v>
      </c>
      <c r="AW194" s="109" t="s">
        <v>89</v>
      </c>
      <c r="AX194" s="109" t="s">
        <v>74</v>
      </c>
      <c r="AY194" s="110" t="s">
        <v>76</v>
      </c>
    </row>
    <row r="195" spans="2:65" s="62" customFormat="1" ht="22.9" customHeight="1">
      <c r="B195" s="61"/>
      <c r="D195" s="63" t="s">
        <v>71</v>
      </c>
      <c r="E195" s="72" t="s">
        <v>105</v>
      </c>
      <c r="F195" s="72" t="s">
        <v>246</v>
      </c>
      <c r="I195" s="65"/>
      <c r="J195" s="73">
        <f>BK195</f>
        <v>0</v>
      </c>
      <c r="L195" s="61"/>
      <c r="M195" s="67"/>
      <c r="P195" s="68">
        <f>SUM(P196:P215)</f>
        <v>0</v>
      </c>
      <c r="R195" s="68">
        <f>SUM(R196:R215)</f>
        <v>665.32033999999999</v>
      </c>
      <c r="T195" s="69">
        <f>SUM(T196:T215)</f>
        <v>0</v>
      </c>
      <c r="AR195" s="63" t="s">
        <v>74</v>
      </c>
      <c r="AT195" s="70" t="s">
        <v>71</v>
      </c>
      <c r="AU195" s="70" t="s">
        <v>74</v>
      </c>
      <c r="AY195" s="63" t="s">
        <v>76</v>
      </c>
      <c r="BK195" s="71">
        <f>SUM(BK196:BK215)</f>
        <v>0</v>
      </c>
    </row>
    <row r="196" spans="2:65" s="9" customFormat="1" ht="21.75" customHeight="1">
      <c r="B196" s="8"/>
      <c r="C196" s="74" t="s">
        <v>247</v>
      </c>
      <c r="D196" s="74" t="s">
        <v>78</v>
      </c>
      <c r="E196" s="75" t="s">
        <v>248</v>
      </c>
      <c r="F196" s="76" t="s">
        <v>249</v>
      </c>
      <c r="G196" s="77" t="s">
        <v>81</v>
      </c>
      <c r="H196" s="78">
        <v>1436</v>
      </c>
      <c r="I196" s="79"/>
      <c r="J196" s="80">
        <f>ROUND(I196*H196,2)</f>
        <v>0</v>
      </c>
      <c r="K196" s="76" t="s">
        <v>82</v>
      </c>
      <c r="L196" s="8"/>
      <c r="M196" s="81" t="s">
        <v>9</v>
      </c>
      <c r="N196" s="82" t="s">
        <v>29</v>
      </c>
      <c r="P196" s="83">
        <f>O196*H196</f>
        <v>0</v>
      </c>
      <c r="Q196" s="83">
        <v>0.34499999999999997</v>
      </c>
      <c r="R196" s="83">
        <f>Q196*H196</f>
        <v>495.41999999999996</v>
      </c>
      <c r="S196" s="83">
        <v>0</v>
      </c>
      <c r="T196" s="84">
        <f>S196*H196</f>
        <v>0</v>
      </c>
      <c r="AR196" s="85" t="s">
        <v>83</v>
      </c>
      <c r="AT196" s="85" t="s">
        <v>78</v>
      </c>
      <c r="AU196" s="85" t="s">
        <v>1</v>
      </c>
      <c r="AY196" s="1" t="s">
        <v>76</v>
      </c>
      <c r="BE196" s="86">
        <f>IF(N196="základní",J196,0)</f>
        <v>0</v>
      </c>
      <c r="BF196" s="86">
        <f>IF(N196="snížená",J196,0)</f>
        <v>0</v>
      </c>
      <c r="BG196" s="86">
        <f>IF(N196="zákl. přenesená",J196,0)</f>
        <v>0</v>
      </c>
      <c r="BH196" s="86">
        <f>IF(N196="sníž. přenesená",J196,0)</f>
        <v>0</v>
      </c>
      <c r="BI196" s="86">
        <f>IF(N196="nulová",J196,0)</f>
        <v>0</v>
      </c>
      <c r="BJ196" s="1" t="s">
        <v>74</v>
      </c>
      <c r="BK196" s="86">
        <f>ROUND(I196*H196,2)</f>
        <v>0</v>
      </c>
      <c r="BL196" s="1" t="s">
        <v>83</v>
      </c>
      <c r="BM196" s="85" t="s">
        <v>250</v>
      </c>
    </row>
    <row r="197" spans="2:65" s="9" customFormat="1">
      <c r="B197" s="8"/>
      <c r="D197" s="87" t="s">
        <v>85</v>
      </c>
      <c r="F197" s="88" t="s">
        <v>251</v>
      </c>
      <c r="I197" s="89"/>
      <c r="L197" s="8"/>
      <c r="M197" s="90"/>
      <c r="T197" s="91"/>
      <c r="AT197" s="1" t="s">
        <v>85</v>
      </c>
      <c r="AU197" s="1" t="s">
        <v>1</v>
      </c>
    </row>
    <row r="198" spans="2:65" s="93" customFormat="1" ht="10">
      <c r="B198" s="92"/>
      <c r="D198" s="94" t="s">
        <v>87</v>
      </c>
      <c r="E198" s="95" t="s">
        <v>9</v>
      </c>
      <c r="F198" s="96" t="s">
        <v>252</v>
      </c>
      <c r="H198" s="95" t="s">
        <v>9</v>
      </c>
      <c r="I198" s="97"/>
      <c r="L198" s="92"/>
      <c r="M198" s="98"/>
      <c r="T198" s="99"/>
      <c r="AT198" s="95" t="s">
        <v>87</v>
      </c>
      <c r="AU198" s="95" t="s">
        <v>1</v>
      </c>
      <c r="AV198" s="93" t="s">
        <v>74</v>
      </c>
      <c r="AW198" s="93" t="s">
        <v>89</v>
      </c>
      <c r="AX198" s="93" t="s">
        <v>75</v>
      </c>
      <c r="AY198" s="95" t="s">
        <v>76</v>
      </c>
    </row>
    <row r="199" spans="2:65" s="101" customFormat="1" ht="10">
      <c r="B199" s="100"/>
      <c r="D199" s="94" t="s">
        <v>87</v>
      </c>
      <c r="E199" s="102" t="s">
        <v>9</v>
      </c>
      <c r="F199" s="103" t="s">
        <v>253</v>
      </c>
      <c r="H199" s="104">
        <v>1436</v>
      </c>
      <c r="I199" s="105"/>
      <c r="L199" s="100"/>
      <c r="M199" s="106"/>
      <c r="T199" s="107"/>
      <c r="AT199" s="102" t="s">
        <v>87</v>
      </c>
      <c r="AU199" s="102" t="s">
        <v>1</v>
      </c>
      <c r="AV199" s="101" t="s">
        <v>1</v>
      </c>
      <c r="AW199" s="101" t="s">
        <v>89</v>
      </c>
      <c r="AX199" s="101" t="s">
        <v>74</v>
      </c>
      <c r="AY199" s="102" t="s">
        <v>76</v>
      </c>
    </row>
    <row r="200" spans="2:65" s="9" customFormat="1" ht="24.25" customHeight="1">
      <c r="B200" s="8"/>
      <c r="C200" s="74" t="s">
        <v>254</v>
      </c>
      <c r="D200" s="74" t="s">
        <v>78</v>
      </c>
      <c r="E200" s="75" t="s">
        <v>255</v>
      </c>
      <c r="F200" s="76" t="s">
        <v>256</v>
      </c>
      <c r="G200" s="77" t="s">
        <v>81</v>
      </c>
      <c r="H200" s="78">
        <v>718</v>
      </c>
      <c r="I200" s="79"/>
      <c r="J200" s="80">
        <f>ROUND(I200*H200,2)</f>
        <v>0</v>
      </c>
      <c r="K200" s="76" t="s">
        <v>82</v>
      </c>
      <c r="L200" s="8"/>
      <c r="M200" s="81" t="s">
        <v>9</v>
      </c>
      <c r="N200" s="82" t="s">
        <v>29</v>
      </c>
      <c r="P200" s="83">
        <f>O200*H200</f>
        <v>0</v>
      </c>
      <c r="Q200" s="83">
        <v>0.13188</v>
      </c>
      <c r="R200" s="83">
        <f>Q200*H200</f>
        <v>94.689840000000004</v>
      </c>
      <c r="S200" s="83">
        <v>0</v>
      </c>
      <c r="T200" s="84">
        <f>S200*H200</f>
        <v>0</v>
      </c>
      <c r="AR200" s="85" t="s">
        <v>83</v>
      </c>
      <c r="AT200" s="85" t="s">
        <v>78</v>
      </c>
      <c r="AU200" s="85" t="s">
        <v>1</v>
      </c>
      <c r="AY200" s="1" t="s">
        <v>76</v>
      </c>
      <c r="BE200" s="86">
        <f>IF(N200="základní",J200,0)</f>
        <v>0</v>
      </c>
      <c r="BF200" s="86">
        <f>IF(N200="snížená",J200,0)</f>
        <v>0</v>
      </c>
      <c r="BG200" s="86">
        <f>IF(N200="zákl. přenesená",J200,0)</f>
        <v>0</v>
      </c>
      <c r="BH200" s="86">
        <f>IF(N200="sníž. přenesená",J200,0)</f>
        <v>0</v>
      </c>
      <c r="BI200" s="86">
        <f>IF(N200="nulová",J200,0)</f>
        <v>0</v>
      </c>
      <c r="BJ200" s="1" t="s">
        <v>74</v>
      </c>
      <c r="BK200" s="86">
        <f>ROUND(I200*H200,2)</f>
        <v>0</v>
      </c>
      <c r="BL200" s="1" t="s">
        <v>83</v>
      </c>
      <c r="BM200" s="85" t="s">
        <v>257</v>
      </c>
    </row>
    <row r="201" spans="2:65" s="9" customFormat="1">
      <c r="B201" s="8"/>
      <c r="D201" s="87" t="s">
        <v>85</v>
      </c>
      <c r="F201" s="88" t="s">
        <v>258</v>
      </c>
      <c r="I201" s="89"/>
      <c r="L201" s="8"/>
      <c r="M201" s="90"/>
      <c r="T201" s="91"/>
      <c r="AT201" s="1" t="s">
        <v>85</v>
      </c>
      <c r="AU201" s="1" t="s">
        <v>1</v>
      </c>
    </row>
    <row r="202" spans="2:65" s="93" customFormat="1" ht="10">
      <c r="B202" s="92"/>
      <c r="D202" s="94" t="s">
        <v>87</v>
      </c>
      <c r="E202" s="95" t="s">
        <v>9</v>
      </c>
      <c r="F202" s="96" t="s">
        <v>259</v>
      </c>
      <c r="H202" s="95" t="s">
        <v>9</v>
      </c>
      <c r="I202" s="97"/>
      <c r="L202" s="92"/>
      <c r="M202" s="98"/>
      <c r="T202" s="99"/>
      <c r="AT202" s="95" t="s">
        <v>87</v>
      </c>
      <c r="AU202" s="95" t="s">
        <v>1</v>
      </c>
      <c r="AV202" s="93" t="s">
        <v>74</v>
      </c>
      <c r="AW202" s="93" t="s">
        <v>89</v>
      </c>
      <c r="AX202" s="93" t="s">
        <v>75</v>
      </c>
      <c r="AY202" s="95" t="s">
        <v>76</v>
      </c>
    </row>
    <row r="203" spans="2:65" s="101" customFormat="1" ht="10">
      <c r="B203" s="100"/>
      <c r="D203" s="94" t="s">
        <v>87</v>
      </c>
      <c r="E203" s="102" t="s">
        <v>9</v>
      </c>
      <c r="F203" s="103" t="s">
        <v>166</v>
      </c>
      <c r="H203" s="104">
        <v>718</v>
      </c>
      <c r="I203" s="105"/>
      <c r="L203" s="100"/>
      <c r="M203" s="106"/>
      <c r="T203" s="107"/>
      <c r="AT203" s="102" t="s">
        <v>87</v>
      </c>
      <c r="AU203" s="102" t="s">
        <v>1</v>
      </c>
      <c r="AV203" s="101" t="s">
        <v>1</v>
      </c>
      <c r="AW203" s="101" t="s">
        <v>89</v>
      </c>
      <c r="AX203" s="101" t="s">
        <v>74</v>
      </c>
      <c r="AY203" s="102" t="s">
        <v>76</v>
      </c>
    </row>
    <row r="204" spans="2:65" s="9" customFormat="1" ht="16.5" customHeight="1">
      <c r="B204" s="8"/>
      <c r="C204" s="74" t="s">
        <v>260</v>
      </c>
      <c r="D204" s="74" t="s">
        <v>78</v>
      </c>
      <c r="E204" s="75" t="s">
        <v>261</v>
      </c>
      <c r="F204" s="76" t="s">
        <v>262</v>
      </c>
      <c r="G204" s="77" t="s">
        <v>81</v>
      </c>
      <c r="H204" s="78">
        <v>718</v>
      </c>
      <c r="I204" s="79"/>
      <c r="J204" s="80">
        <f>ROUND(I204*H204,2)</f>
        <v>0</v>
      </c>
      <c r="K204" s="76" t="s">
        <v>82</v>
      </c>
      <c r="L204" s="8"/>
      <c r="M204" s="81" t="s">
        <v>9</v>
      </c>
      <c r="N204" s="82" t="s">
        <v>29</v>
      </c>
      <c r="P204" s="83">
        <f>O204*H204</f>
        <v>0</v>
      </c>
      <c r="Q204" s="83">
        <v>3.1E-4</v>
      </c>
      <c r="R204" s="83">
        <f>Q204*H204</f>
        <v>0.22258</v>
      </c>
      <c r="S204" s="83">
        <v>0</v>
      </c>
      <c r="T204" s="84">
        <f>S204*H204</f>
        <v>0</v>
      </c>
      <c r="AR204" s="85" t="s">
        <v>83</v>
      </c>
      <c r="AT204" s="85" t="s">
        <v>78</v>
      </c>
      <c r="AU204" s="85" t="s">
        <v>1</v>
      </c>
      <c r="AY204" s="1" t="s">
        <v>76</v>
      </c>
      <c r="BE204" s="86">
        <f>IF(N204="základní",J204,0)</f>
        <v>0</v>
      </c>
      <c r="BF204" s="86">
        <f>IF(N204="snížená",J204,0)</f>
        <v>0</v>
      </c>
      <c r="BG204" s="86">
        <f>IF(N204="zákl. přenesená",J204,0)</f>
        <v>0</v>
      </c>
      <c r="BH204" s="86">
        <f>IF(N204="sníž. přenesená",J204,0)</f>
        <v>0</v>
      </c>
      <c r="BI204" s="86">
        <f>IF(N204="nulová",J204,0)</f>
        <v>0</v>
      </c>
      <c r="BJ204" s="1" t="s">
        <v>74</v>
      </c>
      <c r="BK204" s="86">
        <f>ROUND(I204*H204,2)</f>
        <v>0</v>
      </c>
      <c r="BL204" s="1" t="s">
        <v>83</v>
      </c>
      <c r="BM204" s="85" t="s">
        <v>263</v>
      </c>
    </row>
    <row r="205" spans="2:65" s="9" customFormat="1">
      <c r="B205" s="8"/>
      <c r="D205" s="87" t="s">
        <v>85</v>
      </c>
      <c r="F205" s="88" t="s">
        <v>264</v>
      </c>
      <c r="I205" s="89"/>
      <c r="L205" s="8"/>
      <c r="M205" s="90"/>
      <c r="T205" s="91"/>
      <c r="AT205" s="1" t="s">
        <v>85</v>
      </c>
      <c r="AU205" s="1" t="s">
        <v>1</v>
      </c>
    </row>
    <row r="206" spans="2:65" s="93" customFormat="1" ht="10">
      <c r="B206" s="92"/>
      <c r="D206" s="94" t="s">
        <v>87</v>
      </c>
      <c r="E206" s="95" t="s">
        <v>9</v>
      </c>
      <c r="F206" s="96" t="s">
        <v>259</v>
      </c>
      <c r="H206" s="95" t="s">
        <v>9</v>
      </c>
      <c r="I206" s="97"/>
      <c r="L206" s="92"/>
      <c r="M206" s="98"/>
      <c r="T206" s="99"/>
      <c r="AT206" s="95" t="s">
        <v>87</v>
      </c>
      <c r="AU206" s="95" t="s">
        <v>1</v>
      </c>
      <c r="AV206" s="93" t="s">
        <v>74</v>
      </c>
      <c r="AW206" s="93" t="s">
        <v>89</v>
      </c>
      <c r="AX206" s="93" t="s">
        <v>75</v>
      </c>
      <c r="AY206" s="95" t="s">
        <v>76</v>
      </c>
    </row>
    <row r="207" spans="2:65" s="101" customFormat="1" ht="10">
      <c r="B207" s="100"/>
      <c r="D207" s="94" t="s">
        <v>87</v>
      </c>
      <c r="E207" s="102" t="s">
        <v>9</v>
      </c>
      <c r="F207" s="103" t="s">
        <v>166</v>
      </c>
      <c r="H207" s="104">
        <v>718</v>
      </c>
      <c r="I207" s="105"/>
      <c r="L207" s="100"/>
      <c r="M207" s="106"/>
      <c r="T207" s="107"/>
      <c r="AT207" s="102" t="s">
        <v>87</v>
      </c>
      <c r="AU207" s="102" t="s">
        <v>1</v>
      </c>
      <c r="AV207" s="101" t="s">
        <v>1</v>
      </c>
      <c r="AW207" s="101" t="s">
        <v>89</v>
      </c>
      <c r="AX207" s="101" t="s">
        <v>74</v>
      </c>
      <c r="AY207" s="102" t="s">
        <v>76</v>
      </c>
    </row>
    <row r="208" spans="2:65" s="9" customFormat="1" ht="16.5" customHeight="1">
      <c r="B208" s="8"/>
      <c r="C208" s="74" t="s">
        <v>265</v>
      </c>
      <c r="D208" s="74" t="s">
        <v>78</v>
      </c>
      <c r="E208" s="75" t="s">
        <v>266</v>
      </c>
      <c r="F208" s="76" t="s">
        <v>267</v>
      </c>
      <c r="G208" s="77" t="s">
        <v>81</v>
      </c>
      <c r="H208" s="78">
        <v>718</v>
      </c>
      <c r="I208" s="79"/>
      <c r="J208" s="80">
        <f>ROUND(I208*H208,2)</f>
        <v>0</v>
      </c>
      <c r="K208" s="76" t="s">
        <v>82</v>
      </c>
      <c r="L208" s="8"/>
      <c r="M208" s="81" t="s">
        <v>9</v>
      </c>
      <c r="N208" s="82" t="s">
        <v>29</v>
      </c>
      <c r="P208" s="83">
        <f>O208*H208</f>
        <v>0</v>
      </c>
      <c r="Q208" s="83">
        <v>7.1000000000000002E-4</v>
      </c>
      <c r="R208" s="83">
        <f>Q208*H208</f>
        <v>0.50978000000000001</v>
      </c>
      <c r="S208" s="83">
        <v>0</v>
      </c>
      <c r="T208" s="84">
        <f>S208*H208</f>
        <v>0</v>
      </c>
      <c r="AR208" s="85" t="s">
        <v>83</v>
      </c>
      <c r="AT208" s="85" t="s">
        <v>78</v>
      </c>
      <c r="AU208" s="85" t="s">
        <v>1</v>
      </c>
      <c r="AY208" s="1" t="s">
        <v>76</v>
      </c>
      <c r="BE208" s="86">
        <f>IF(N208="základní",J208,0)</f>
        <v>0</v>
      </c>
      <c r="BF208" s="86">
        <f>IF(N208="snížená",J208,0)</f>
        <v>0</v>
      </c>
      <c r="BG208" s="86">
        <f>IF(N208="zákl. přenesená",J208,0)</f>
        <v>0</v>
      </c>
      <c r="BH208" s="86">
        <f>IF(N208="sníž. přenesená",J208,0)</f>
        <v>0</v>
      </c>
      <c r="BI208" s="86">
        <f>IF(N208="nulová",J208,0)</f>
        <v>0</v>
      </c>
      <c r="BJ208" s="1" t="s">
        <v>74</v>
      </c>
      <c r="BK208" s="86">
        <f>ROUND(I208*H208,2)</f>
        <v>0</v>
      </c>
      <c r="BL208" s="1" t="s">
        <v>83</v>
      </c>
      <c r="BM208" s="85" t="s">
        <v>268</v>
      </c>
    </row>
    <row r="209" spans="2:65" s="9" customFormat="1">
      <c r="B209" s="8"/>
      <c r="D209" s="87" t="s">
        <v>85</v>
      </c>
      <c r="F209" s="88" t="s">
        <v>269</v>
      </c>
      <c r="I209" s="89"/>
      <c r="L209" s="8"/>
      <c r="M209" s="90"/>
      <c r="T209" s="91"/>
      <c r="AT209" s="1" t="s">
        <v>85</v>
      </c>
      <c r="AU209" s="1" t="s">
        <v>1</v>
      </c>
    </row>
    <row r="210" spans="2:65" s="93" customFormat="1" ht="10">
      <c r="B210" s="92"/>
      <c r="D210" s="94" t="s">
        <v>87</v>
      </c>
      <c r="E210" s="95" t="s">
        <v>9</v>
      </c>
      <c r="F210" s="96" t="s">
        <v>259</v>
      </c>
      <c r="H210" s="95" t="s">
        <v>9</v>
      </c>
      <c r="I210" s="97"/>
      <c r="L210" s="92"/>
      <c r="M210" s="98"/>
      <c r="T210" s="99"/>
      <c r="AT210" s="95" t="s">
        <v>87</v>
      </c>
      <c r="AU210" s="95" t="s">
        <v>1</v>
      </c>
      <c r="AV210" s="93" t="s">
        <v>74</v>
      </c>
      <c r="AW210" s="93" t="s">
        <v>89</v>
      </c>
      <c r="AX210" s="93" t="s">
        <v>75</v>
      </c>
      <c r="AY210" s="95" t="s">
        <v>76</v>
      </c>
    </row>
    <row r="211" spans="2:65" s="101" customFormat="1" ht="10">
      <c r="B211" s="100"/>
      <c r="D211" s="94" t="s">
        <v>87</v>
      </c>
      <c r="E211" s="102" t="s">
        <v>9</v>
      </c>
      <c r="F211" s="103" t="s">
        <v>166</v>
      </c>
      <c r="H211" s="104">
        <v>718</v>
      </c>
      <c r="I211" s="105"/>
      <c r="L211" s="100"/>
      <c r="M211" s="106"/>
      <c r="T211" s="107"/>
      <c r="AT211" s="102" t="s">
        <v>87</v>
      </c>
      <c r="AU211" s="102" t="s">
        <v>1</v>
      </c>
      <c r="AV211" s="101" t="s">
        <v>1</v>
      </c>
      <c r="AW211" s="101" t="s">
        <v>89</v>
      </c>
      <c r="AX211" s="101" t="s">
        <v>74</v>
      </c>
      <c r="AY211" s="102" t="s">
        <v>76</v>
      </c>
    </row>
    <row r="212" spans="2:65" s="9" customFormat="1" ht="24.25" customHeight="1">
      <c r="B212" s="8"/>
      <c r="C212" s="74" t="s">
        <v>270</v>
      </c>
      <c r="D212" s="74" t="s">
        <v>78</v>
      </c>
      <c r="E212" s="75" t="s">
        <v>271</v>
      </c>
      <c r="F212" s="76" t="s">
        <v>272</v>
      </c>
      <c r="G212" s="77" t="s">
        <v>81</v>
      </c>
      <c r="H212" s="78">
        <v>718</v>
      </c>
      <c r="I212" s="79"/>
      <c r="J212" s="80">
        <f>ROUND(I212*H212,2)</f>
        <v>0</v>
      </c>
      <c r="K212" s="76" t="s">
        <v>82</v>
      </c>
      <c r="L212" s="8"/>
      <c r="M212" s="81" t="s">
        <v>9</v>
      </c>
      <c r="N212" s="82" t="s">
        <v>29</v>
      </c>
      <c r="P212" s="83">
        <f>O212*H212</f>
        <v>0</v>
      </c>
      <c r="Q212" s="83">
        <v>0.10373</v>
      </c>
      <c r="R212" s="83">
        <f>Q212*H212</f>
        <v>74.478139999999996</v>
      </c>
      <c r="S212" s="83">
        <v>0</v>
      </c>
      <c r="T212" s="84">
        <f>S212*H212</f>
        <v>0</v>
      </c>
      <c r="AR212" s="85" t="s">
        <v>83</v>
      </c>
      <c r="AT212" s="85" t="s">
        <v>78</v>
      </c>
      <c r="AU212" s="85" t="s">
        <v>1</v>
      </c>
      <c r="AY212" s="1" t="s">
        <v>76</v>
      </c>
      <c r="BE212" s="86">
        <f>IF(N212="základní",J212,0)</f>
        <v>0</v>
      </c>
      <c r="BF212" s="86">
        <f>IF(N212="snížená",J212,0)</f>
        <v>0</v>
      </c>
      <c r="BG212" s="86">
        <f>IF(N212="zákl. přenesená",J212,0)</f>
        <v>0</v>
      </c>
      <c r="BH212" s="86">
        <f>IF(N212="sníž. přenesená",J212,0)</f>
        <v>0</v>
      </c>
      <c r="BI212" s="86">
        <f>IF(N212="nulová",J212,0)</f>
        <v>0</v>
      </c>
      <c r="BJ212" s="1" t="s">
        <v>74</v>
      </c>
      <c r="BK212" s="86">
        <f>ROUND(I212*H212,2)</f>
        <v>0</v>
      </c>
      <c r="BL212" s="1" t="s">
        <v>83</v>
      </c>
      <c r="BM212" s="85" t="s">
        <v>273</v>
      </c>
    </row>
    <row r="213" spans="2:65" s="9" customFormat="1">
      <c r="B213" s="8"/>
      <c r="D213" s="87" t="s">
        <v>85</v>
      </c>
      <c r="F213" s="88" t="s">
        <v>274</v>
      </c>
      <c r="I213" s="89"/>
      <c r="L213" s="8"/>
      <c r="M213" s="90"/>
      <c r="T213" s="91"/>
      <c r="AT213" s="1" t="s">
        <v>85</v>
      </c>
      <c r="AU213" s="1" t="s">
        <v>1</v>
      </c>
    </row>
    <row r="214" spans="2:65" s="93" customFormat="1" ht="10">
      <c r="B214" s="92"/>
      <c r="D214" s="94" t="s">
        <v>87</v>
      </c>
      <c r="E214" s="95" t="s">
        <v>9</v>
      </c>
      <c r="F214" s="96" t="s">
        <v>259</v>
      </c>
      <c r="H214" s="95" t="s">
        <v>9</v>
      </c>
      <c r="I214" s="97"/>
      <c r="L214" s="92"/>
      <c r="M214" s="98"/>
      <c r="T214" s="99"/>
      <c r="AT214" s="95" t="s">
        <v>87</v>
      </c>
      <c r="AU214" s="95" t="s">
        <v>1</v>
      </c>
      <c r="AV214" s="93" t="s">
        <v>74</v>
      </c>
      <c r="AW214" s="93" t="s">
        <v>89</v>
      </c>
      <c r="AX214" s="93" t="s">
        <v>75</v>
      </c>
      <c r="AY214" s="95" t="s">
        <v>76</v>
      </c>
    </row>
    <row r="215" spans="2:65" s="101" customFormat="1" ht="10">
      <c r="B215" s="100"/>
      <c r="D215" s="94" t="s">
        <v>87</v>
      </c>
      <c r="E215" s="102" t="s">
        <v>9</v>
      </c>
      <c r="F215" s="103" t="s">
        <v>166</v>
      </c>
      <c r="H215" s="104">
        <v>718</v>
      </c>
      <c r="I215" s="105"/>
      <c r="L215" s="100"/>
      <c r="M215" s="106"/>
      <c r="T215" s="107"/>
      <c r="AT215" s="102" t="s">
        <v>87</v>
      </c>
      <c r="AU215" s="102" t="s">
        <v>1</v>
      </c>
      <c r="AV215" s="101" t="s">
        <v>1</v>
      </c>
      <c r="AW215" s="101" t="s">
        <v>89</v>
      </c>
      <c r="AX215" s="101" t="s">
        <v>74</v>
      </c>
      <c r="AY215" s="102" t="s">
        <v>76</v>
      </c>
    </row>
    <row r="216" spans="2:65" s="62" customFormat="1" ht="22.9" customHeight="1">
      <c r="B216" s="61"/>
      <c r="D216" s="63" t="s">
        <v>71</v>
      </c>
      <c r="E216" s="72" t="s">
        <v>122</v>
      </c>
      <c r="F216" s="72" t="s">
        <v>275</v>
      </c>
      <c r="I216" s="65"/>
      <c r="J216" s="73">
        <f>BK216</f>
        <v>0</v>
      </c>
      <c r="L216" s="61"/>
      <c r="M216" s="67"/>
      <c r="P216" s="68">
        <f>SUM(P217:P239)</f>
        <v>0</v>
      </c>
      <c r="R216" s="68">
        <f>SUM(R217:R239)</f>
        <v>0.74532999999999994</v>
      </c>
      <c r="T216" s="69">
        <f>SUM(T217:T239)</f>
        <v>1.92</v>
      </c>
      <c r="AR216" s="63" t="s">
        <v>74</v>
      </c>
      <c r="AT216" s="70" t="s">
        <v>71</v>
      </c>
      <c r="AU216" s="70" t="s">
        <v>74</v>
      </c>
      <c r="AY216" s="63" t="s">
        <v>76</v>
      </c>
      <c r="BK216" s="71">
        <f>SUM(BK217:BK239)</f>
        <v>0</v>
      </c>
    </row>
    <row r="217" spans="2:65" s="9" customFormat="1" ht="24.25" customHeight="1">
      <c r="B217" s="8"/>
      <c r="C217" s="74" t="s">
        <v>276</v>
      </c>
      <c r="D217" s="74" t="s">
        <v>78</v>
      </c>
      <c r="E217" s="75" t="s">
        <v>277</v>
      </c>
      <c r="F217" s="76" t="s">
        <v>278</v>
      </c>
      <c r="G217" s="77" t="s">
        <v>279</v>
      </c>
      <c r="H217" s="78">
        <v>27</v>
      </c>
      <c r="I217" s="79"/>
      <c r="J217" s="80">
        <f>ROUND(I217*H217,2)</f>
        <v>0</v>
      </c>
      <c r="K217" s="76" t="s">
        <v>82</v>
      </c>
      <c r="L217" s="8"/>
      <c r="M217" s="81" t="s">
        <v>9</v>
      </c>
      <c r="N217" s="82" t="s">
        <v>29</v>
      </c>
      <c r="P217" s="83">
        <f>O217*H217</f>
        <v>0</v>
      </c>
      <c r="Q217" s="83">
        <v>4.2199999999999998E-3</v>
      </c>
      <c r="R217" s="83">
        <f>Q217*H217</f>
        <v>0.11394</v>
      </c>
      <c r="S217" s="83">
        <v>0</v>
      </c>
      <c r="T217" s="84">
        <f>S217*H217</f>
        <v>0</v>
      </c>
      <c r="AR217" s="85" t="s">
        <v>83</v>
      </c>
      <c r="AT217" s="85" t="s">
        <v>78</v>
      </c>
      <c r="AU217" s="85" t="s">
        <v>1</v>
      </c>
      <c r="AY217" s="1" t="s">
        <v>76</v>
      </c>
      <c r="BE217" s="86">
        <f>IF(N217="základní",J217,0)</f>
        <v>0</v>
      </c>
      <c r="BF217" s="86">
        <f>IF(N217="snížená",J217,0)</f>
        <v>0</v>
      </c>
      <c r="BG217" s="86">
        <f>IF(N217="zákl. přenesená",J217,0)</f>
        <v>0</v>
      </c>
      <c r="BH217" s="86">
        <f>IF(N217="sníž. přenesená",J217,0)</f>
        <v>0</v>
      </c>
      <c r="BI217" s="86">
        <f>IF(N217="nulová",J217,0)</f>
        <v>0</v>
      </c>
      <c r="BJ217" s="1" t="s">
        <v>74</v>
      </c>
      <c r="BK217" s="86">
        <f>ROUND(I217*H217,2)</f>
        <v>0</v>
      </c>
      <c r="BL217" s="1" t="s">
        <v>83</v>
      </c>
      <c r="BM217" s="85" t="s">
        <v>280</v>
      </c>
    </row>
    <row r="218" spans="2:65" s="9" customFormat="1">
      <c r="B218" s="8"/>
      <c r="D218" s="87" t="s">
        <v>85</v>
      </c>
      <c r="F218" s="88" t="s">
        <v>281</v>
      </c>
      <c r="I218" s="89"/>
      <c r="L218" s="8"/>
      <c r="M218" s="90"/>
      <c r="T218" s="91"/>
      <c r="AT218" s="1" t="s">
        <v>85</v>
      </c>
      <c r="AU218" s="1" t="s">
        <v>1</v>
      </c>
    </row>
    <row r="219" spans="2:65" s="93" customFormat="1" ht="10">
      <c r="B219" s="92"/>
      <c r="D219" s="94" t="s">
        <v>87</v>
      </c>
      <c r="E219" s="95" t="s">
        <v>9</v>
      </c>
      <c r="F219" s="96" t="s">
        <v>132</v>
      </c>
      <c r="H219" s="95" t="s">
        <v>9</v>
      </c>
      <c r="I219" s="97"/>
      <c r="L219" s="92"/>
      <c r="M219" s="98"/>
      <c r="T219" s="99"/>
      <c r="AT219" s="95" t="s">
        <v>87</v>
      </c>
      <c r="AU219" s="95" t="s">
        <v>1</v>
      </c>
      <c r="AV219" s="93" t="s">
        <v>74</v>
      </c>
      <c r="AW219" s="93" t="s">
        <v>89</v>
      </c>
      <c r="AX219" s="93" t="s">
        <v>75</v>
      </c>
      <c r="AY219" s="95" t="s">
        <v>76</v>
      </c>
    </row>
    <row r="220" spans="2:65" s="101" customFormat="1" ht="10">
      <c r="B220" s="100"/>
      <c r="D220" s="94" t="s">
        <v>87</v>
      </c>
      <c r="E220" s="102" t="s">
        <v>9</v>
      </c>
      <c r="F220" s="103" t="s">
        <v>247</v>
      </c>
      <c r="H220" s="104">
        <v>27</v>
      </c>
      <c r="I220" s="105"/>
      <c r="L220" s="100"/>
      <c r="M220" s="106"/>
      <c r="T220" s="107"/>
      <c r="AT220" s="102" t="s">
        <v>87</v>
      </c>
      <c r="AU220" s="102" t="s">
        <v>1</v>
      </c>
      <c r="AV220" s="101" t="s">
        <v>1</v>
      </c>
      <c r="AW220" s="101" t="s">
        <v>89</v>
      </c>
      <c r="AX220" s="101" t="s">
        <v>74</v>
      </c>
      <c r="AY220" s="102" t="s">
        <v>76</v>
      </c>
    </row>
    <row r="221" spans="2:65" s="9" customFormat="1" ht="16.5" customHeight="1">
      <c r="B221" s="8"/>
      <c r="C221" s="74" t="s">
        <v>282</v>
      </c>
      <c r="D221" s="74" t="s">
        <v>78</v>
      </c>
      <c r="E221" s="75" t="s">
        <v>283</v>
      </c>
      <c r="F221" s="76" t="s">
        <v>284</v>
      </c>
      <c r="G221" s="77" t="s">
        <v>279</v>
      </c>
      <c r="H221" s="78">
        <v>27</v>
      </c>
      <c r="I221" s="79"/>
      <c r="J221" s="80">
        <f>ROUND(I221*H221,2)</f>
        <v>0</v>
      </c>
      <c r="K221" s="76" t="s">
        <v>82</v>
      </c>
      <c r="L221" s="8"/>
      <c r="M221" s="81" t="s">
        <v>9</v>
      </c>
      <c r="N221" s="82" t="s">
        <v>29</v>
      </c>
      <c r="P221" s="83">
        <f>O221*H221</f>
        <v>0</v>
      </c>
      <c r="Q221" s="83">
        <v>0</v>
      </c>
      <c r="R221" s="83">
        <f>Q221*H221</f>
        <v>0</v>
      </c>
      <c r="S221" s="83">
        <v>0</v>
      </c>
      <c r="T221" s="84">
        <f>S221*H221</f>
        <v>0</v>
      </c>
      <c r="AR221" s="85" t="s">
        <v>83</v>
      </c>
      <c r="AT221" s="85" t="s">
        <v>78</v>
      </c>
      <c r="AU221" s="85" t="s">
        <v>1</v>
      </c>
      <c r="AY221" s="1" t="s">
        <v>76</v>
      </c>
      <c r="BE221" s="86">
        <f>IF(N221="základní",J221,0)</f>
        <v>0</v>
      </c>
      <c r="BF221" s="86">
        <f>IF(N221="snížená",J221,0)</f>
        <v>0</v>
      </c>
      <c r="BG221" s="86">
        <f>IF(N221="zákl. přenesená",J221,0)</f>
        <v>0</v>
      </c>
      <c r="BH221" s="86">
        <f>IF(N221="sníž. přenesená",J221,0)</f>
        <v>0</v>
      </c>
      <c r="BI221" s="86">
        <f>IF(N221="nulová",J221,0)</f>
        <v>0</v>
      </c>
      <c r="BJ221" s="1" t="s">
        <v>74</v>
      </c>
      <c r="BK221" s="86">
        <f>ROUND(I221*H221,2)</f>
        <v>0</v>
      </c>
      <c r="BL221" s="1" t="s">
        <v>83</v>
      </c>
      <c r="BM221" s="85" t="s">
        <v>285</v>
      </c>
    </row>
    <row r="222" spans="2:65" s="9" customFormat="1">
      <c r="B222" s="8"/>
      <c r="D222" s="87" t="s">
        <v>85</v>
      </c>
      <c r="F222" s="88" t="s">
        <v>286</v>
      </c>
      <c r="I222" s="89"/>
      <c r="L222" s="8"/>
      <c r="M222" s="90"/>
      <c r="T222" s="91"/>
      <c r="AT222" s="1" t="s">
        <v>85</v>
      </c>
      <c r="AU222" s="1" t="s">
        <v>1</v>
      </c>
    </row>
    <row r="223" spans="2:65" s="101" customFormat="1" ht="10">
      <c r="B223" s="100"/>
      <c r="D223" s="94" t="s">
        <v>87</v>
      </c>
      <c r="E223" s="102" t="s">
        <v>9</v>
      </c>
      <c r="F223" s="103" t="s">
        <v>247</v>
      </c>
      <c r="H223" s="104">
        <v>27</v>
      </c>
      <c r="I223" s="105"/>
      <c r="L223" s="100"/>
      <c r="M223" s="106"/>
      <c r="T223" s="107"/>
      <c r="AT223" s="102" t="s">
        <v>87</v>
      </c>
      <c r="AU223" s="102" t="s">
        <v>1</v>
      </c>
      <c r="AV223" s="101" t="s">
        <v>1</v>
      </c>
      <c r="AW223" s="101" t="s">
        <v>89</v>
      </c>
      <c r="AX223" s="101" t="s">
        <v>74</v>
      </c>
      <c r="AY223" s="102" t="s">
        <v>76</v>
      </c>
    </row>
    <row r="224" spans="2:65" s="9" customFormat="1" ht="16.5" customHeight="1">
      <c r="B224" s="8"/>
      <c r="C224" s="74" t="s">
        <v>287</v>
      </c>
      <c r="D224" s="74" t="s">
        <v>78</v>
      </c>
      <c r="E224" s="75" t="s">
        <v>288</v>
      </c>
      <c r="F224" s="76" t="s">
        <v>289</v>
      </c>
      <c r="G224" s="77" t="s">
        <v>290</v>
      </c>
      <c r="H224" s="78">
        <v>1</v>
      </c>
      <c r="I224" s="79"/>
      <c r="J224" s="80">
        <f>ROUND(I224*H224,2)</f>
        <v>0</v>
      </c>
      <c r="K224" s="76" t="s">
        <v>291</v>
      </c>
      <c r="L224" s="8"/>
      <c r="M224" s="81" t="s">
        <v>9</v>
      </c>
      <c r="N224" s="82" t="s">
        <v>29</v>
      </c>
      <c r="P224" s="83">
        <f>O224*H224</f>
        <v>0</v>
      </c>
      <c r="Q224" s="83">
        <v>0.34089999999999998</v>
      </c>
      <c r="R224" s="83">
        <f>Q224*H224</f>
        <v>0.34089999999999998</v>
      </c>
      <c r="S224" s="83">
        <v>0</v>
      </c>
      <c r="T224" s="84">
        <f>S224*H224</f>
        <v>0</v>
      </c>
      <c r="AR224" s="85" t="s">
        <v>83</v>
      </c>
      <c r="AT224" s="85" t="s">
        <v>78</v>
      </c>
      <c r="AU224" s="85" t="s">
        <v>1</v>
      </c>
      <c r="AY224" s="1" t="s">
        <v>76</v>
      </c>
      <c r="BE224" s="86">
        <f>IF(N224="základní",J224,0)</f>
        <v>0</v>
      </c>
      <c r="BF224" s="86">
        <f>IF(N224="snížená",J224,0)</f>
        <v>0</v>
      </c>
      <c r="BG224" s="86">
        <f>IF(N224="zákl. přenesená",J224,0)</f>
        <v>0</v>
      </c>
      <c r="BH224" s="86">
        <f>IF(N224="sníž. přenesená",J224,0)</f>
        <v>0</v>
      </c>
      <c r="BI224" s="86">
        <f>IF(N224="nulová",J224,0)</f>
        <v>0</v>
      </c>
      <c r="BJ224" s="1" t="s">
        <v>74</v>
      </c>
      <c r="BK224" s="86">
        <f>ROUND(I224*H224,2)</f>
        <v>0</v>
      </c>
      <c r="BL224" s="1" t="s">
        <v>83</v>
      </c>
      <c r="BM224" s="85" t="s">
        <v>292</v>
      </c>
    </row>
    <row r="225" spans="2:65" s="9" customFormat="1">
      <c r="B225" s="8"/>
      <c r="D225" s="87" t="s">
        <v>85</v>
      </c>
      <c r="F225" s="88" t="s">
        <v>293</v>
      </c>
      <c r="I225" s="89"/>
      <c r="L225" s="8"/>
      <c r="M225" s="90"/>
      <c r="T225" s="91"/>
      <c r="AT225" s="1" t="s">
        <v>85</v>
      </c>
      <c r="AU225" s="1" t="s">
        <v>1</v>
      </c>
    </row>
    <row r="226" spans="2:65" s="93" customFormat="1" ht="10">
      <c r="B226" s="92"/>
      <c r="D226" s="94" t="s">
        <v>87</v>
      </c>
      <c r="E226" s="95" t="s">
        <v>9</v>
      </c>
      <c r="F226" s="96" t="s">
        <v>294</v>
      </c>
      <c r="H226" s="95" t="s">
        <v>9</v>
      </c>
      <c r="I226" s="97"/>
      <c r="L226" s="92"/>
      <c r="M226" s="98"/>
      <c r="T226" s="99"/>
      <c r="AT226" s="95" t="s">
        <v>87</v>
      </c>
      <c r="AU226" s="95" t="s">
        <v>1</v>
      </c>
      <c r="AV226" s="93" t="s">
        <v>74</v>
      </c>
      <c r="AW226" s="93" t="s">
        <v>89</v>
      </c>
      <c r="AX226" s="93" t="s">
        <v>75</v>
      </c>
      <c r="AY226" s="95" t="s">
        <v>76</v>
      </c>
    </row>
    <row r="227" spans="2:65" s="101" customFormat="1" ht="10">
      <c r="B227" s="100"/>
      <c r="D227" s="94" t="s">
        <v>87</v>
      </c>
      <c r="E227" s="102" t="s">
        <v>9</v>
      </c>
      <c r="F227" s="103" t="s">
        <v>74</v>
      </c>
      <c r="H227" s="104">
        <v>1</v>
      </c>
      <c r="I227" s="105"/>
      <c r="L227" s="100"/>
      <c r="M227" s="106"/>
      <c r="T227" s="107"/>
      <c r="AT227" s="102" t="s">
        <v>87</v>
      </c>
      <c r="AU227" s="102" t="s">
        <v>1</v>
      </c>
      <c r="AV227" s="101" t="s">
        <v>1</v>
      </c>
      <c r="AW227" s="101" t="s">
        <v>89</v>
      </c>
      <c r="AX227" s="101" t="s">
        <v>74</v>
      </c>
      <c r="AY227" s="102" t="s">
        <v>76</v>
      </c>
    </row>
    <row r="228" spans="2:65" s="9" customFormat="1" ht="16.5" customHeight="1">
      <c r="B228" s="8"/>
      <c r="C228" s="116" t="s">
        <v>295</v>
      </c>
      <c r="D228" s="116" t="s">
        <v>188</v>
      </c>
      <c r="E228" s="117" t="s">
        <v>296</v>
      </c>
      <c r="F228" s="118" t="s">
        <v>297</v>
      </c>
      <c r="G228" s="119" t="s">
        <v>290</v>
      </c>
      <c r="H228" s="120">
        <v>1</v>
      </c>
      <c r="I228" s="121"/>
      <c r="J228" s="122">
        <f t="shared" ref="J228:J234" si="0">ROUND(I228*H228,2)</f>
        <v>0</v>
      </c>
      <c r="K228" s="118" t="s">
        <v>82</v>
      </c>
      <c r="L228" s="123"/>
      <c r="M228" s="124" t="s">
        <v>9</v>
      </c>
      <c r="N228" s="125" t="s">
        <v>29</v>
      </c>
      <c r="P228" s="83">
        <f t="shared" ref="P228:P234" si="1">O228*H228</f>
        <v>0</v>
      </c>
      <c r="Q228" s="83">
        <v>7.1999999999999995E-2</v>
      </c>
      <c r="R228" s="83">
        <f t="shared" ref="R228:R234" si="2">Q228*H228</f>
        <v>7.1999999999999995E-2</v>
      </c>
      <c r="S228" s="83">
        <v>0</v>
      </c>
      <c r="T228" s="84">
        <f t="shared" ref="T228:T234" si="3">S228*H228</f>
        <v>0</v>
      </c>
      <c r="AR228" s="85" t="s">
        <v>122</v>
      </c>
      <c r="AT228" s="85" t="s">
        <v>188</v>
      </c>
      <c r="AU228" s="85" t="s">
        <v>1</v>
      </c>
      <c r="AY228" s="1" t="s">
        <v>76</v>
      </c>
      <c r="BE228" s="86">
        <f t="shared" ref="BE228:BE234" si="4">IF(N228="základní",J228,0)</f>
        <v>0</v>
      </c>
      <c r="BF228" s="86">
        <f t="shared" ref="BF228:BF234" si="5">IF(N228="snížená",J228,0)</f>
        <v>0</v>
      </c>
      <c r="BG228" s="86">
        <f t="shared" ref="BG228:BG234" si="6">IF(N228="zákl. přenesená",J228,0)</f>
        <v>0</v>
      </c>
      <c r="BH228" s="86">
        <f t="shared" ref="BH228:BH234" si="7">IF(N228="sníž. přenesená",J228,0)</f>
        <v>0</v>
      </c>
      <c r="BI228" s="86">
        <f t="shared" ref="BI228:BI234" si="8">IF(N228="nulová",J228,0)</f>
        <v>0</v>
      </c>
      <c r="BJ228" s="1" t="s">
        <v>74</v>
      </c>
      <c r="BK228" s="86">
        <f t="shared" ref="BK228:BK234" si="9">ROUND(I228*H228,2)</f>
        <v>0</v>
      </c>
      <c r="BL228" s="1" t="s">
        <v>83</v>
      </c>
      <c r="BM228" s="85" t="s">
        <v>298</v>
      </c>
    </row>
    <row r="229" spans="2:65" s="9" customFormat="1" ht="16.5" customHeight="1">
      <c r="B229" s="8"/>
      <c r="C229" s="116" t="s">
        <v>299</v>
      </c>
      <c r="D229" s="116" t="s">
        <v>188</v>
      </c>
      <c r="E229" s="117" t="s">
        <v>300</v>
      </c>
      <c r="F229" s="118" t="s">
        <v>301</v>
      </c>
      <c r="G229" s="119" t="s">
        <v>290</v>
      </c>
      <c r="H229" s="120">
        <v>1</v>
      </c>
      <c r="I229" s="121"/>
      <c r="J229" s="122">
        <f t="shared" si="0"/>
        <v>0</v>
      </c>
      <c r="K229" s="118" t="s">
        <v>82</v>
      </c>
      <c r="L229" s="123"/>
      <c r="M229" s="124" t="s">
        <v>9</v>
      </c>
      <c r="N229" s="125" t="s">
        <v>29</v>
      </c>
      <c r="P229" s="83">
        <f t="shared" si="1"/>
        <v>0</v>
      </c>
      <c r="Q229" s="83">
        <v>0.08</v>
      </c>
      <c r="R229" s="83">
        <f t="shared" si="2"/>
        <v>0.08</v>
      </c>
      <c r="S229" s="83">
        <v>0</v>
      </c>
      <c r="T229" s="84">
        <f t="shared" si="3"/>
        <v>0</v>
      </c>
      <c r="AR229" s="85" t="s">
        <v>122</v>
      </c>
      <c r="AT229" s="85" t="s">
        <v>188</v>
      </c>
      <c r="AU229" s="85" t="s">
        <v>1</v>
      </c>
      <c r="AY229" s="1" t="s">
        <v>76</v>
      </c>
      <c r="BE229" s="86">
        <f t="shared" si="4"/>
        <v>0</v>
      </c>
      <c r="BF229" s="86">
        <f t="shared" si="5"/>
        <v>0</v>
      </c>
      <c r="BG229" s="86">
        <f t="shared" si="6"/>
        <v>0</v>
      </c>
      <c r="BH229" s="86">
        <f t="shared" si="7"/>
        <v>0</v>
      </c>
      <c r="BI229" s="86">
        <f t="shared" si="8"/>
        <v>0</v>
      </c>
      <c r="BJ229" s="1" t="s">
        <v>74</v>
      </c>
      <c r="BK229" s="86">
        <f t="shared" si="9"/>
        <v>0</v>
      </c>
      <c r="BL229" s="1" t="s">
        <v>83</v>
      </c>
      <c r="BM229" s="85" t="s">
        <v>302</v>
      </c>
    </row>
    <row r="230" spans="2:65" s="9" customFormat="1" ht="16.5" customHeight="1">
      <c r="B230" s="8"/>
      <c r="C230" s="116" t="s">
        <v>303</v>
      </c>
      <c r="D230" s="116" t="s">
        <v>188</v>
      </c>
      <c r="E230" s="117" t="s">
        <v>304</v>
      </c>
      <c r="F230" s="118" t="s">
        <v>305</v>
      </c>
      <c r="G230" s="119" t="s">
        <v>290</v>
      </c>
      <c r="H230" s="120">
        <v>1</v>
      </c>
      <c r="I230" s="121"/>
      <c r="J230" s="122">
        <f t="shared" si="0"/>
        <v>0</v>
      </c>
      <c r="K230" s="118" t="s">
        <v>82</v>
      </c>
      <c r="L230" s="123"/>
      <c r="M230" s="124" t="s">
        <v>9</v>
      </c>
      <c r="N230" s="125" t="s">
        <v>29</v>
      </c>
      <c r="P230" s="83">
        <f t="shared" si="1"/>
        <v>0</v>
      </c>
      <c r="Q230" s="83">
        <v>0.04</v>
      </c>
      <c r="R230" s="83">
        <f t="shared" si="2"/>
        <v>0.04</v>
      </c>
      <c r="S230" s="83">
        <v>0</v>
      </c>
      <c r="T230" s="84">
        <f t="shared" si="3"/>
        <v>0</v>
      </c>
      <c r="AR230" s="85" t="s">
        <v>122</v>
      </c>
      <c r="AT230" s="85" t="s">
        <v>188</v>
      </c>
      <c r="AU230" s="85" t="s">
        <v>1</v>
      </c>
      <c r="AY230" s="1" t="s">
        <v>76</v>
      </c>
      <c r="BE230" s="86">
        <f t="shared" si="4"/>
        <v>0</v>
      </c>
      <c r="BF230" s="86">
        <f t="shared" si="5"/>
        <v>0</v>
      </c>
      <c r="BG230" s="86">
        <f t="shared" si="6"/>
        <v>0</v>
      </c>
      <c r="BH230" s="86">
        <f t="shared" si="7"/>
        <v>0</v>
      </c>
      <c r="BI230" s="86">
        <f t="shared" si="8"/>
        <v>0</v>
      </c>
      <c r="BJ230" s="1" t="s">
        <v>74</v>
      </c>
      <c r="BK230" s="86">
        <f t="shared" si="9"/>
        <v>0</v>
      </c>
      <c r="BL230" s="1" t="s">
        <v>83</v>
      </c>
      <c r="BM230" s="85" t="s">
        <v>306</v>
      </c>
    </row>
    <row r="231" spans="2:65" s="9" customFormat="1" ht="16.5" customHeight="1">
      <c r="B231" s="8"/>
      <c r="C231" s="116" t="s">
        <v>307</v>
      </c>
      <c r="D231" s="116" t="s">
        <v>188</v>
      </c>
      <c r="E231" s="117" t="s">
        <v>308</v>
      </c>
      <c r="F231" s="118" t="s">
        <v>309</v>
      </c>
      <c r="G231" s="119" t="s">
        <v>290</v>
      </c>
      <c r="H231" s="120">
        <v>1</v>
      </c>
      <c r="I231" s="121"/>
      <c r="J231" s="122">
        <f t="shared" si="0"/>
        <v>0</v>
      </c>
      <c r="K231" s="118" t="s">
        <v>82</v>
      </c>
      <c r="L231" s="123"/>
      <c r="M231" s="124" t="s">
        <v>9</v>
      </c>
      <c r="N231" s="125" t="s">
        <v>29</v>
      </c>
      <c r="P231" s="83">
        <f t="shared" si="1"/>
        <v>0</v>
      </c>
      <c r="Q231" s="83">
        <v>0.04</v>
      </c>
      <c r="R231" s="83">
        <f t="shared" si="2"/>
        <v>0.04</v>
      </c>
      <c r="S231" s="83">
        <v>0</v>
      </c>
      <c r="T231" s="84">
        <f t="shared" si="3"/>
        <v>0</v>
      </c>
      <c r="AR231" s="85" t="s">
        <v>122</v>
      </c>
      <c r="AT231" s="85" t="s">
        <v>188</v>
      </c>
      <c r="AU231" s="85" t="s">
        <v>1</v>
      </c>
      <c r="AY231" s="1" t="s">
        <v>76</v>
      </c>
      <c r="BE231" s="86">
        <f t="shared" si="4"/>
        <v>0</v>
      </c>
      <c r="BF231" s="86">
        <f t="shared" si="5"/>
        <v>0</v>
      </c>
      <c r="BG231" s="86">
        <f t="shared" si="6"/>
        <v>0</v>
      </c>
      <c r="BH231" s="86">
        <f t="shared" si="7"/>
        <v>0</v>
      </c>
      <c r="BI231" s="86">
        <f t="shared" si="8"/>
        <v>0</v>
      </c>
      <c r="BJ231" s="1" t="s">
        <v>74</v>
      </c>
      <c r="BK231" s="86">
        <f t="shared" si="9"/>
        <v>0</v>
      </c>
      <c r="BL231" s="1" t="s">
        <v>83</v>
      </c>
      <c r="BM231" s="85" t="s">
        <v>310</v>
      </c>
    </row>
    <row r="232" spans="2:65" s="9" customFormat="1" ht="16.5" customHeight="1">
      <c r="B232" s="8"/>
      <c r="C232" s="116" t="s">
        <v>311</v>
      </c>
      <c r="D232" s="116" t="s">
        <v>188</v>
      </c>
      <c r="E232" s="117" t="s">
        <v>312</v>
      </c>
      <c r="F232" s="118" t="s">
        <v>313</v>
      </c>
      <c r="G232" s="119" t="s">
        <v>290</v>
      </c>
      <c r="H232" s="120">
        <v>1</v>
      </c>
      <c r="I232" s="121"/>
      <c r="J232" s="122">
        <f t="shared" si="0"/>
        <v>0</v>
      </c>
      <c r="K232" s="118" t="s">
        <v>82</v>
      </c>
      <c r="L232" s="123"/>
      <c r="M232" s="124" t="s">
        <v>9</v>
      </c>
      <c r="N232" s="125" t="s">
        <v>29</v>
      </c>
      <c r="P232" s="83">
        <f t="shared" si="1"/>
        <v>0</v>
      </c>
      <c r="Q232" s="83">
        <v>6.0000000000000001E-3</v>
      </c>
      <c r="R232" s="83">
        <f t="shared" si="2"/>
        <v>6.0000000000000001E-3</v>
      </c>
      <c r="S232" s="83">
        <v>0</v>
      </c>
      <c r="T232" s="84">
        <f t="shared" si="3"/>
        <v>0</v>
      </c>
      <c r="AR232" s="85" t="s">
        <v>122</v>
      </c>
      <c r="AT232" s="85" t="s">
        <v>188</v>
      </c>
      <c r="AU232" s="85" t="s">
        <v>1</v>
      </c>
      <c r="AY232" s="1" t="s">
        <v>76</v>
      </c>
      <c r="BE232" s="86">
        <f t="shared" si="4"/>
        <v>0</v>
      </c>
      <c r="BF232" s="86">
        <f t="shared" si="5"/>
        <v>0</v>
      </c>
      <c r="BG232" s="86">
        <f t="shared" si="6"/>
        <v>0</v>
      </c>
      <c r="BH232" s="86">
        <f t="shared" si="7"/>
        <v>0</v>
      </c>
      <c r="BI232" s="86">
        <f t="shared" si="8"/>
        <v>0</v>
      </c>
      <c r="BJ232" s="1" t="s">
        <v>74</v>
      </c>
      <c r="BK232" s="86">
        <f t="shared" si="9"/>
        <v>0</v>
      </c>
      <c r="BL232" s="1" t="s">
        <v>83</v>
      </c>
      <c r="BM232" s="85" t="s">
        <v>314</v>
      </c>
    </row>
    <row r="233" spans="2:65" s="9" customFormat="1" ht="16.5" customHeight="1">
      <c r="B233" s="8"/>
      <c r="C233" s="116" t="s">
        <v>315</v>
      </c>
      <c r="D233" s="116" t="s">
        <v>188</v>
      </c>
      <c r="E233" s="117" t="s">
        <v>316</v>
      </c>
      <c r="F233" s="118" t="s">
        <v>317</v>
      </c>
      <c r="G233" s="119" t="s">
        <v>290</v>
      </c>
      <c r="H233" s="120">
        <v>1</v>
      </c>
      <c r="I233" s="121"/>
      <c r="J233" s="122">
        <f t="shared" si="0"/>
        <v>0</v>
      </c>
      <c r="K233" s="118" t="s">
        <v>82</v>
      </c>
      <c r="L233" s="123"/>
      <c r="M233" s="124" t="s">
        <v>9</v>
      </c>
      <c r="N233" s="125" t="s">
        <v>29</v>
      </c>
      <c r="P233" s="83">
        <f t="shared" si="1"/>
        <v>0</v>
      </c>
      <c r="Q233" s="83">
        <v>5.0599999999999999E-2</v>
      </c>
      <c r="R233" s="83">
        <f t="shared" si="2"/>
        <v>5.0599999999999999E-2</v>
      </c>
      <c r="S233" s="83">
        <v>0</v>
      </c>
      <c r="T233" s="84">
        <f t="shared" si="3"/>
        <v>0</v>
      </c>
      <c r="AR233" s="85" t="s">
        <v>122</v>
      </c>
      <c r="AT233" s="85" t="s">
        <v>188</v>
      </c>
      <c r="AU233" s="85" t="s">
        <v>1</v>
      </c>
      <c r="AY233" s="1" t="s">
        <v>76</v>
      </c>
      <c r="BE233" s="86">
        <f t="shared" si="4"/>
        <v>0</v>
      </c>
      <c r="BF233" s="86">
        <f t="shared" si="5"/>
        <v>0</v>
      </c>
      <c r="BG233" s="86">
        <f t="shared" si="6"/>
        <v>0</v>
      </c>
      <c r="BH233" s="86">
        <f t="shared" si="7"/>
        <v>0</v>
      </c>
      <c r="BI233" s="86">
        <f t="shared" si="8"/>
        <v>0</v>
      </c>
      <c r="BJ233" s="1" t="s">
        <v>74</v>
      </c>
      <c r="BK233" s="86">
        <f t="shared" si="9"/>
        <v>0</v>
      </c>
      <c r="BL233" s="1" t="s">
        <v>83</v>
      </c>
      <c r="BM233" s="85" t="s">
        <v>318</v>
      </c>
    </row>
    <row r="234" spans="2:65" s="9" customFormat="1" ht="16.5" customHeight="1">
      <c r="B234" s="8"/>
      <c r="C234" s="74" t="s">
        <v>319</v>
      </c>
      <c r="D234" s="74" t="s">
        <v>78</v>
      </c>
      <c r="E234" s="75" t="s">
        <v>320</v>
      </c>
      <c r="F234" s="76" t="s">
        <v>321</v>
      </c>
      <c r="G234" s="77" t="s">
        <v>279</v>
      </c>
      <c r="H234" s="78">
        <v>27</v>
      </c>
      <c r="I234" s="79"/>
      <c r="J234" s="80">
        <f t="shared" si="0"/>
        <v>0</v>
      </c>
      <c r="K234" s="76" t="s">
        <v>82</v>
      </c>
      <c r="L234" s="8"/>
      <c r="M234" s="81" t="s">
        <v>9</v>
      </c>
      <c r="N234" s="82" t="s">
        <v>29</v>
      </c>
      <c r="P234" s="83">
        <f t="shared" si="1"/>
        <v>0</v>
      </c>
      <c r="Q234" s="83">
        <v>6.9999999999999994E-5</v>
      </c>
      <c r="R234" s="83">
        <f t="shared" si="2"/>
        <v>1.8899999999999998E-3</v>
      </c>
      <c r="S234" s="83">
        <v>0</v>
      </c>
      <c r="T234" s="84">
        <f t="shared" si="3"/>
        <v>0</v>
      </c>
      <c r="AR234" s="85" t="s">
        <v>83</v>
      </c>
      <c r="AT234" s="85" t="s">
        <v>78</v>
      </c>
      <c r="AU234" s="85" t="s">
        <v>1</v>
      </c>
      <c r="AY234" s="1" t="s">
        <v>76</v>
      </c>
      <c r="BE234" s="86">
        <f t="shared" si="4"/>
        <v>0</v>
      </c>
      <c r="BF234" s="86">
        <f t="shared" si="5"/>
        <v>0</v>
      </c>
      <c r="BG234" s="86">
        <f t="shared" si="6"/>
        <v>0</v>
      </c>
      <c r="BH234" s="86">
        <f t="shared" si="7"/>
        <v>0</v>
      </c>
      <c r="BI234" s="86">
        <f t="shared" si="8"/>
        <v>0</v>
      </c>
      <c r="BJ234" s="1" t="s">
        <v>74</v>
      </c>
      <c r="BK234" s="86">
        <f t="shared" si="9"/>
        <v>0</v>
      </c>
      <c r="BL234" s="1" t="s">
        <v>83</v>
      </c>
      <c r="BM234" s="85" t="s">
        <v>322</v>
      </c>
    </row>
    <row r="235" spans="2:65" s="9" customFormat="1">
      <c r="B235" s="8"/>
      <c r="D235" s="87" t="s">
        <v>85</v>
      </c>
      <c r="F235" s="88" t="s">
        <v>323</v>
      </c>
      <c r="I235" s="89"/>
      <c r="L235" s="8"/>
      <c r="M235" s="90"/>
      <c r="T235" s="91"/>
      <c r="AT235" s="1" t="s">
        <v>85</v>
      </c>
      <c r="AU235" s="1" t="s">
        <v>1</v>
      </c>
    </row>
    <row r="236" spans="2:65" s="101" customFormat="1" ht="10">
      <c r="B236" s="100"/>
      <c r="D236" s="94" t="s">
        <v>87</v>
      </c>
      <c r="E236" s="102" t="s">
        <v>9</v>
      </c>
      <c r="F236" s="103" t="s">
        <v>247</v>
      </c>
      <c r="H236" s="104">
        <v>27</v>
      </c>
      <c r="I236" s="105"/>
      <c r="L236" s="100"/>
      <c r="M236" s="106"/>
      <c r="T236" s="107"/>
      <c r="AT236" s="102" t="s">
        <v>87</v>
      </c>
      <c r="AU236" s="102" t="s">
        <v>1</v>
      </c>
      <c r="AV236" s="101" t="s">
        <v>1</v>
      </c>
      <c r="AW236" s="101" t="s">
        <v>89</v>
      </c>
      <c r="AX236" s="101" t="s">
        <v>74</v>
      </c>
      <c r="AY236" s="102" t="s">
        <v>76</v>
      </c>
    </row>
    <row r="237" spans="2:65" s="9" customFormat="1" ht="16.5" customHeight="1">
      <c r="B237" s="8"/>
      <c r="C237" s="74" t="s">
        <v>324</v>
      </c>
      <c r="D237" s="74" t="s">
        <v>78</v>
      </c>
      <c r="E237" s="75" t="s">
        <v>325</v>
      </c>
      <c r="F237" s="76" t="s">
        <v>326</v>
      </c>
      <c r="G237" s="77" t="s">
        <v>290</v>
      </c>
      <c r="H237" s="78">
        <v>1</v>
      </c>
      <c r="I237" s="79"/>
      <c r="J237" s="80">
        <f>ROUND(I237*H237,2)</f>
        <v>0</v>
      </c>
      <c r="K237" s="76" t="s">
        <v>9</v>
      </c>
      <c r="L237" s="8"/>
      <c r="M237" s="81" t="s">
        <v>9</v>
      </c>
      <c r="N237" s="82" t="s">
        <v>29</v>
      </c>
      <c r="P237" s="83">
        <f>O237*H237</f>
        <v>0</v>
      </c>
      <c r="Q237" s="83">
        <v>0</v>
      </c>
      <c r="R237" s="83">
        <f>Q237*H237</f>
        <v>0</v>
      </c>
      <c r="S237" s="83">
        <v>1.92</v>
      </c>
      <c r="T237" s="84">
        <f>S237*H237</f>
        <v>1.92</v>
      </c>
      <c r="AR237" s="85" t="s">
        <v>83</v>
      </c>
      <c r="AT237" s="85" t="s">
        <v>78</v>
      </c>
      <c r="AU237" s="85" t="s">
        <v>1</v>
      </c>
      <c r="AY237" s="1" t="s">
        <v>76</v>
      </c>
      <c r="BE237" s="86">
        <f>IF(N237="základní",J237,0)</f>
        <v>0</v>
      </c>
      <c r="BF237" s="86">
        <f>IF(N237="snížená",J237,0)</f>
        <v>0</v>
      </c>
      <c r="BG237" s="86">
        <f>IF(N237="zákl. přenesená",J237,0)</f>
        <v>0</v>
      </c>
      <c r="BH237" s="86">
        <f>IF(N237="sníž. přenesená",J237,0)</f>
        <v>0</v>
      </c>
      <c r="BI237" s="86">
        <f>IF(N237="nulová",J237,0)</f>
        <v>0</v>
      </c>
      <c r="BJ237" s="1" t="s">
        <v>74</v>
      </c>
      <c r="BK237" s="86">
        <f>ROUND(I237*H237,2)</f>
        <v>0</v>
      </c>
      <c r="BL237" s="1" t="s">
        <v>83</v>
      </c>
      <c r="BM237" s="85" t="s">
        <v>327</v>
      </c>
    </row>
    <row r="238" spans="2:65" s="93" customFormat="1" ht="10">
      <c r="B238" s="92"/>
      <c r="D238" s="94" t="s">
        <v>87</v>
      </c>
      <c r="E238" s="95" t="s">
        <v>9</v>
      </c>
      <c r="F238" s="96" t="s">
        <v>328</v>
      </c>
      <c r="H238" s="95" t="s">
        <v>9</v>
      </c>
      <c r="I238" s="97"/>
      <c r="L238" s="92"/>
      <c r="M238" s="98"/>
      <c r="T238" s="99"/>
      <c r="AT238" s="95" t="s">
        <v>87</v>
      </c>
      <c r="AU238" s="95" t="s">
        <v>1</v>
      </c>
      <c r="AV238" s="93" t="s">
        <v>74</v>
      </c>
      <c r="AW238" s="93" t="s">
        <v>89</v>
      </c>
      <c r="AX238" s="93" t="s">
        <v>75</v>
      </c>
      <c r="AY238" s="95" t="s">
        <v>76</v>
      </c>
    </row>
    <row r="239" spans="2:65" s="101" customFormat="1" ht="10">
      <c r="B239" s="100"/>
      <c r="D239" s="94" t="s">
        <v>87</v>
      </c>
      <c r="E239" s="102" t="s">
        <v>9</v>
      </c>
      <c r="F239" s="103" t="s">
        <v>74</v>
      </c>
      <c r="H239" s="104">
        <v>1</v>
      </c>
      <c r="I239" s="105"/>
      <c r="L239" s="100"/>
      <c r="M239" s="106"/>
      <c r="T239" s="107"/>
      <c r="AT239" s="102" t="s">
        <v>87</v>
      </c>
      <c r="AU239" s="102" t="s">
        <v>1</v>
      </c>
      <c r="AV239" s="101" t="s">
        <v>1</v>
      </c>
      <c r="AW239" s="101" t="s">
        <v>89</v>
      </c>
      <c r="AX239" s="101" t="s">
        <v>74</v>
      </c>
      <c r="AY239" s="102" t="s">
        <v>76</v>
      </c>
    </row>
    <row r="240" spans="2:65" s="62" customFormat="1" ht="22.9" customHeight="1">
      <c r="B240" s="61"/>
      <c r="D240" s="63" t="s">
        <v>71</v>
      </c>
      <c r="E240" s="72" t="s">
        <v>127</v>
      </c>
      <c r="F240" s="72" t="s">
        <v>329</v>
      </c>
      <c r="I240" s="65"/>
      <c r="J240" s="73">
        <f>BK240</f>
        <v>0</v>
      </c>
      <c r="L240" s="61"/>
      <c r="M240" s="67"/>
      <c r="P240" s="68">
        <f>SUM(P241:P256)</f>
        <v>0</v>
      </c>
      <c r="R240" s="68">
        <f>SUM(R241:R256)</f>
        <v>33.139099999999999</v>
      </c>
      <c r="T240" s="69">
        <f>SUM(T241:T256)</f>
        <v>0</v>
      </c>
      <c r="AR240" s="63" t="s">
        <v>74</v>
      </c>
      <c r="AT240" s="70" t="s">
        <v>71</v>
      </c>
      <c r="AU240" s="70" t="s">
        <v>74</v>
      </c>
      <c r="AY240" s="63" t="s">
        <v>76</v>
      </c>
      <c r="BK240" s="71">
        <f>SUM(BK241:BK256)</f>
        <v>0</v>
      </c>
    </row>
    <row r="241" spans="2:65" s="9" customFormat="1" ht="24.25" customHeight="1">
      <c r="B241" s="8"/>
      <c r="C241" s="74" t="s">
        <v>330</v>
      </c>
      <c r="D241" s="74" t="s">
        <v>78</v>
      </c>
      <c r="E241" s="75" t="s">
        <v>331</v>
      </c>
      <c r="F241" s="76" t="s">
        <v>332</v>
      </c>
      <c r="G241" s="77" t="s">
        <v>279</v>
      </c>
      <c r="H241" s="78">
        <v>31</v>
      </c>
      <c r="I241" s="79"/>
      <c r="J241" s="80">
        <f>ROUND(I241*H241,2)</f>
        <v>0</v>
      </c>
      <c r="K241" s="76" t="s">
        <v>82</v>
      </c>
      <c r="L241" s="8"/>
      <c r="M241" s="81" t="s">
        <v>9</v>
      </c>
      <c r="N241" s="82" t="s">
        <v>29</v>
      </c>
      <c r="P241" s="83">
        <f>O241*H241</f>
        <v>0</v>
      </c>
      <c r="Q241" s="83">
        <v>0.15540000000000001</v>
      </c>
      <c r="R241" s="83">
        <f>Q241*H241</f>
        <v>4.8174000000000001</v>
      </c>
      <c r="S241" s="83">
        <v>0</v>
      </c>
      <c r="T241" s="84">
        <f>S241*H241</f>
        <v>0</v>
      </c>
      <c r="AR241" s="85" t="s">
        <v>83</v>
      </c>
      <c r="AT241" s="85" t="s">
        <v>78</v>
      </c>
      <c r="AU241" s="85" t="s">
        <v>1</v>
      </c>
      <c r="AY241" s="1" t="s">
        <v>76</v>
      </c>
      <c r="BE241" s="86">
        <f>IF(N241="základní",J241,0)</f>
        <v>0</v>
      </c>
      <c r="BF241" s="86">
        <f>IF(N241="snížená",J241,0)</f>
        <v>0</v>
      </c>
      <c r="BG241" s="86">
        <f>IF(N241="zákl. přenesená",J241,0)</f>
        <v>0</v>
      </c>
      <c r="BH241" s="86">
        <f>IF(N241="sníž. přenesená",J241,0)</f>
        <v>0</v>
      </c>
      <c r="BI241" s="86">
        <f>IF(N241="nulová",J241,0)</f>
        <v>0</v>
      </c>
      <c r="BJ241" s="1" t="s">
        <v>74</v>
      </c>
      <c r="BK241" s="86">
        <f>ROUND(I241*H241,2)</f>
        <v>0</v>
      </c>
      <c r="BL241" s="1" t="s">
        <v>83</v>
      </c>
      <c r="BM241" s="85" t="s">
        <v>333</v>
      </c>
    </row>
    <row r="242" spans="2:65" s="9" customFormat="1">
      <c r="B242" s="8"/>
      <c r="D242" s="87" t="s">
        <v>85</v>
      </c>
      <c r="F242" s="88" t="s">
        <v>334</v>
      </c>
      <c r="I242" s="89"/>
      <c r="L242" s="8"/>
      <c r="M242" s="90"/>
      <c r="T242" s="91"/>
      <c r="AT242" s="1" t="s">
        <v>85</v>
      </c>
      <c r="AU242" s="1" t="s">
        <v>1</v>
      </c>
    </row>
    <row r="243" spans="2:65" s="101" customFormat="1" ht="10">
      <c r="B243" s="100"/>
      <c r="D243" s="94" t="s">
        <v>87</v>
      </c>
      <c r="E243" s="102" t="s">
        <v>9</v>
      </c>
      <c r="F243" s="103" t="s">
        <v>270</v>
      </c>
      <c r="H243" s="104">
        <v>31</v>
      </c>
      <c r="I243" s="105"/>
      <c r="L243" s="100"/>
      <c r="M243" s="106"/>
      <c r="T243" s="107"/>
      <c r="AT243" s="102" t="s">
        <v>87</v>
      </c>
      <c r="AU243" s="102" t="s">
        <v>1</v>
      </c>
      <c r="AV243" s="101" t="s">
        <v>1</v>
      </c>
      <c r="AW243" s="101" t="s">
        <v>89</v>
      </c>
      <c r="AX243" s="101" t="s">
        <v>74</v>
      </c>
      <c r="AY243" s="102" t="s">
        <v>76</v>
      </c>
    </row>
    <row r="244" spans="2:65" s="9" customFormat="1" ht="16.5" customHeight="1">
      <c r="B244" s="8"/>
      <c r="C244" s="116" t="s">
        <v>335</v>
      </c>
      <c r="D244" s="116" t="s">
        <v>188</v>
      </c>
      <c r="E244" s="117" t="s">
        <v>336</v>
      </c>
      <c r="F244" s="118" t="s">
        <v>337</v>
      </c>
      <c r="G244" s="119" t="s">
        <v>279</v>
      </c>
      <c r="H244" s="120">
        <v>32.24</v>
      </c>
      <c r="I244" s="121"/>
      <c r="J244" s="122">
        <f>ROUND(I244*H244,2)</f>
        <v>0</v>
      </c>
      <c r="K244" s="118" t="s">
        <v>82</v>
      </c>
      <c r="L244" s="123"/>
      <c r="M244" s="124" t="s">
        <v>9</v>
      </c>
      <c r="N244" s="125" t="s">
        <v>29</v>
      </c>
      <c r="P244" s="83">
        <f>O244*H244</f>
        <v>0</v>
      </c>
      <c r="Q244" s="83">
        <v>0.08</v>
      </c>
      <c r="R244" s="83">
        <f>Q244*H244</f>
        <v>2.5792000000000002</v>
      </c>
      <c r="S244" s="83">
        <v>0</v>
      </c>
      <c r="T244" s="84">
        <f>S244*H244</f>
        <v>0</v>
      </c>
      <c r="AR244" s="85" t="s">
        <v>122</v>
      </c>
      <c r="AT244" s="85" t="s">
        <v>188</v>
      </c>
      <c r="AU244" s="85" t="s">
        <v>1</v>
      </c>
      <c r="AY244" s="1" t="s">
        <v>76</v>
      </c>
      <c r="BE244" s="86">
        <f>IF(N244="základní",J244,0)</f>
        <v>0</v>
      </c>
      <c r="BF244" s="86">
        <f>IF(N244="snížená",J244,0)</f>
        <v>0</v>
      </c>
      <c r="BG244" s="86">
        <f>IF(N244="zákl. přenesená",J244,0)</f>
        <v>0</v>
      </c>
      <c r="BH244" s="86">
        <f>IF(N244="sníž. přenesená",J244,0)</f>
        <v>0</v>
      </c>
      <c r="BI244" s="86">
        <f>IF(N244="nulová",J244,0)</f>
        <v>0</v>
      </c>
      <c r="BJ244" s="1" t="s">
        <v>74</v>
      </c>
      <c r="BK244" s="86">
        <f>ROUND(I244*H244,2)</f>
        <v>0</v>
      </c>
      <c r="BL244" s="1" t="s">
        <v>83</v>
      </c>
      <c r="BM244" s="85" t="s">
        <v>338</v>
      </c>
    </row>
    <row r="245" spans="2:65" s="101" customFormat="1" ht="10">
      <c r="B245" s="100"/>
      <c r="D245" s="94" t="s">
        <v>87</v>
      </c>
      <c r="F245" s="103" t="s">
        <v>339</v>
      </c>
      <c r="H245" s="104">
        <v>32.24</v>
      </c>
      <c r="I245" s="105"/>
      <c r="L245" s="100"/>
      <c r="M245" s="106"/>
      <c r="T245" s="107"/>
      <c r="AT245" s="102" t="s">
        <v>87</v>
      </c>
      <c r="AU245" s="102" t="s">
        <v>1</v>
      </c>
      <c r="AV245" s="101" t="s">
        <v>1</v>
      </c>
      <c r="AW245" s="101" t="s">
        <v>4</v>
      </c>
      <c r="AX245" s="101" t="s">
        <v>74</v>
      </c>
      <c r="AY245" s="102" t="s">
        <v>76</v>
      </c>
    </row>
    <row r="246" spans="2:65" s="9" customFormat="1" ht="24.25" customHeight="1">
      <c r="B246" s="8"/>
      <c r="C246" s="74" t="s">
        <v>340</v>
      </c>
      <c r="D246" s="74" t="s">
        <v>78</v>
      </c>
      <c r="E246" s="75" t="s">
        <v>341</v>
      </c>
      <c r="F246" s="76" t="s">
        <v>342</v>
      </c>
      <c r="G246" s="77" t="s">
        <v>279</v>
      </c>
      <c r="H246" s="78">
        <v>146</v>
      </c>
      <c r="I246" s="79"/>
      <c r="J246" s="80">
        <f>ROUND(I246*H246,2)</f>
        <v>0</v>
      </c>
      <c r="K246" s="76" t="s">
        <v>82</v>
      </c>
      <c r="L246" s="8"/>
      <c r="M246" s="81" t="s">
        <v>9</v>
      </c>
      <c r="N246" s="82" t="s">
        <v>29</v>
      </c>
      <c r="P246" s="83">
        <f>O246*H246</f>
        <v>0</v>
      </c>
      <c r="Q246" s="83">
        <v>0.1295</v>
      </c>
      <c r="R246" s="83">
        <f>Q246*H246</f>
        <v>18.907</v>
      </c>
      <c r="S246" s="83">
        <v>0</v>
      </c>
      <c r="T246" s="84">
        <f>S246*H246</f>
        <v>0</v>
      </c>
      <c r="AR246" s="85" t="s">
        <v>83</v>
      </c>
      <c r="AT246" s="85" t="s">
        <v>78</v>
      </c>
      <c r="AU246" s="85" t="s">
        <v>1</v>
      </c>
      <c r="AY246" s="1" t="s">
        <v>76</v>
      </c>
      <c r="BE246" s="86">
        <f>IF(N246="základní",J246,0)</f>
        <v>0</v>
      </c>
      <c r="BF246" s="86">
        <f>IF(N246="snížená",J246,0)</f>
        <v>0</v>
      </c>
      <c r="BG246" s="86">
        <f>IF(N246="zákl. přenesená",J246,0)</f>
        <v>0</v>
      </c>
      <c r="BH246" s="86">
        <f>IF(N246="sníž. přenesená",J246,0)</f>
        <v>0</v>
      </c>
      <c r="BI246" s="86">
        <f>IF(N246="nulová",J246,0)</f>
        <v>0</v>
      </c>
      <c r="BJ246" s="1" t="s">
        <v>74</v>
      </c>
      <c r="BK246" s="86">
        <f>ROUND(I246*H246,2)</f>
        <v>0</v>
      </c>
      <c r="BL246" s="1" t="s">
        <v>83</v>
      </c>
      <c r="BM246" s="85" t="s">
        <v>343</v>
      </c>
    </row>
    <row r="247" spans="2:65" s="9" customFormat="1">
      <c r="B247" s="8"/>
      <c r="D247" s="87" t="s">
        <v>85</v>
      </c>
      <c r="F247" s="88" t="s">
        <v>344</v>
      </c>
      <c r="I247" s="89"/>
      <c r="L247" s="8"/>
      <c r="M247" s="90"/>
      <c r="T247" s="91"/>
      <c r="AT247" s="1" t="s">
        <v>85</v>
      </c>
      <c r="AU247" s="1" t="s">
        <v>1</v>
      </c>
    </row>
    <row r="248" spans="2:65" s="101" customFormat="1" ht="10">
      <c r="B248" s="100"/>
      <c r="D248" s="94" t="s">
        <v>87</v>
      </c>
      <c r="E248" s="102" t="s">
        <v>9</v>
      </c>
      <c r="F248" s="103" t="s">
        <v>345</v>
      </c>
      <c r="H248" s="104">
        <v>146</v>
      </c>
      <c r="I248" s="105"/>
      <c r="L248" s="100"/>
      <c r="M248" s="106"/>
      <c r="T248" s="107"/>
      <c r="AT248" s="102" t="s">
        <v>87</v>
      </c>
      <c r="AU248" s="102" t="s">
        <v>1</v>
      </c>
      <c r="AV248" s="101" t="s">
        <v>1</v>
      </c>
      <c r="AW248" s="101" t="s">
        <v>89</v>
      </c>
      <c r="AX248" s="101" t="s">
        <v>74</v>
      </c>
      <c r="AY248" s="102" t="s">
        <v>76</v>
      </c>
    </row>
    <row r="249" spans="2:65" s="9" customFormat="1" ht="16.5" customHeight="1">
      <c r="B249" s="8"/>
      <c r="C249" s="116" t="s">
        <v>346</v>
      </c>
      <c r="D249" s="116" t="s">
        <v>188</v>
      </c>
      <c r="E249" s="117" t="s">
        <v>347</v>
      </c>
      <c r="F249" s="118" t="s">
        <v>348</v>
      </c>
      <c r="G249" s="119" t="s">
        <v>279</v>
      </c>
      <c r="H249" s="120">
        <v>151.84</v>
      </c>
      <c r="I249" s="121"/>
      <c r="J249" s="122">
        <f>ROUND(I249*H249,2)</f>
        <v>0</v>
      </c>
      <c r="K249" s="118" t="s">
        <v>82</v>
      </c>
      <c r="L249" s="123"/>
      <c r="M249" s="124" t="s">
        <v>9</v>
      </c>
      <c r="N249" s="125" t="s">
        <v>29</v>
      </c>
      <c r="P249" s="83">
        <f>O249*H249</f>
        <v>0</v>
      </c>
      <c r="Q249" s="83">
        <v>4.4999999999999998E-2</v>
      </c>
      <c r="R249" s="83">
        <f>Q249*H249</f>
        <v>6.8327999999999998</v>
      </c>
      <c r="S249" s="83">
        <v>0</v>
      </c>
      <c r="T249" s="84">
        <f>S249*H249</f>
        <v>0</v>
      </c>
      <c r="AR249" s="85" t="s">
        <v>122</v>
      </c>
      <c r="AT249" s="85" t="s">
        <v>188</v>
      </c>
      <c r="AU249" s="85" t="s">
        <v>1</v>
      </c>
      <c r="AY249" s="1" t="s">
        <v>76</v>
      </c>
      <c r="BE249" s="86">
        <f>IF(N249="základní",J249,0)</f>
        <v>0</v>
      </c>
      <c r="BF249" s="86">
        <f>IF(N249="snížená",J249,0)</f>
        <v>0</v>
      </c>
      <c r="BG249" s="86">
        <f>IF(N249="zákl. přenesená",J249,0)</f>
        <v>0</v>
      </c>
      <c r="BH249" s="86">
        <f>IF(N249="sníž. přenesená",J249,0)</f>
        <v>0</v>
      </c>
      <c r="BI249" s="86">
        <f>IF(N249="nulová",J249,0)</f>
        <v>0</v>
      </c>
      <c r="BJ249" s="1" t="s">
        <v>74</v>
      </c>
      <c r="BK249" s="86">
        <f>ROUND(I249*H249,2)</f>
        <v>0</v>
      </c>
      <c r="BL249" s="1" t="s">
        <v>83</v>
      </c>
      <c r="BM249" s="85" t="s">
        <v>349</v>
      </c>
    </row>
    <row r="250" spans="2:65" s="101" customFormat="1" ht="10">
      <c r="B250" s="100"/>
      <c r="D250" s="94" t="s">
        <v>87</v>
      </c>
      <c r="F250" s="103" t="s">
        <v>350</v>
      </c>
      <c r="H250" s="104">
        <v>151.84</v>
      </c>
      <c r="I250" s="105"/>
      <c r="L250" s="100"/>
      <c r="M250" s="106"/>
      <c r="T250" s="107"/>
      <c r="AT250" s="102" t="s">
        <v>87</v>
      </c>
      <c r="AU250" s="102" t="s">
        <v>1</v>
      </c>
      <c r="AV250" s="101" t="s">
        <v>1</v>
      </c>
      <c r="AW250" s="101" t="s">
        <v>4</v>
      </c>
      <c r="AX250" s="101" t="s">
        <v>74</v>
      </c>
      <c r="AY250" s="102" t="s">
        <v>76</v>
      </c>
    </row>
    <row r="251" spans="2:65" s="9" customFormat="1" ht="24.25" customHeight="1">
      <c r="B251" s="8"/>
      <c r="C251" s="74" t="s">
        <v>351</v>
      </c>
      <c r="D251" s="74" t="s">
        <v>78</v>
      </c>
      <c r="E251" s="75" t="s">
        <v>352</v>
      </c>
      <c r="F251" s="76" t="s">
        <v>353</v>
      </c>
      <c r="G251" s="77" t="s">
        <v>279</v>
      </c>
      <c r="H251" s="78">
        <v>15</v>
      </c>
      <c r="I251" s="79"/>
      <c r="J251" s="80">
        <f>ROUND(I251*H251,2)</f>
        <v>0</v>
      </c>
      <c r="K251" s="76" t="s">
        <v>82</v>
      </c>
      <c r="L251" s="8"/>
      <c r="M251" s="81" t="s">
        <v>9</v>
      </c>
      <c r="N251" s="82" t="s">
        <v>29</v>
      </c>
      <c r="P251" s="83">
        <f>O251*H251</f>
        <v>0</v>
      </c>
      <c r="Q251" s="83">
        <v>1.8000000000000001E-4</v>
      </c>
      <c r="R251" s="83">
        <f>Q251*H251</f>
        <v>2.7000000000000001E-3</v>
      </c>
      <c r="S251" s="83">
        <v>0</v>
      </c>
      <c r="T251" s="84">
        <f>S251*H251</f>
        <v>0</v>
      </c>
      <c r="AR251" s="85" t="s">
        <v>83</v>
      </c>
      <c r="AT251" s="85" t="s">
        <v>78</v>
      </c>
      <c r="AU251" s="85" t="s">
        <v>1</v>
      </c>
      <c r="AY251" s="1" t="s">
        <v>76</v>
      </c>
      <c r="BE251" s="86">
        <f>IF(N251="základní",J251,0)</f>
        <v>0</v>
      </c>
      <c r="BF251" s="86">
        <f>IF(N251="snížená",J251,0)</f>
        <v>0</v>
      </c>
      <c r="BG251" s="86">
        <f>IF(N251="zákl. přenesená",J251,0)</f>
        <v>0</v>
      </c>
      <c r="BH251" s="86">
        <f>IF(N251="sníž. přenesená",J251,0)</f>
        <v>0</v>
      </c>
      <c r="BI251" s="86">
        <f>IF(N251="nulová",J251,0)</f>
        <v>0</v>
      </c>
      <c r="BJ251" s="1" t="s">
        <v>74</v>
      </c>
      <c r="BK251" s="86">
        <f>ROUND(I251*H251,2)</f>
        <v>0</v>
      </c>
      <c r="BL251" s="1" t="s">
        <v>83</v>
      </c>
      <c r="BM251" s="85" t="s">
        <v>354</v>
      </c>
    </row>
    <row r="252" spans="2:65" s="9" customFormat="1">
      <c r="B252" s="8"/>
      <c r="D252" s="87" t="s">
        <v>85</v>
      </c>
      <c r="F252" s="88" t="s">
        <v>355</v>
      </c>
      <c r="I252" s="89"/>
      <c r="L252" s="8"/>
      <c r="M252" s="90"/>
      <c r="T252" s="91"/>
      <c r="AT252" s="1" t="s">
        <v>85</v>
      </c>
      <c r="AU252" s="1" t="s">
        <v>1</v>
      </c>
    </row>
    <row r="253" spans="2:65" s="101" customFormat="1" ht="10">
      <c r="B253" s="100"/>
      <c r="D253" s="94" t="s">
        <v>87</v>
      </c>
      <c r="E253" s="102" t="s">
        <v>9</v>
      </c>
      <c r="F253" s="103" t="s">
        <v>167</v>
      </c>
      <c r="H253" s="104">
        <v>15</v>
      </c>
      <c r="I253" s="105"/>
      <c r="L253" s="100"/>
      <c r="M253" s="106"/>
      <c r="T253" s="107"/>
      <c r="AT253" s="102" t="s">
        <v>87</v>
      </c>
      <c r="AU253" s="102" t="s">
        <v>1</v>
      </c>
      <c r="AV253" s="101" t="s">
        <v>1</v>
      </c>
      <c r="AW253" s="101" t="s">
        <v>89</v>
      </c>
      <c r="AX253" s="101" t="s">
        <v>74</v>
      </c>
      <c r="AY253" s="102" t="s">
        <v>76</v>
      </c>
    </row>
    <row r="254" spans="2:65" s="9" customFormat="1" ht="16.5" customHeight="1">
      <c r="B254" s="8"/>
      <c r="C254" s="74" t="s">
        <v>356</v>
      </c>
      <c r="D254" s="74" t="s">
        <v>78</v>
      </c>
      <c r="E254" s="75" t="s">
        <v>357</v>
      </c>
      <c r="F254" s="76" t="s">
        <v>358</v>
      </c>
      <c r="G254" s="77" t="s">
        <v>279</v>
      </c>
      <c r="H254" s="78">
        <v>15</v>
      </c>
      <c r="I254" s="79"/>
      <c r="J254" s="80">
        <f>ROUND(I254*H254,2)</f>
        <v>0</v>
      </c>
      <c r="K254" s="76" t="s">
        <v>82</v>
      </c>
      <c r="L254" s="8"/>
      <c r="M254" s="81" t="s">
        <v>9</v>
      </c>
      <c r="N254" s="82" t="s">
        <v>29</v>
      </c>
      <c r="P254" s="83">
        <f>O254*H254</f>
        <v>0</v>
      </c>
      <c r="Q254" s="83">
        <v>0</v>
      </c>
      <c r="R254" s="83">
        <f>Q254*H254</f>
        <v>0</v>
      </c>
      <c r="S254" s="83">
        <v>0</v>
      </c>
      <c r="T254" s="84">
        <f>S254*H254</f>
        <v>0</v>
      </c>
      <c r="AR254" s="85" t="s">
        <v>83</v>
      </c>
      <c r="AT254" s="85" t="s">
        <v>78</v>
      </c>
      <c r="AU254" s="85" t="s">
        <v>1</v>
      </c>
      <c r="AY254" s="1" t="s">
        <v>76</v>
      </c>
      <c r="BE254" s="86">
        <f>IF(N254="základní",J254,0)</f>
        <v>0</v>
      </c>
      <c r="BF254" s="86">
        <f>IF(N254="snížená",J254,0)</f>
        <v>0</v>
      </c>
      <c r="BG254" s="86">
        <f>IF(N254="zákl. přenesená",J254,0)</f>
        <v>0</v>
      </c>
      <c r="BH254" s="86">
        <f>IF(N254="sníž. přenesená",J254,0)</f>
        <v>0</v>
      </c>
      <c r="BI254" s="86">
        <f>IF(N254="nulová",J254,0)</f>
        <v>0</v>
      </c>
      <c r="BJ254" s="1" t="s">
        <v>74</v>
      </c>
      <c r="BK254" s="86">
        <f>ROUND(I254*H254,2)</f>
        <v>0</v>
      </c>
      <c r="BL254" s="1" t="s">
        <v>83</v>
      </c>
      <c r="BM254" s="85" t="s">
        <v>359</v>
      </c>
    </row>
    <row r="255" spans="2:65" s="9" customFormat="1">
      <c r="B255" s="8"/>
      <c r="D255" s="87" t="s">
        <v>85</v>
      </c>
      <c r="F255" s="88" t="s">
        <v>360</v>
      </c>
      <c r="I255" s="89"/>
      <c r="L255" s="8"/>
      <c r="M255" s="90"/>
      <c r="T255" s="91"/>
      <c r="AT255" s="1" t="s">
        <v>85</v>
      </c>
      <c r="AU255" s="1" t="s">
        <v>1</v>
      </c>
    </row>
    <row r="256" spans="2:65" s="101" customFormat="1" ht="10">
      <c r="B256" s="100"/>
      <c r="D256" s="94" t="s">
        <v>87</v>
      </c>
      <c r="E256" s="102" t="s">
        <v>9</v>
      </c>
      <c r="F256" s="103" t="s">
        <v>167</v>
      </c>
      <c r="H256" s="104">
        <v>15</v>
      </c>
      <c r="I256" s="105"/>
      <c r="L256" s="100"/>
      <c r="M256" s="106"/>
      <c r="T256" s="107"/>
      <c r="AT256" s="102" t="s">
        <v>87</v>
      </c>
      <c r="AU256" s="102" t="s">
        <v>1</v>
      </c>
      <c r="AV256" s="101" t="s">
        <v>1</v>
      </c>
      <c r="AW256" s="101" t="s">
        <v>89</v>
      </c>
      <c r="AX256" s="101" t="s">
        <v>74</v>
      </c>
      <c r="AY256" s="102" t="s">
        <v>76</v>
      </c>
    </row>
    <row r="257" spans="2:65" s="62" customFormat="1" ht="22.9" customHeight="1">
      <c r="B257" s="61"/>
      <c r="D257" s="63" t="s">
        <v>71</v>
      </c>
      <c r="E257" s="72" t="s">
        <v>361</v>
      </c>
      <c r="F257" s="72" t="s">
        <v>362</v>
      </c>
      <c r="I257" s="65"/>
      <c r="J257" s="73">
        <f>BK257</f>
        <v>0</v>
      </c>
      <c r="L257" s="61"/>
      <c r="M257" s="67"/>
      <c r="P257" s="68">
        <f>SUM(P258:P274)</f>
        <v>0</v>
      </c>
      <c r="R257" s="68">
        <f>SUM(R258:R274)</f>
        <v>0</v>
      </c>
      <c r="T257" s="69">
        <f>SUM(T258:T274)</f>
        <v>0</v>
      </c>
      <c r="AR257" s="63" t="s">
        <v>74</v>
      </c>
      <c r="AT257" s="70" t="s">
        <v>71</v>
      </c>
      <c r="AU257" s="70" t="s">
        <v>74</v>
      </c>
      <c r="AY257" s="63" t="s">
        <v>76</v>
      </c>
      <c r="BK257" s="71">
        <f>SUM(BK258:BK274)</f>
        <v>0</v>
      </c>
    </row>
    <row r="258" spans="2:65" s="9" customFormat="1" ht="24.25" customHeight="1">
      <c r="B258" s="8"/>
      <c r="C258" s="74" t="s">
        <v>363</v>
      </c>
      <c r="D258" s="74" t="s">
        <v>78</v>
      </c>
      <c r="E258" s="75" t="s">
        <v>364</v>
      </c>
      <c r="F258" s="76" t="s">
        <v>365</v>
      </c>
      <c r="G258" s="77" t="s">
        <v>170</v>
      </c>
      <c r="H258" s="78">
        <v>692.78499999999997</v>
      </c>
      <c r="I258" s="79"/>
      <c r="J258" s="80">
        <f>ROUND(I258*H258,2)</f>
        <v>0</v>
      </c>
      <c r="K258" s="76" t="s">
        <v>82</v>
      </c>
      <c r="L258" s="8"/>
      <c r="M258" s="81" t="s">
        <v>9</v>
      </c>
      <c r="N258" s="82" t="s">
        <v>29</v>
      </c>
      <c r="P258" s="83">
        <f>O258*H258</f>
        <v>0</v>
      </c>
      <c r="Q258" s="83">
        <v>0</v>
      </c>
      <c r="R258" s="83">
        <f>Q258*H258</f>
        <v>0</v>
      </c>
      <c r="S258" s="83">
        <v>0</v>
      </c>
      <c r="T258" s="84">
        <f>S258*H258</f>
        <v>0</v>
      </c>
      <c r="AR258" s="85" t="s">
        <v>83</v>
      </c>
      <c r="AT258" s="85" t="s">
        <v>78</v>
      </c>
      <c r="AU258" s="85" t="s">
        <v>1</v>
      </c>
      <c r="AY258" s="1" t="s">
        <v>76</v>
      </c>
      <c r="BE258" s="86">
        <f>IF(N258="základní",J258,0)</f>
        <v>0</v>
      </c>
      <c r="BF258" s="86">
        <f>IF(N258="snížená",J258,0)</f>
        <v>0</v>
      </c>
      <c r="BG258" s="86">
        <f>IF(N258="zákl. přenesená",J258,0)</f>
        <v>0</v>
      </c>
      <c r="BH258" s="86">
        <f>IF(N258="sníž. přenesená",J258,0)</f>
        <v>0</v>
      </c>
      <c r="BI258" s="86">
        <f>IF(N258="nulová",J258,0)</f>
        <v>0</v>
      </c>
      <c r="BJ258" s="1" t="s">
        <v>74</v>
      </c>
      <c r="BK258" s="86">
        <f>ROUND(I258*H258,2)</f>
        <v>0</v>
      </c>
      <c r="BL258" s="1" t="s">
        <v>83</v>
      </c>
      <c r="BM258" s="85" t="s">
        <v>366</v>
      </c>
    </row>
    <row r="259" spans="2:65" s="9" customFormat="1">
      <c r="B259" s="8"/>
      <c r="D259" s="87" t="s">
        <v>85</v>
      </c>
      <c r="F259" s="88" t="s">
        <v>367</v>
      </c>
      <c r="I259" s="89"/>
      <c r="L259" s="8"/>
      <c r="M259" s="90"/>
      <c r="T259" s="91"/>
      <c r="AT259" s="1" t="s">
        <v>85</v>
      </c>
      <c r="AU259" s="1" t="s">
        <v>1</v>
      </c>
    </row>
    <row r="260" spans="2:65" s="9" customFormat="1" ht="24.25" customHeight="1">
      <c r="B260" s="8"/>
      <c r="C260" s="74" t="s">
        <v>368</v>
      </c>
      <c r="D260" s="74" t="s">
        <v>78</v>
      </c>
      <c r="E260" s="75" t="s">
        <v>369</v>
      </c>
      <c r="F260" s="76" t="s">
        <v>370</v>
      </c>
      <c r="G260" s="77" t="s">
        <v>170</v>
      </c>
      <c r="H260" s="78">
        <v>13162.915000000001</v>
      </c>
      <c r="I260" s="79"/>
      <c r="J260" s="80">
        <f>ROUND(I260*H260,2)</f>
        <v>0</v>
      </c>
      <c r="K260" s="76" t="s">
        <v>82</v>
      </c>
      <c r="L260" s="8"/>
      <c r="M260" s="81" t="s">
        <v>9</v>
      </c>
      <c r="N260" s="82" t="s">
        <v>29</v>
      </c>
      <c r="P260" s="83">
        <f>O260*H260</f>
        <v>0</v>
      </c>
      <c r="Q260" s="83">
        <v>0</v>
      </c>
      <c r="R260" s="83">
        <f>Q260*H260</f>
        <v>0</v>
      </c>
      <c r="S260" s="83">
        <v>0</v>
      </c>
      <c r="T260" s="84">
        <f>S260*H260</f>
        <v>0</v>
      </c>
      <c r="AR260" s="85" t="s">
        <v>83</v>
      </c>
      <c r="AT260" s="85" t="s">
        <v>78</v>
      </c>
      <c r="AU260" s="85" t="s">
        <v>1</v>
      </c>
      <c r="AY260" s="1" t="s">
        <v>76</v>
      </c>
      <c r="BE260" s="86">
        <f>IF(N260="základní",J260,0)</f>
        <v>0</v>
      </c>
      <c r="BF260" s="86">
        <f>IF(N260="snížená",J260,0)</f>
        <v>0</v>
      </c>
      <c r="BG260" s="86">
        <f>IF(N260="zákl. přenesená",J260,0)</f>
        <v>0</v>
      </c>
      <c r="BH260" s="86">
        <f>IF(N260="sníž. přenesená",J260,0)</f>
        <v>0</v>
      </c>
      <c r="BI260" s="86">
        <f>IF(N260="nulová",J260,0)</f>
        <v>0</v>
      </c>
      <c r="BJ260" s="1" t="s">
        <v>74</v>
      </c>
      <c r="BK260" s="86">
        <f>ROUND(I260*H260,2)</f>
        <v>0</v>
      </c>
      <c r="BL260" s="1" t="s">
        <v>83</v>
      </c>
      <c r="BM260" s="85" t="s">
        <v>371</v>
      </c>
    </row>
    <row r="261" spans="2:65" s="9" customFormat="1">
      <c r="B261" s="8"/>
      <c r="D261" s="87" t="s">
        <v>85</v>
      </c>
      <c r="F261" s="88" t="s">
        <v>372</v>
      </c>
      <c r="I261" s="89"/>
      <c r="L261" s="8"/>
      <c r="M261" s="90"/>
      <c r="T261" s="91"/>
      <c r="AT261" s="1" t="s">
        <v>85</v>
      </c>
      <c r="AU261" s="1" t="s">
        <v>1</v>
      </c>
    </row>
    <row r="262" spans="2:65" s="101" customFormat="1" ht="10">
      <c r="B262" s="100"/>
      <c r="D262" s="94" t="s">
        <v>87</v>
      </c>
      <c r="E262" s="102" t="s">
        <v>9</v>
      </c>
      <c r="F262" s="103" t="s">
        <v>373</v>
      </c>
      <c r="H262" s="104">
        <v>13162.915000000001</v>
      </c>
      <c r="I262" s="105"/>
      <c r="L262" s="100"/>
      <c r="M262" s="106"/>
      <c r="T262" s="107"/>
      <c r="AT262" s="102" t="s">
        <v>87</v>
      </c>
      <c r="AU262" s="102" t="s">
        <v>1</v>
      </c>
      <c r="AV262" s="101" t="s">
        <v>1</v>
      </c>
      <c r="AW262" s="101" t="s">
        <v>89</v>
      </c>
      <c r="AX262" s="101" t="s">
        <v>74</v>
      </c>
      <c r="AY262" s="102" t="s">
        <v>76</v>
      </c>
    </row>
    <row r="263" spans="2:65" s="9" customFormat="1" ht="16.5" customHeight="1">
      <c r="B263" s="8"/>
      <c r="C263" s="74" t="s">
        <v>374</v>
      </c>
      <c r="D263" s="74" t="s">
        <v>78</v>
      </c>
      <c r="E263" s="75" t="s">
        <v>375</v>
      </c>
      <c r="F263" s="76" t="s">
        <v>376</v>
      </c>
      <c r="G263" s="77" t="s">
        <v>170</v>
      </c>
      <c r="H263" s="78">
        <v>692.78499999999997</v>
      </c>
      <c r="I263" s="79"/>
      <c r="J263" s="80">
        <f>ROUND(I263*H263,2)</f>
        <v>0</v>
      </c>
      <c r="K263" s="76" t="s">
        <v>82</v>
      </c>
      <c r="L263" s="8"/>
      <c r="M263" s="81" t="s">
        <v>9</v>
      </c>
      <c r="N263" s="82" t="s">
        <v>29</v>
      </c>
      <c r="P263" s="83">
        <f>O263*H263</f>
        <v>0</v>
      </c>
      <c r="Q263" s="83">
        <v>0</v>
      </c>
      <c r="R263" s="83">
        <f>Q263*H263</f>
        <v>0</v>
      </c>
      <c r="S263" s="83">
        <v>0</v>
      </c>
      <c r="T263" s="84">
        <f>S263*H263</f>
        <v>0</v>
      </c>
      <c r="AR263" s="85" t="s">
        <v>83</v>
      </c>
      <c r="AT263" s="85" t="s">
        <v>78</v>
      </c>
      <c r="AU263" s="85" t="s">
        <v>1</v>
      </c>
      <c r="AY263" s="1" t="s">
        <v>76</v>
      </c>
      <c r="BE263" s="86">
        <f>IF(N263="základní",J263,0)</f>
        <v>0</v>
      </c>
      <c r="BF263" s="86">
        <f>IF(N263="snížená",J263,0)</f>
        <v>0</v>
      </c>
      <c r="BG263" s="86">
        <f>IF(N263="zákl. přenesená",J263,0)</f>
        <v>0</v>
      </c>
      <c r="BH263" s="86">
        <f>IF(N263="sníž. přenesená",J263,0)</f>
        <v>0</v>
      </c>
      <c r="BI263" s="86">
        <f>IF(N263="nulová",J263,0)</f>
        <v>0</v>
      </c>
      <c r="BJ263" s="1" t="s">
        <v>74</v>
      </c>
      <c r="BK263" s="86">
        <f>ROUND(I263*H263,2)</f>
        <v>0</v>
      </c>
      <c r="BL263" s="1" t="s">
        <v>83</v>
      </c>
      <c r="BM263" s="85" t="s">
        <v>377</v>
      </c>
    </row>
    <row r="264" spans="2:65" s="9" customFormat="1">
      <c r="B264" s="8"/>
      <c r="D264" s="87" t="s">
        <v>85</v>
      </c>
      <c r="F264" s="88" t="s">
        <v>378</v>
      </c>
      <c r="I264" s="89"/>
      <c r="L264" s="8"/>
      <c r="M264" s="90"/>
      <c r="T264" s="91"/>
      <c r="AT264" s="1" t="s">
        <v>85</v>
      </c>
      <c r="AU264" s="1" t="s">
        <v>1</v>
      </c>
    </row>
    <row r="265" spans="2:65" s="101" customFormat="1" ht="10">
      <c r="B265" s="100"/>
      <c r="D265" s="94" t="s">
        <v>87</v>
      </c>
      <c r="E265" s="102" t="s">
        <v>9</v>
      </c>
      <c r="F265" s="103" t="s">
        <v>379</v>
      </c>
      <c r="H265" s="104">
        <v>692.78499999999997</v>
      </c>
      <c r="I265" s="105"/>
      <c r="L265" s="100"/>
      <c r="M265" s="106"/>
      <c r="T265" s="107"/>
      <c r="AT265" s="102" t="s">
        <v>87</v>
      </c>
      <c r="AU265" s="102" t="s">
        <v>1</v>
      </c>
      <c r="AV265" s="101" t="s">
        <v>1</v>
      </c>
      <c r="AW265" s="101" t="s">
        <v>89</v>
      </c>
      <c r="AX265" s="101" t="s">
        <v>74</v>
      </c>
      <c r="AY265" s="102" t="s">
        <v>76</v>
      </c>
    </row>
    <row r="266" spans="2:65" s="9" customFormat="1" ht="24.25" customHeight="1">
      <c r="B266" s="8"/>
      <c r="C266" s="74" t="s">
        <v>380</v>
      </c>
      <c r="D266" s="74" t="s">
        <v>78</v>
      </c>
      <c r="E266" s="75" t="s">
        <v>381</v>
      </c>
      <c r="F266" s="76" t="s">
        <v>382</v>
      </c>
      <c r="G266" s="77" t="s">
        <v>170</v>
      </c>
      <c r="H266" s="78">
        <v>205.04499999999999</v>
      </c>
      <c r="I266" s="79"/>
      <c r="J266" s="80">
        <f>ROUND(I266*H266,2)</f>
        <v>0</v>
      </c>
      <c r="K266" s="76" t="s">
        <v>82</v>
      </c>
      <c r="L266" s="8"/>
      <c r="M266" s="81" t="s">
        <v>9</v>
      </c>
      <c r="N266" s="82" t="s">
        <v>29</v>
      </c>
      <c r="P266" s="83">
        <f>O266*H266</f>
        <v>0</v>
      </c>
      <c r="Q266" s="83">
        <v>0</v>
      </c>
      <c r="R266" s="83">
        <f>Q266*H266</f>
        <v>0</v>
      </c>
      <c r="S266" s="83">
        <v>0</v>
      </c>
      <c r="T266" s="84">
        <f>S266*H266</f>
        <v>0</v>
      </c>
      <c r="AR266" s="85" t="s">
        <v>83</v>
      </c>
      <c r="AT266" s="85" t="s">
        <v>78</v>
      </c>
      <c r="AU266" s="85" t="s">
        <v>1</v>
      </c>
      <c r="AY266" s="1" t="s">
        <v>76</v>
      </c>
      <c r="BE266" s="86">
        <f>IF(N266="základní",J266,0)</f>
        <v>0</v>
      </c>
      <c r="BF266" s="86">
        <f>IF(N266="snížená",J266,0)</f>
        <v>0</v>
      </c>
      <c r="BG266" s="86">
        <f>IF(N266="zákl. přenesená",J266,0)</f>
        <v>0</v>
      </c>
      <c r="BH266" s="86">
        <f>IF(N266="sníž. přenesená",J266,0)</f>
        <v>0</v>
      </c>
      <c r="BI266" s="86">
        <f>IF(N266="nulová",J266,0)</f>
        <v>0</v>
      </c>
      <c r="BJ266" s="1" t="s">
        <v>74</v>
      </c>
      <c r="BK266" s="86">
        <f>ROUND(I266*H266,2)</f>
        <v>0</v>
      </c>
      <c r="BL266" s="1" t="s">
        <v>83</v>
      </c>
      <c r="BM266" s="85" t="s">
        <v>383</v>
      </c>
    </row>
    <row r="267" spans="2:65" s="9" customFormat="1">
      <c r="B267" s="8"/>
      <c r="D267" s="87" t="s">
        <v>85</v>
      </c>
      <c r="F267" s="88" t="s">
        <v>384</v>
      </c>
      <c r="I267" s="89"/>
      <c r="L267" s="8"/>
      <c r="M267" s="90"/>
      <c r="T267" s="91"/>
      <c r="AT267" s="1" t="s">
        <v>85</v>
      </c>
      <c r="AU267" s="1" t="s">
        <v>1</v>
      </c>
    </row>
    <row r="268" spans="2:65" s="101" customFormat="1" ht="10">
      <c r="B268" s="100"/>
      <c r="D268" s="94" t="s">
        <v>87</v>
      </c>
      <c r="E268" s="102" t="s">
        <v>9</v>
      </c>
      <c r="F268" s="103" t="s">
        <v>385</v>
      </c>
      <c r="H268" s="104">
        <v>205.04499999999999</v>
      </c>
      <c r="I268" s="105"/>
      <c r="L268" s="100"/>
      <c r="M268" s="106"/>
      <c r="T268" s="107"/>
      <c r="AT268" s="102" t="s">
        <v>87</v>
      </c>
      <c r="AU268" s="102" t="s">
        <v>1</v>
      </c>
      <c r="AV268" s="101" t="s">
        <v>1</v>
      </c>
      <c r="AW268" s="101" t="s">
        <v>89</v>
      </c>
      <c r="AX268" s="101" t="s">
        <v>74</v>
      </c>
      <c r="AY268" s="102" t="s">
        <v>76</v>
      </c>
    </row>
    <row r="269" spans="2:65" s="9" customFormat="1" ht="24.25" customHeight="1">
      <c r="B269" s="8"/>
      <c r="C269" s="74" t="s">
        <v>386</v>
      </c>
      <c r="D269" s="74" t="s">
        <v>78</v>
      </c>
      <c r="E269" s="75" t="s">
        <v>387</v>
      </c>
      <c r="F269" s="76" t="s">
        <v>169</v>
      </c>
      <c r="G269" s="77" t="s">
        <v>170</v>
      </c>
      <c r="H269" s="78">
        <v>325.16000000000003</v>
      </c>
      <c r="I269" s="79"/>
      <c r="J269" s="80">
        <f>ROUND(I269*H269,2)</f>
        <v>0</v>
      </c>
      <c r="K269" s="76" t="s">
        <v>82</v>
      </c>
      <c r="L269" s="8"/>
      <c r="M269" s="81" t="s">
        <v>9</v>
      </c>
      <c r="N269" s="82" t="s">
        <v>29</v>
      </c>
      <c r="P269" s="83">
        <f>O269*H269</f>
        <v>0</v>
      </c>
      <c r="Q269" s="83">
        <v>0</v>
      </c>
      <c r="R269" s="83">
        <f>Q269*H269</f>
        <v>0</v>
      </c>
      <c r="S269" s="83">
        <v>0</v>
      </c>
      <c r="T269" s="84">
        <f>S269*H269</f>
        <v>0</v>
      </c>
      <c r="AR269" s="85" t="s">
        <v>83</v>
      </c>
      <c r="AT269" s="85" t="s">
        <v>78</v>
      </c>
      <c r="AU269" s="85" t="s">
        <v>1</v>
      </c>
      <c r="AY269" s="1" t="s">
        <v>76</v>
      </c>
      <c r="BE269" s="86">
        <f>IF(N269="základní",J269,0)</f>
        <v>0</v>
      </c>
      <c r="BF269" s="86">
        <f>IF(N269="snížená",J269,0)</f>
        <v>0</v>
      </c>
      <c r="BG269" s="86">
        <f>IF(N269="zákl. přenesená",J269,0)</f>
        <v>0</v>
      </c>
      <c r="BH269" s="86">
        <f>IF(N269="sníž. přenesená",J269,0)</f>
        <v>0</v>
      </c>
      <c r="BI269" s="86">
        <f>IF(N269="nulová",J269,0)</f>
        <v>0</v>
      </c>
      <c r="BJ269" s="1" t="s">
        <v>74</v>
      </c>
      <c r="BK269" s="86">
        <f>ROUND(I269*H269,2)</f>
        <v>0</v>
      </c>
      <c r="BL269" s="1" t="s">
        <v>83</v>
      </c>
      <c r="BM269" s="85" t="s">
        <v>388</v>
      </c>
    </row>
    <row r="270" spans="2:65" s="9" customFormat="1">
      <c r="B270" s="8"/>
      <c r="D270" s="87" t="s">
        <v>85</v>
      </c>
      <c r="F270" s="88" t="s">
        <v>389</v>
      </c>
      <c r="I270" s="89"/>
      <c r="L270" s="8"/>
      <c r="M270" s="90"/>
      <c r="T270" s="91"/>
      <c r="AT270" s="1" t="s">
        <v>85</v>
      </c>
      <c r="AU270" s="1" t="s">
        <v>1</v>
      </c>
    </row>
    <row r="271" spans="2:65" s="101" customFormat="1" ht="10">
      <c r="B271" s="100"/>
      <c r="D271" s="94" t="s">
        <v>87</v>
      </c>
      <c r="E271" s="102" t="s">
        <v>9</v>
      </c>
      <c r="F271" s="103" t="s">
        <v>390</v>
      </c>
      <c r="H271" s="104">
        <v>325.16000000000003</v>
      </c>
      <c r="I271" s="105"/>
      <c r="L271" s="100"/>
      <c r="M271" s="106"/>
      <c r="T271" s="107"/>
      <c r="AT271" s="102" t="s">
        <v>87</v>
      </c>
      <c r="AU271" s="102" t="s">
        <v>1</v>
      </c>
      <c r="AV271" s="101" t="s">
        <v>1</v>
      </c>
      <c r="AW271" s="101" t="s">
        <v>89</v>
      </c>
      <c r="AX271" s="101" t="s">
        <v>74</v>
      </c>
      <c r="AY271" s="102" t="s">
        <v>76</v>
      </c>
    </row>
    <row r="272" spans="2:65" s="9" customFormat="1" ht="24.25" customHeight="1">
      <c r="B272" s="8"/>
      <c r="C272" s="74" t="s">
        <v>391</v>
      </c>
      <c r="D272" s="74" t="s">
        <v>78</v>
      </c>
      <c r="E272" s="75" t="s">
        <v>392</v>
      </c>
      <c r="F272" s="76" t="s">
        <v>393</v>
      </c>
      <c r="G272" s="77" t="s">
        <v>170</v>
      </c>
      <c r="H272" s="78">
        <v>162.58000000000001</v>
      </c>
      <c r="I272" s="79"/>
      <c r="J272" s="80">
        <f>ROUND(I272*H272,2)</f>
        <v>0</v>
      </c>
      <c r="K272" s="76" t="s">
        <v>82</v>
      </c>
      <c r="L272" s="8"/>
      <c r="M272" s="81" t="s">
        <v>9</v>
      </c>
      <c r="N272" s="82" t="s">
        <v>29</v>
      </c>
      <c r="P272" s="83">
        <f>O272*H272</f>
        <v>0</v>
      </c>
      <c r="Q272" s="83">
        <v>0</v>
      </c>
      <c r="R272" s="83">
        <f>Q272*H272</f>
        <v>0</v>
      </c>
      <c r="S272" s="83">
        <v>0</v>
      </c>
      <c r="T272" s="84">
        <f>S272*H272</f>
        <v>0</v>
      </c>
      <c r="AR272" s="85" t="s">
        <v>83</v>
      </c>
      <c r="AT272" s="85" t="s">
        <v>78</v>
      </c>
      <c r="AU272" s="85" t="s">
        <v>1</v>
      </c>
      <c r="AY272" s="1" t="s">
        <v>76</v>
      </c>
      <c r="BE272" s="86">
        <f>IF(N272="základní",J272,0)</f>
        <v>0</v>
      </c>
      <c r="BF272" s="86">
        <f>IF(N272="snížená",J272,0)</f>
        <v>0</v>
      </c>
      <c r="BG272" s="86">
        <f>IF(N272="zákl. přenesená",J272,0)</f>
        <v>0</v>
      </c>
      <c r="BH272" s="86">
        <f>IF(N272="sníž. přenesená",J272,0)</f>
        <v>0</v>
      </c>
      <c r="BI272" s="86">
        <f>IF(N272="nulová",J272,0)</f>
        <v>0</v>
      </c>
      <c r="BJ272" s="1" t="s">
        <v>74</v>
      </c>
      <c r="BK272" s="86">
        <f>ROUND(I272*H272,2)</f>
        <v>0</v>
      </c>
      <c r="BL272" s="1" t="s">
        <v>83</v>
      </c>
      <c r="BM272" s="85" t="s">
        <v>394</v>
      </c>
    </row>
    <row r="273" spans="2:65" s="9" customFormat="1">
      <c r="B273" s="8"/>
      <c r="D273" s="87" t="s">
        <v>85</v>
      </c>
      <c r="F273" s="88" t="s">
        <v>395</v>
      </c>
      <c r="I273" s="89"/>
      <c r="L273" s="8"/>
      <c r="M273" s="90"/>
      <c r="T273" s="91"/>
      <c r="AT273" s="1" t="s">
        <v>85</v>
      </c>
      <c r="AU273" s="1" t="s">
        <v>1</v>
      </c>
    </row>
    <row r="274" spans="2:65" s="101" customFormat="1" ht="10">
      <c r="B274" s="100"/>
      <c r="D274" s="94" t="s">
        <v>87</v>
      </c>
      <c r="E274" s="102" t="s">
        <v>9</v>
      </c>
      <c r="F274" s="103" t="s">
        <v>396</v>
      </c>
      <c r="H274" s="104">
        <v>162.58000000000001</v>
      </c>
      <c r="I274" s="105"/>
      <c r="L274" s="100"/>
      <c r="M274" s="106"/>
      <c r="T274" s="107"/>
      <c r="AT274" s="102" t="s">
        <v>87</v>
      </c>
      <c r="AU274" s="102" t="s">
        <v>1</v>
      </c>
      <c r="AV274" s="101" t="s">
        <v>1</v>
      </c>
      <c r="AW274" s="101" t="s">
        <v>89</v>
      </c>
      <c r="AX274" s="101" t="s">
        <v>74</v>
      </c>
      <c r="AY274" s="102" t="s">
        <v>76</v>
      </c>
    </row>
    <row r="275" spans="2:65" s="62" customFormat="1" ht="22.9" customHeight="1">
      <c r="B275" s="61"/>
      <c r="D275" s="63" t="s">
        <v>71</v>
      </c>
      <c r="E275" s="72" t="s">
        <v>397</v>
      </c>
      <c r="F275" s="72" t="s">
        <v>398</v>
      </c>
      <c r="I275" s="65"/>
      <c r="J275" s="73">
        <f>BK275</f>
        <v>0</v>
      </c>
      <c r="L275" s="61"/>
      <c r="M275" s="67"/>
      <c r="P275" s="68">
        <f>SUM(P276:P277)</f>
        <v>0</v>
      </c>
      <c r="R275" s="68">
        <f>SUM(R276:R277)</f>
        <v>0</v>
      </c>
      <c r="T275" s="69">
        <f>SUM(T276:T277)</f>
        <v>0</v>
      </c>
      <c r="AR275" s="63" t="s">
        <v>74</v>
      </c>
      <c r="AT275" s="70" t="s">
        <v>71</v>
      </c>
      <c r="AU275" s="70" t="s">
        <v>74</v>
      </c>
      <c r="AY275" s="63" t="s">
        <v>76</v>
      </c>
      <c r="BK275" s="71">
        <f>SUM(BK276:BK277)</f>
        <v>0</v>
      </c>
    </row>
    <row r="276" spans="2:65" s="9" customFormat="1" ht="24.25" customHeight="1">
      <c r="B276" s="8"/>
      <c r="C276" s="74" t="s">
        <v>399</v>
      </c>
      <c r="D276" s="74" t="s">
        <v>78</v>
      </c>
      <c r="E276" s="75" t="s">
        <v>400</v>
      </c>
      <c r="F276" s="76" t="s">
        <v>401</v>
      </c>
      <c r="G276" s="77" t="s">
        <v>170</v>
      </c>
      <c r="H276" s="78">
        <v>756.67</v>
      </c>
      <c r="I276" s="79"/>
      <c r="J276" s="80">
        <f>ROUND(I276*H276,2)</f>
        <v>0</v>
      </c>
      <c r="K276" s="76" t="s">
        <v>82</v>
      </c>
      <c r="L276" s="8"/>
      <c r="M276" s="81" t="s">
        <v>9</v>
      </c>
      <c r="N276" s="82" t="s">
        <v>29</v>
      </c>
      <c r="P276" s="83">
        <f>O276*H276</f>
        <v>0</v>
      </c>
      <c r="Q276" s="83">
        <v>0</v>
      </c>
      <c r="R276" s="83">
        <f>Q276*H276</f>
        <v>0</v>
      </c>
      <c r="S276" s="83">
        <v>0</v>
      </c>
      <c r="T276" s="84">
        <f>S276*H276</f>
        <v>0</v>
      </c>
      <c r="AR276" s="85" t="s">
        <v>83</v>
      </c>
      <c r="AT276" s="85" t="s">
        <v>78</v>
      </c>
      <c r="AU276" s="85" t="s">
        <v>1</v>
      </c>
      <c r="AY276" s="1" t="s">
        <v>76</v>
      </c>
      <c r="BE276" s="86">
        <f>IF(N276="základní",J276,0)</f>
        <v>0</v>
      </c>
      <c r="BF276" s="86">
        <f>IF(N276="snížená",J276,0)</f>
        <v>0</v>
      </c>
      <c r="BG276" s="86">
        <f>IF(N276="zákl. přenesená",J276,0)</f>
        <v>0</v>
      </c>
      <c r="BH276" s="86">
        <f>IF(N276="sníž. přenesená",J276,0)</f>
        <v>0</v>
      </c>
      <c r="BI276" s="86">
        <f>IF(N276="nulová",J276,0)</f>
        <v>0</v>
      </c>
      <c r="BJ276" s="1" t="s">
        <v>74</v>
      </c>
      <c r="BK276" s="86">
        <f>ROUND(I276*H276,2)</f>
        <v>0</v>
      </c>
      <c r="BL276" s="1" t="s">
        <v>83</v>
      </c>
      <c r="BM276" s="85" t="s">
        <v>402</v>
      </c>
    </row>
    <row r="277" spans="2:65" s="9" customFormat="1">
      <c r="B277" s="8"/>
      <c r="D277" s="87" t="s">
        <v>85</v>
      </c>
      <c r="F277" s="88" t="s">
        <v>403</v>
      </c>
      <c r="I277" s="89"/>
      <c r="L277" s="8"/>
      <c r="M277" s="90"/>
      <c r="T277" s="91"/>
      <c r="AT277" s="1" t="s">
        <v>85</v>
      </c>
      <c r="AU277" s="1" t="s">
        <v>1</v>
      </c>
    </row>
    <row r="278" spans="2:65" s="62" customFormat="1" ht="25.9" customHeight="1">
      <c r="B278" s="61"/>
      <c r="D278" s="63" t="s">
        <v>71</v>
      </c>
      <c r="E278" s="64" t="s">
        <v>404</v>
      </c>
      <c r="F278" s="64" t="s">
        <v>405</v>
      </c>
      <c r="I278" s="65"/>
      <c r="J278" s="66">
        <f>BK278</f>
        <v>0</v>
      </c>
      <c r="L278" s="61"/>
      <c r="M278" s="67"/>
      <c r="P278" s="68">
        <f>P279+P292+P300</f>
        <v>0</v>
      </c>
      <c r="R278" s="68">
        <f>R279+R292+R300</f>
        <v>0</v>
      </c>
      <c r="T278" s="69">
        <f>T279+T292+T300</f>
        <v>0</v>
      </c>
      <c r="AR278" s="63" t="s">
        <v>105</v>
      </c>
      <c r="AT278" s="70" t="s">
        <v>71</v>
      </c>
      <c r="AU278" s="70" t="s">
        <v>75</v>
      </c>
      <c r="AY278" s="63" t="s">
        <v>76</v>
      </c>
      <c r="BK278" s="71">
        <f>BK279+BK292+BK300</f>
        <v>0</v>
      </c>
    </row>
    <row r="279" spans="2:65" s="62" customFormat="1" ht="22.9" customHeight="1">
      <c r="B279" s="61"/>
      <c r="D279" s="63" t="s">
        <v>71</v>
      </c>
      <c r="E279" s="72" t="s">
        <v>406</v>
      </c>
      <c r="F279" s="72" t="s">
        <v>407</v>
      </c>
      <c r="I279" s="65"/>
      <c r="J279" s="73">
        <f>BK279</f>
        <v>0</v>
      </c>
      <c r="L279" s="61"/>
      <c r="M279" s="67"/>
      <c r="P279" s="68">
        <f>SUM(P280:P291)</f>
        <v>0</v>
      </c>
      <c r="R279" s="68">
        <f>SUM(R280:R291)</f>
        <v>0</v>
      </c>
      <c r="T279" s="69">
        <f>SUM(T280:T291)</f>
        <v>0</v>
      </c>
      <c r="AR279" s="63" t="s">
        <v>105</v>
      </c>
      <c r="AT279" s="70" t="s">
        <v>71</v>
      </c>
      <c r="AU279" s="70" t="s">
        <v>74</v>
      </c>
      <c r="AY279" s="63" t="s">
        <v>76</v>
      </c>
      <c r="BK279" s="71">
        <f>SUM(BK280:BK291)</f>
        <v>0</v>
      </c>
    </row>
    <row r="280" spans="2:65" s="9" customFormat="1" ht="16.5" customHeight="1">
      <c r="B280" s="8"/>
      <c r="C280" s="74" t="s">
        <v>408</v>
      </c>
      <c r="D280" s="74" t="s">
        <v>78</v>
      </c>
      <c r="E280" s="75" t="s">
        <v>409</v>
      </c>
      <c r="F280" s="76" t="s">
        <v>410</v>
      </c>
      <c r="G280" s="77" t="s">
        <v>411</v>
      </c>
      <c r="H280" s="78">
        <v>10</v>
      </c>
      <c r="I280" s="79"/>
      <c r="J280" s="80">
        <f>ROUND(I280*H280,2)</f>
        <v>0</v>
      </c>
      <c r="K280" s="76" t="s">
        <v>9</v>
      </c>
      <c r="L280" s="8"/>
      <c r="M280" s="81" t="s">
        <v>9</v>
      </c>
      <c r="N280" s="82" t="s">
        <v>29</v>
      </c>
      <c r="P280" s="83">
        <f>O280*H280</f>
        <v>0</v>
      </c>
      <c r="Q280" s="83">
        <v>0</v>
      </c>
      <c r="R280" s="83">
        <f>Q280*H280</f>
        <v>0</v>
      </c>
      <c r="S280" s="83">
        <v>0</v>
      </c>
      <c r="T280" s="84">
        <f>S280*H280</f>
        <v>0</v>
      </c>
      <c r="AR280" s="85" t="s">
        <v>412</v>
      </c>
      <c r="AT280" s="85" t="s">
        <v>78</v>
      </c>
      <c r="AU280" s="85" t="s">
        <v>1</v>
      </c>
      <c r="AY280" s="1" t="s">
        <v>76</v>
      </c>
      <c r="BE280" s="86">
        <f>IF(N280="základní",J280,0)</f>
        <v>0</v>
      </c>
      <c r="BF280" s="86">
        <f>IF(N280="snížená",J280,0)</f>
        <v>0</v>
      </c>
      <c r="BG280" s="86">
        <f>IF(N280="zákl. přenesená",J280,0)</f>
        <v>0</v>
      </c>
      <c r="BH280" s="86">
        <f>IF(N280="sníž. přenesená",J280,0)</f>
        <v>0</v>
      </c>
      <c r="BI280" s="86">
        <f>IF(N280="nulová",J280,0)</f>
        <v>0</v>
      </c>
      <c r="BJ280" s="1" t="s">
        <v>74</v>
      </c>
      <c r="BK280" s="86">
        <f>ROUND(I280*H280,2)</f>
        <v>0</v>
      </c>
      <c r="BL280" s="1" t="s">
        <v>412</v>
      </c>
      <c r="BM280" s="85" t="s">
        <v>413</v>
      </c>
    </row>
    <row r="281" spans="2:65" s="93" customFormat="1" ht="10">
      <c r="B281" s="92"/>
      <c r="D281" s="94" t="s">
        <v>87</v>
      </c>
      <c r="E281" s="95" t="s">
        <v>9</v>
      </c>
      <c r="F281" s="96" t="s">
        <v>414</v>
      </c>
      <c r="H281" s="95" t="s">
        <v>9</v>
      </c>
      <c r="I281" s="97"/>
      <c r="L281" s="92"/>
      <c r="M281" s="98"/>
      <c r="T281" s="99"/>
      <c r="AT281" s="95" t="s">
        <v>87</v>
      </c>
      <c r="AU281" s="95" t="s">
        <v>1</v>
      </c>
      <c r="AV281" s="93" t="s">
        <v>74</v>
      </c>
      <c r="AW281" s="93" t="s">
        <v>89</v>
      </c>
      <c r="AX281" s="93" t="s">
        <v>75</v>
      </c>
      <c r="AY281" s="95" t="s">
        <v>76</v>
      </c>
    </row>
    <row r="282" spans="2:65" s="101" customFormat="1" ht="10">
      <c r="B282" s="100"/>
      <c r="D282" s="94" t="s">
        <v>87</v>
      </c>
      <c r="E282" s="102" t="s">
        <v>9</v>
      </c>
      <c r="F282" s="103" t="s">
        <v>134</v>
      </c>
      <c r="H282" s="104">
        <v>10</v>
      </c>
      <c r="I282" s="105"/>
      <c r="L282" s="100"/>
      <c r="M282" s="106"/>
      <c r="T282" s="107"/>
      <c r="AT282" s="102" t="s">
        <v>87</v>
      </c>
      <c r="AU282" s="102" t="s">
        <v>1</v>
      </c>
      <c r="AV282" s="101" t="s">
        <v>1</v>
      </c>
      <c r="AW282" s="101" t="s">
        <v>89</v>
      </c>
      <c r="AX282" s="101" t="s">
        <v>74</v>
      </c>
      <c r="AY282" s="102" t="s">
        <v>76</v>
      </c>
    </row>
    <row r="283" spans="2:65" s="9" customFormat="1" ht="16.5" customHeight="1">
      <c r="B283" s="8"/>
      <c r="C283" s="74" t="s">
        <v>415</v>
      </c>
      <c r="D283" s="74" t="s">
        <v>78</v>
      </c>
      <c r="E283" s="75" t="s">
        <v>416</v>
      </c>
      <c r="F283" s="76" t="s">
        <v>417</v>
      </c>
      <c r="G283" s="77" t="s">
        <v>411</v>
      </c>
      <c r="H283" s="78">
        <v>10</v>
      </c>
      <c r="I283" s="79"/>
      <c r="J283" s="80">
        <f>ROUND(I283*H283,2)</f>
        <v>0</v>
      </c>
      <c r="K283" s="76" t="s">
        <v>9</v>
      </c>
      <c r="L283" s="8"/>
      <c r="M283" s="81" t="s">
        <v>9</v>
      </c>
      <c r="N283" s="82" t="s">
        <v>29</v>
      </c>
      <c r="P283" s="83">
        <f>O283*H283</f>
        <v>0</v>
      </c>
      <c r="Q283" s="83">
        <v>0</v>
      </c>
      <c r="R283" s="83">
        <f>Q283*H283</f>
        <v>0</v>
      </c>
      <c r="S283" s="83">
        <v>0</v>
      </c>
      <c r="T283" s="84">
        <f>S283*H283</f>
        <v>0</v>
      </c>
      <c r="AR283" s="85" t="s">
        <v>412</v>
      </c>
      <c r="AT283" s="85" t="s">
        <v>78</v>
      </c>
      <c r="AU283" s="85" t="s">
        <v>1</v>
      </c>
      <c r="AY283" s="1" t="s">
        <v>76</v>
      </c>
      <c r="BE283" s="86">
        <f>IF(N283="základní",J283,0)</f>
        <v>0</v>
      </c>
      <c r="BF283" s="86">
        <f>IF(N283="snížená",J283,0)</f>
        <v>0</v>
      </c>
      <c r="BG283" s="86">
        <f>IF(N283="zákl. přenesená",J283,0)</f>
        <v>0</v>
      </c>
      <c r="BH283" s="86">
        <f>IF(N283="sníž. přenesená",J283,0)</f>
        <v>0</v>
      </c>
      <c r="BI283" s="86">
        <f>IF(N283="nulová",J283,0)</f>
        <v>0</v>
      </c>
      <c r="BJ283" s="1" t="s">
        <v>74</v>
      </c>
      <c r="BK283" s="86">
        <f>ROUND(I283*H283,2)</f>
        <v>0</v>
      </c>
      <c r="BL283" s="1" t="s">
        <v>412</v>
      </c>
      <c r="BM283" s="85" t="s">
        <v>418</v>
      </c>
    </row>
    <row r="284" spans="2:65" s="93" customFormat="1" ht="10">
      <c r="B284" s="92"/>
      <c r="D284" s="94" t="s">
        <v>87</v>
      </c>
      <c r="E284" s="95" t="s">
        <v>9</v>
      </c>
      <c r="F284" s="96" t="s">
        <v>414</v>
      </c>
      <c r="H284" s="95" t="s">
        <v>9</v>
      </c>
      <c r="I284" s="97"/>
      <c r="L284" s="92"/>
      <c r="M284" s="98"/>
      <c r="T284" s="99"/>
      <c r="AT284" s="95" t="s">
        <v>87</v>
      </c>
      <c r="AU284" s="95" t="s">
        <v>1</v>
      </c>
      <c r="AV284" s="93" t="s">
        <v>74</v>
      </c>
      <c r="AW284" s="93" t="s">
        <v>89</v>
      </c>
      <c r="AX284" s="93" t="s">
        <v>75</v>
      </c>
      <c r="AY284" s="95" t="s">
        <v>76</v>
      </c>
    </row>
    <row r="285" spans="2:65" s="101" customFormat="1" ht="10">
      <c r="B285" s="100"/>
      <c r="D285" s="94" t="s">
        <v>87</v>
      </c>
      <c r="E285" s="102" t="s">
        <v>9</v>
      </c>
      <c r="F285" s="103" t="s">
        <v>134</v>
      </c>
      <c r="H285" s="104">
        <v>10</v>
      </c>
      <c r="I285" s="105"/>
      <c r="L285" s="100"/>
      <c r="M285" s="106"/>
      <c r="T285" s="107"/>
      <c r="AT285" s="102" t="s">
        <v>87</v>
      </c>
      <c r="AU285" s="102" t="s">
        <v>1</v>
      </c>
      <c r="AV285" s="101" t="s">
        <v>1</v>
      </c>
      <c r="AW285" s="101" t="s">
        <v>89</v>
      </c>
      <c r="AX285" s="101" t="s">
        <v>74</v>
      </c>
      <c r="AY285" s="102" t="s">
        <v>76</v>
      </c>
    </row>
    <row r="286" spans="2:65" s="9" customFormat="1" ht="16.5" customHeight="1">
      <c r="B286" s="8"/>
      <c r="C286" s="74" t="s">
        <v>419</v>
      </c>
      <c r="D286" s="74" t="s">
        <v>78</v>
      </c>
      <c r="E286" s="75" t="s">
        <v>420</v>
      </c>
      <c r="F286" s="76" t="s">
        <v>421</v>
      </c>
      <c r="G286" s="77" t="s">
        <v>411</v>
      </c>
      <c r="H286" s="78">
        <v>10</v>
      </c>
      <c r="I286" s="79"/>
      <c r="J286" s="80">
        <f>ROUND(I286*H286,2)</f>
        <v>0</v>
      </c>
      <c r="K286" s="76" t="s">
        <v>9</v>
      </c>
      <c r="L286" s="8"/>
      <c r="M286" s="81" t="s">
        <v>9</v>
      </c>
      <c r="N286" s="82" t="s">
        <v>29</v>
      </c>
      <c r="P286" s="83">
        <f>O286*H286</f>
        <v>0</v>
      </c>
      <c r="Q286" s="83">
        <v>0</v>
      </c>
      <c r="R286" s="83">
        <f>Q286*H286</f>
        <v>0</v>
      </c>
      <c r="S286" s="83">
        <v>0</v>
      </c>
      <c r="T286" s="84">
        <f>S286*H286</f>
        <v>0</v>
      </c>
      <c r="AR286" s="85" t="s">
        <v>412</v>
      </c>
      <c r="AT286" s="85" t="s">
        <v>78</v>
      </c>
      <c r="AU286" s="85" t="s">
        <v>1</v>
      </c>
      <c r="AY286" s="1" t="s">
        <v>76</v>
      </c>
      <c r="BE286" s="86">
        <f>IF(N286="základní",J286,0)</f>
        <v>0</v>
      </c>
      <c r="BF286" s="86">
        <f>IF(N286="snížená",J286,0)</f>
        <v>0</v>
      </c>
      <c r="BG286" s="86">
        <f>IF(N286="zákl. přenesená",J286,0)</f>
        <v>0</v>
      </c>
      <c r="BH286" s="86">
        <f>IF(N286="sníž. přenesená",J286,0)</f>
        <v>0</v>
      </c>
      <c r="BI286" s="86">
        <f>IF(N286="nulová",J286,0)</f>
        <v>0</v>
      </c>
      <c r="BJ286" s="1" t="s">
        <v>74</v>
      </c>
      <c r="BK286" s="86">
        <f>ROUND(I286*H286,2)</f>
        <v>0</v>
      </c>
      <c r="BL286" s="1" t="s">
        <v>412</v>
      </c>
      <c r="BM286" s="85" t="s">
        <v>422</v>
      </c>
    </row>
    <row r="287" spans="2:65" s="93" customFormat="1" ht="10">
      <c r="B287" s="92"/>
      <c r="D287" s="94" t="s">
        <v>87</v>
      </c>
      <c r="E287" s="95" t="s">
        <v>9</v>
      </c>
      <c r="F287" s="96" t="s">
        <v>414</v>
      </c>
      <c r="H287" s="95" t="s">
        <v>9</v>
      </c>
      <c r="I287" s="97"/>
      <c r="L287" s="92"/>
      <c r="M287" s="98"/>
      <c r="T287" s="99"/>
      <c r="AT287" s="95" t="s">
        <v>87</v>
      </c>
      <c r="AU287" s="95" t="s">
        <v>1</v>
      </c>
      <c r="AV287" s="93" t="s">
        <v>74</v>
      </c>
      <c r="AW287" s="93" t="s">
        <v>89</v>
      </c>
      <c r="AX287" s="93" t="s">
        <v>75</v>
      </c>
      <c r="AY287" s="95" t="s">
        <v>76</v>
      </c>
    </row>
    <row r="288" spans="2:65" s="101" customFormat="1" ht="10">
      <c r="B288" s="100"/>
      <c r="D288" s="94" t="s">
        <v>87</v>
      </c>
      <c r="E288" s="102" t="s">
        <v>9</v>
      </c>
      <c r="F288" s="103" t="s">
        <v>134</v>
      </c>
      <c r="H288" s="104">
        <v>10</v>
      </c>
      <c r="I288" s="105"/>
      <c r="L288" s="100"/>
      <c r="M288" s="106"/>
      <c r="T288" s="107"/>
      <c r="AT288" s="102" t="s">
        <v>87</v>
      </c>
      <c r="AU288" s="102" t="s">
        <v>1</v>
      </c>
      <c r="AV288" s="101" t="s">
        <v>1</v>
      </c>
      <c r="AW288" s="101" t="s">
        <v>89</v>
      </c>
      <c r="AX288" s="101" t="s">
        <v>74</v>
      </c>
      <c r="AY288" s="102" t="s">
        <v>76</v>
      </c>
    </row>
    <row r="289" spans="2:65" s="9" customFormat="1" ht="16.5" customHeight="1">
      <c r="B289" s="8"/>
      <c r="C289" s="74" t="s">
        <v>423</v>
      </c>
      <c r="D289" s="74" t="s">
        <v>78</v>
      </c>
      <c r="E289" s="75" t="s">
        <v>424</v>
      </c>
      <c r="F289" s="76" t="s">
        <v>425</v>
      </c>
      <c r="G289" s="77" t="s">
        <v>411</v>
      </c>
      <c r="H289" s="78">
        <v>10</v>
      </c>
      <c r="I289" s="79"/>
      <c r="J289" s="80">
        <f>ROUND(I289*H289,2)</f>
        <v>0</v>
      </c>
      <c r="K289" s="76" t="s">
        <v>9</v>
      </c>
      <c r="L289" s="8"/>
      <c r="M289" s="81" t="s">
        <v>9</v>
      </c>
      <c r="N289" s="82" t="s">
        <v>29</v>
      </c>
      <c r="P289" s="83">
        <f>O289*H289</f>
        <v>0</v>
      </c>
      <c r="Q289" s="83">
        <v>0</v>
      </c>
      <c r="R289" s="83">
        <f>Q289*H289</f>
        <v>0</v>
      </c>
      <c r="S289" s="83">
        <v>0</v>
      </c>
      <c r="T289" s="84">
        <f>S289*H289</f>
        <v>0</v>
      </c>
      <c r="AR289" s="85" t="s">
        <v>412</v>
      </c>
      <c r="AT289" s="85" t="s">
        <v>78</v>
      </c>
      <c r="AU289" s="85" t="s">
        <v>1</v>
      </c>
      <c r="AY289" s="1" t="s">
        <v>76</v>
      </c>
      <c r="BE289" s="86">
        <f>IF(N289="základní",J289,0)</f>
        <v>0</v>
      </c>
      <c r="BF289" s="86">
        <f>IF(N289="snížená",J289,0)</f>
        <v>0</v>
      </c>
      <c r="BG289" s="86">
        <f>IF(N289="zákl. přenesená",J289,0)</f>
        <v>0</v>
      </c>
      <c r="BH289" s="86">
        <f>IF(N289="sníž. přenesená",J289,0)</f>
        <v>0</v>
      </c>
      <c r="BI289" s="86">
        <f>IF(N289="nulová",J289,0)</f>
        <v>0</v>
      </c>
      <c r="BJ289" s="1" t="s">
        <v>74</v>
      </c>
      <c r="BK289" s="86">
        <f>ROUND(I289*H289,2)</f>
        <v>0</v>
      </c>
      <c r="BL289" s="1" t="s">
        <v>412</v>
      </c>
      <c r="BM289" s="85" t="s">
        <v>426</v>
      </c>
    </row>
    <row r="290" spans="2:65" s="93" customFormat="1" ht="10">
      <c r="B290" s="92"/>
      <c r="D290" s="94" t="s">
        <v>87</v>
      </c>
      <c r="E290" s="95" t="s">
        <v>9</v>
      </c>
      <c r="F290" s="96" t="s">
        <v>427</v>
      </c>
      <c r="H290" s="95" t="s">
        <v>9</v>
      </c>
      <c r="I290" s="97"/>
      <c r="L290" s="92"/>
      <c r="M290" s="98"/>
      <c r="T290" s="99"/>
      <c r="AT290" s="95" t="s">
        <v>87</v>
      </c>
      <c r="AU290" s="95" t="s">
        <v>1</v>
      </c>
      <c r="AV290" s="93" t="s">
        <v>74</v>
      </c>
      <c r="AW290" s="93" t="s">
        <v>89</v>
      </c>
      <c r="AX290" s="93" t="s">
        <v>75</v>
      </c>
      <c r="AY290" s="95" t="s">
        <v>76</v>
      </c>
    </row>
    <row r="291" spans="2:65" s="101" customFormat="1" ht="10">
      <c r="B291" s="100"/>
      <c r="D291" s="94" t="s">
        <v>87</v>
      </c>
      <c r="E291" s="102" t="s">
        <v>9</v>
      </c>
      <c r="F291" s="103" t="s">
        <v>134</v>
      </c>
      <c r="H291" s="104">
        <v>10</v>
      </c>
      <c r="I291" s="105"/>
      <c r="L291" s="100"/>
      <c r="M291" s="106"/>
      <c r="T291" s="107"/>
      <c r="AT291" s="102" t="s">
        <v>87</v>
      </c>
      <c r="AU291" s="102" t="s">
        <v>1</v>
      </c>
      <c r="AV291" s="101" t="s">
        <v>1</v>
      </c>
      <c r="AW291" s="101" t="s">
        <v>89</v>
      </c>
      <c r="AX291" s="101" t="s">
        <v>74</v>
      </c>
      <c r="AY291" s="102" t="s">
        <v>76</v>
      </c>
    </row>
    <row r="292" spans="2:65" s="62" customFormat="1" ht="22.9" customHeight="1">
      <c r="B292" s="61"/>
      <c r="D292" s="63" t="s">
        <v>71</v>
      </c>
      <c r="E292" s="72" t="s">
        <v>428</v>
      </c>
      <c r="F292" s="72" t="s">
        <v>429</v>
      </c>
      <c r="I292" s="65"/>
      <c r="J292" s="73">
        <f>BK292</f>
        <v>0</v>
      </c>
      <c r="L292" s="61"/>
      <c r="M292" s="67"/>
      <c r="P292" s="68">
        <f>SUM(P293:P299)</f>
        <v>0</v>
      </c>
      <c r="R292" s="68">
        <f>SUM(R293:R299)</f>
        <v>0</v>
      </c>
      <c r="T292" s="69">
        <f>SUM(T293:T299)</f>
        <v>0</v>
      </c>
      <c r="AR292" s="63" t="s">
        <v>105</v>
      </c>
      <c r="AT292" s="70" t="s">
        <v>71</v>
      </c>
      <c r="AU292" s="70" t="s">
        <v>74</v>
      </c>
      <c r="AY292" s="63" t="s">
        <v>76</v>
      </c>
      <c r="BK292" s="71">
        <f>SUM(BK293:BK299)</f>
        <v>0</v>
      </c>
    </row>
    <row r="293" spans="2:65" s="9" customFormat="1" ht="16.5" customHeight="1">
      <c r="B293" s="8"/>
      <c r="C293" s="74" t="s">
        <v>430</v>
      </c>
      <c r="D293" s="74" t="s">
        <v>78</v>
      </c>
      <c r="E293" s="75" t="s">
        <v>431</v>
      </c>
      <c r="F293" s="76" t="s">
        <v>432</v>
      </c>
      <c r="G293" s="77" t="s">
        <v>433</v>
      </c>
      <c r="H293" s="78">
        <v>1</v>
      </c>
      <c r="I293" s="79"/>
      <c r="J293" s="80">
        <f>ROUND(I293*H293,2)</f>
        <v>0</v>
      </c>
      <c r="K293" s="76" t="s">
        <v>9</v>
      </c>
      <c r="L293" s="8"/>
      <c r="M293" s="81" t="s">
        <v>9</v>
      </c>
      <c r="N293" s="82" t="s">
        <v>29</v>
      </c>
      <c r="P293" s="83">
        <f>O293*H293</f>
        <v>0</v>
      </c>
      <c r="Q293" s="83">
        <v>0</v>
      </c>
      <c r="R293" s="83">
        <f>Q293*H293</f>
        <v>0</v>
      </c>
      <c r="S293" s="83">
        <v>0</v>
      </c>
      <c r="T293" s="84">
        <f>S293*H293</f>
        <v>0</v>
      </c>
      <c r="AR293" s="85" t="s">
        <v>412</v>
      </c>
      <c r="AT293" s="85" t="s">
        <v>78</v>
      </c>
      <c r="AU293" s="85" t="s">
        <v>1</v>
      </c>
      <c r="AY293" s="1" t="s">
        <v>76</v>
      </c>
      <c r="BE293" s="86">
        <f>IF(N293="základní",J293,0)</f>
        <v>0</v>
      </c>
      <c r="BF293" s="86">
        <f>IF(N293="snížená",J293,0)</f>
        <v>0</v>
      </c>
      <c r="BG293" s="86">
        <f>IF(N293="zákl. přenesená",J293,0)</f>
        <v>0</v>
      </c>
      <c r="BH293" s="86">
        <f>IF(N293="sníž. přenesená",J293,0)</f>
        <v>0</v>
      </c>
      <c r="BI293" s="86">
        <f>IF(N293="nulová",J293,0)</f>
        <v>0</v>
      </c>
      <c r="BJ293" s="1" t="s">
        <v>74</v>
      </c>
      <c r="BK293" s="86">
        <f>ROUND(I293*H293,2)</f>
        <v>0</v>
      </c>
      <c r="BL293" s="1" t="s">
        <v>412</v>
      </c>
      <c r="BM293" s="85" t="s">
        <v>434</v>
      </c>
    </row>
    <row r="294" spans="2:65" s="9" customFormat="1" ht="16.5" customHeight="1">
      <c r="B294" s="8"/>
      <c r="C294" s="74" t="s">
        <v>435</v>
      </c>
      <c r="D294" s="74" t="s">
        <v>78</v>
      </c>
      <c r="E294" s="75" t="s">
        <v>436</v>
      </c>
      <c r="F294" s="76" t="s">
        <v>437</v>
      </c>
      <c r="G294" s="77" t="s">
        <v>438</v>
      </c>
      <c r="H294" s="78">
        <v>1</v>
      </c>
      <c r="I294" s="79"/>
      <c r="J294" s="80">
        <f>ROUND(I294*H294,2)</f>
        <v>0</v>
      </c>
      <c r="K294" s="76" t="s">
        <v>9</v>
      </c>
      <c r="L294" s="8"/>
      <c r="M294" s="81" t="s">
        <v>9</v>
      </c>
      <c r="N294" s="82" t="s">
        <v>29</v>
      </c>
      <c r="P294" s="83">
        <f>O294*H294</f>
        <v>0</v>
      </c>
      <c r="Q294" s="83">
        <v>0</v>
      </c>
      <c r="R294" s="83">
        <f>Q294*H294</f>
        <v>0</v>
      </c>
      <c r="S294" s="83">
        <v>0</v>
      </c>
      <c r="T294" s="84">
        <f>S294*H294</f>
        <v>0</v>
      </c>
      <c r="AR294" s="85" t="s">
        <v>412</v>
      </c>
      <c r="AT294" s="85" t="s">
        <v>78</v>
      </c>
      <c r="AU294" s="85" t="s">
        <v>1</v>
      </c>
      <c r="AY294" s="1" t="s">
        <v>76</v>
      </c>
      <c r="BE294" s="86">
        <f>IF(N294="základní",J294,0)</f>
        <v>0</v>
      </c>
      <c r="BF294" s="86">
        <f>IF(N294="snížená",J294,0)</f>
        <v>0</v>
      </c>
      <c r="BG294" s="86">
        <f>IF(N294="zákl. přenesená",J294,0)</f>
        <v>0</v>
      </c>
      <c r="BH294" s="86">
        <f>IF(N294="sníž. přenesená",J294,0)</f>
        <v>0</v>
      </c>
      <c r="BI294" s="86">
        <f>IF(N294="nulová",J294,0)</f>
        <v>0</v>
      </c>
      <c r="BJ294" s="1" t="s">
        <v>74</v>
      </c>
      <c r="BK294" s="86">
        <f>ROUND(I294*H294,2)</f>
        <v>0</v>
      </c>
      <c r="BL294" s="1" t="s">
        <v>412</v>
      </c>
      <c r="BM294" s="85" t="s">
        <v>439</v>
      </c>
    </row>
    <row r="295" spans="2:65" s="101" customFormat="1" ht="10">
      <c r="B295" s="100"/>
      <c r="D295" s="94" t="s">
        <v>87</v>
      </c>
      <c r="E295" s="102" t="s">
        <v>9</v>
      </c>
      <c r="F295" s="103" t="s">
        <v>74</v>
      </c>
      <c r="H295" s="104">
        <v>1</v>
      </c>
      <c r="I295" s="105"/>
      <c r="L295" s="100"/>
      <c r="M295" s="106"/>
      <c r="T295" s="107"/>
      <c r="AT295" s="102" t="s">
        <v>87</v>
      </c>
      <c r="AU295" s="102" t="s">
        <v>1</v>
      </c>
      <c r="AV295" s="101" t="s">
        <v>1</v>
      </c>
      <c r="AW295" s="101" t="s">
        <v>89</v>
      </c>
      <c r="AX295" s="101" t="s">
        <v>74</v>
      </c>
      <c r="AY295" s="102" t="s">
        <v>76</v>
      </c>
    </row>
    <row r="296" spans="2:65" s="9" customFormat="1" ht="16.5" customHeight="1">
      <c r="B296" s="8"/>
      <c r="C296" s="74" t="s">
        <v>440</v>
      </c>
      <c r="D296" s="74" t="s">
        <v>78</v>
      </c>
      <c r="E296" s="75" t="s">
        <v>441</v>
      </c>
      <c r="F296" s="76" t="s">
        <v>442</v>
      </c>
      <c r="G296" s="77" t="s">
        <v>438</v>
      </c>
      <c r="H296" s="78">
        <v>1</v>
      </c>
      <c r="I296" s="79"/>
      <c r="J296" s="80">
        <f>ROUND(I296*H296,2)</f>
        <v>0</v>
      </c>
      <c r="K296" s="76" t="s">
        <v>9</v>
      </c>
      <c r="L296" s="8"/>
      <c r="M296" s="81" t="s">
        <v>9</v>
      </c>
      <c r="N296" s="82" t="s">
        <v>29</v>
      </c>
      <c r="P296" s="83">
        <f>O296*H296</f>
        <v>0</v>
      </c>
      <c r="Q296" s="83">
        <v>0</v>
      </c>
      <c r="R296" s="83">
        <f>Q296*H296</f>
        <v>0</v>
      </c>
      <c r="S296" s="83">
        <v>0</v>
      </c>
      <c r="T296" s="84">
        <f>S296*H296</f>
        <v>0</v>
      </c>
      <c r="AR296" s="85" t="s">
        <v>412</v>
      </c>
      <c r="AT296" s="85" t="s">
        <v>78</v>
      </c>
      <c r="AU296" s="85" t="s">
        <v>1</v>
      </c>
      <c r="AY296" s="1" t="s">
        <v>76</v>
      </c>
      <c r="BE296" s="86">
        <f>IF(N296="základní",J296,0)</f>
        <v>0</v>
      </c>
      <c r="BF296" s="86">
        <f>IF(N296="snížená",J296,0)</f>
        <v>0</v>
      </c>
      <c r="BG296" s="86">
        <f>IF(N296="zákl. přenesená",J296,0)</f>
        <v>0</v>
      </c>
      <c r="BH296" s="86">
        <f>IF(N296="sníž. přenesená",J296,0)</f>
        <v>0</v>
      </c>
      <c r="BI296" s="86">
        <f>IF(N296="nulová",J296,0)</f>
        <v>0</v>
      </c>
      <c r="BJ296" s="1" t="s">
        <v>74</v>
      </c>
      <c r="BK296" s="86">
        <f>ROUND(I296*H296,2)</f>
        <v>0</v>
      </c>
      <c r="BL296" s="1" t="s">
        <v>412</v>
      </c>
      <c r="BM296" s="85" t="s">
        <v>443</v>
      </c>
    </row>
    <row r="297" spans="2:65" s="93" customFormat="1" ht="10">
      <c r="B297" s="92"/>
      <c r="D297" s="94" t="s">
        <v>87</v>
      </c>
      <c r="E297" s="95" t="s">
        <v>9</v>
      </c>
      <c r="F297" s="96" t="s">
        <v>444</v>
      </c>
      <c r="H297" s="95" t="s">
        <v>9</v>
      </c>
      <c r="I297" s="97"/>
      <c r="L297" s="92"/>
      <c r="M297" s="98"/>
      <c r="T297" s="99"/>
      <c r="AT297" s="95" t="s">
        <v>87</v>
      </c>
      <c r="AU297" s="95" t="s">
        <v>1</v>
      </c>
      <c r="AV297" s="93" t="s">
        <v>74</v>
      </c>
      <c r="AW297" s="93" t="s">
        <v>89</v>
      </c>
      <c r="AX297" s="93" t="s">
        <v>75</v>
      </c>
      <c r="AY297" s="95" t="s">
        <v>76</v>
      </c>
    </row>
    <row r="298" spans="2:65" s="101" customFormat="1" ht="10">
      <c r="B298" s="100"/>
      <c r="D298" s="94" t="s">
        <v>87</v>
      </c>
      <c r="E298" s="102" t="s">
        <v>9</v>
      </c>
      <c r="F298" s="103" t="s">
        <v>74</v>
      </c>
      <c r="H298" s="104">
        <v>1</v>
      </c>
      <c r="I298" s="105"/>
      <c r="L298" s="100"/>
      <c r="M298" s="106"/>
      <c r="T298" s="107"/>
      <c r="AT298" s="102" t="s">
        <v>87</v>
      </c>
      <c r="AU298" s="102" t="s">
        <v>1</v>
      </c>
      <c r="AV298" s="101" t="s">
        <v>1</v>
      </c>
      <c r="AW298" s="101" t="s">
        <v>89</v>
      </c>
      <c r="AX298" s="101" t="s">
        <v>74</v>
      </c>
      <c r="AY298" s="102" t="s">
        <v>76</v>
      </c>
    </row>
    <row r="299" spans="2:65" s="9" customFormat="1" ht="16.5" customHeight="1">
      <c r="B299" s="8"/>
      <c r="C299" s="74" t="s">
        <v>445</v>
      </c>
      <c r="D299" s="74" t="s">
        <v>78</v>
      </c>
      <c r="E299" s="75" t="s">
        <v>446</v>
      </c>
      <c r="F299" s="76" t="s">
        <v>447</v>
      </c>
      <c r="G299" s="77" t="s">
        <v>290</v>
      </c>
      <c r="H299" s="78">
        <v>1</v>
      </c>
      <c r="I299" s="79"/>
      <c r="J299" s="80">
        <f>ROUND(I299*H299,2)</f>
        <v>0</v>
      </c>
      <c r="K299" s="76" t="s">
        <v>9</v>
      </c>
      <c r="L299" s="8"/>
      <c r="M299" s="81" t="s">
        <v>9</v>
      </c>
      <c r="N299" s="82" t="s">
        <v>29</v>
      </c>
      <c r="P299" s="83">
        <f>O299*H299</f>
        <v>0</v>
      </c>
      <c r="Q299" s="83">
        <v>0</v>
      </c>
      <c r="R299" s="83">
        <f>Q299*H299</f>
        <v>0</v>
      </c>
      <c r="S299" s="83">
        <v>0</v>
      </c>
      <c r="T299" s="84">
        <f>S299*H299</f>
        <v>0</v>
      </c>
      <c r="AR299" s="85" t="s">
        <v>412</v>
      </c>
      <c r="AT299" s="85" t="s">
        <v>78</v>
      </c>
      <c r="AU299" s="85" t="s">
        <v>1</v>
      </c>
      <c r="AY299" s="1" t="s">
        <v>76</v>
      </c>
      <c r="BE299" s="86">
        <f>IF(N299="základní",J299,0)</f>
        <v>0</v>
      </c>
      <c r="BF299" s="86">
        <f>IF(N299="snížená",J299,0)</f>
        <v>0</v>
      </c>
      <c r="BG299" s="86">
        <f>IF(N299="zákl. přenesená",J299,0)</f>
        <v>0</v>
      </c>
      <c r="BH299" s="86">
        <f>IF(N299="sníž. přenesená",J299,0)</f>
        <v>0</v>
      </c>
      <c r="BI299" s="86">
        <f>IF(N299="nulová",J299,0)</f>
        <v>0</v>
      </c>
      <c r="BJ299" s="1" t="s">
        <v>74</v>
      </c>
      <c r="BK299" s="86">
        <f>ROUND(I299*H299,2)</f>
        <v>0</v>
      </c>
      <c r="BL299" s="1" t="s">
        <v>412</v>
      </c>
      <c r="BM299" s="85" t="s">
        <v>448</v>
      </c>
    </row>
    <row r="300" spans="2:65" s="62" customFormat="1" ht="22.9" customHeight="1">
      <c r="B300" s="61"/>
      <c r="D300" s="63" t="s">
        <v>71</v>
      </c>
      <c r="E300" s="72" t="s">
        <v>449</v>
      </c>
      <c r="F300" s="72" t="s">
        <v>450</v>
      </c>
      <c r="I300" s="65"/>
      <c r="J300" s="73">
        <f>BK300</f>
        <v>0</v>
      </c>
      <c r="L300" s="61"/>
      <c r="M300" s="67"/>
      <c r="P300" s="68">
        <f>P301</f>
        <v>0</v>
      </c>
      <c r="R300" s="68">
        <f>R301</f>
        <v>0</v>
      </c>
      <c r="T300" s="69">
        <f>T301</f>
        <v>0</v>
      </c>
      <c r="AR300" s="63" t="s">
        <v>105</v>
      </c>
      <c r="AT300" s="70" t="s">
        <v>71</v>
      </c>
      <c r="AU300" s="70" t="s">
        <v>74</v>
      </c>
      <c r="AY300" s="63" t="s">
        <v>76</v>
      </c>
      <c r="BK300" s="71">
        <f>BK301</f>
        <v>0</v>
      </c>
    </row>
    <row r="301" spans="2:65" s="9" customFormat="1" ht="16.5" customHeight="1">
      <c r="B301" s="8"/>
      <c r="C301" s="74" t="s">
        <v>451</v>
      </c>
      <c r="D301" s="74" t="s">
        <v>78</v>
      </c>
      <c r="E301" s="75" t="s">
        <v>452</v>
      </c>
      <c r="F301" s="76" t="s">
        <v>453</v>
      </c>
      <c r="G301" s="77" t="s">
        <v>433</v>
      </c>
      <c r="H301" s="78">
        <v>4</v>
      </c>
      <c r="I301" s="79"/>
      <c r="J301" s="80">
        <f>ROUND(I301*H301,2)</f>
        <v>0</v>
      </c>
      <c r="K301" s="76" t="s">
        <v>9</v>
      </c>
      <c r="L301" s="8"/>
      <c r="M301" s="126" t="s">
        <v>9</v>
      </c>
      <c r="N301" s="127" t="s">
        <v>29</v>
      </c>
      <c r="O301" s="128"/>
      <c r="P301" s="129">
        <f>O301*H301</f>
        <v>0</v>
      </c>
      <c r="Q301" s="129">
        <v>0</v>
      </c>
      <c r="R301" s="129">
        <f>Q301*H301</f>
        <v>0</v>
      </c>
      <c r="S301" s="129">
        <v>0</v>
      </c>
      <c r="T301" s="130">
        <f>S301*H301</f>
        <v>0</v>
      </c>
      <c r="AR301" s="85" t="s">
        <v>412</v>
      </c>
      <c r="AT301" s="85" t="s">
        <v>78</v>
      </c>
      <c r="AU301" s="85" t="s">
        <v>1</v>
      </c>
      <c r="AY301" s="1" t="s">
        <v>76</v>
      </c>
      <c r="BE301" s="86">
        <f>IF(N301="základní",J301,0)</f>
        <v>0</v>
      </c>
      <c r="BF301" s="86">
        <f>IF(N301="snížená",J301,0)</f>
        <v>0</v>
      </c>
      <c r="BG301" s="86">
        <f>IF(N301="zákl. přenesená",J301,0)</f>
        <v>0</v>
      </c>
      <c r="BH301" s="86">
        <f>IF(N301="sníž. přenesená",J301,0)</f>
        <v>0</v>
      </c>
      <c r="BI301" s="86">
        <f>IF(N301="nulová",J301,0)</f>
        <v>0</v>
      </c>
      <c r="BJ301" s="1" t="s">
        <v>74</v>
      </c>
      <c r="BK301" s="86">
        <f>ROUND(I301*H301,2)</f>
        <v>0</v>
      </c>
      <c r="BL301" s="1" t="s">
        <v>412</v>
      </c>
      <c r="BM301" s="85" t="s">
        <v>454</v>
      </c>
    </row>
    <row r="302" spans="2:65" s="9" customFormat="1" ht="7" customHeight="1">
      <c r="B302" s="30"/>
      <c r="C302" s="31"/>
      <c r="D302" s="31"/>
      <c r="E302" s="31"/>
      <c r="F302" s="31"/>
      <c r="G302" s="31"/>
      <c r="H302" s="31"/>
      <c r="I302" s="31"/>
      <c r="J302" s="31"/>
      <c r="K302" s="31"/>
      <c r="L302" s="8"/>
    </row>
  </sheetData>
  <sheetProtection algorithmName="SHA-512" hashValue="3tUkO0SOzv0YFwjBpZ9LjzA5HymD4Z528aM98u/WnqHZRraMrzxxVMYf2yiAh9CkLNMHmea/ugk/dUoBUfXAtQ==" saltValue="6ZJm3KbL9IqVsXqLpg71PA==" spinCount="100000" sheet="1" objects="1" scenarios="1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6" r:id="rId1" xr:uid="{0F32FCE9-C344-4764-9A05-3D11054E6CDD}"/>
    <hyperlink ref="F100" r:id="rId2" xr:uid="{2731F289-D4D0-49BF-B54A-354A2BD6928F}"/>
    <hyperlink ref="F102" r:id="rId3" xr:uid="{8C86A905-6B45-4197-8CDA-3E9042789A81}"/>
    <hyperlink ref="F106" r:id="rId4" xr:uid="{DF598224-13D8-4624-B3D4-435FAD0B28EE}"/>
    <hyperlink ref="F109" r:id="rId5" xr:uid="{6502863D-A709-437D-80FF-60DA8E198890}"/>
    <hyperlink ref="F112" r:id="rId6" xr:uid="{188F1944-C865-4BA4-9DA8-9C0C8FFA1092}"/>
    <hyperlink ref="F115" r:id="rId7" xr:uid="{BC85AD68-0C6A-4108-82AA-E1A6267ED345}"/>
    <hyperlink ref="F118" r:id="rId8" xr:uid="{C37151F2-93A4-4F4E-B393-037BF61358EC}"/>
    <hyperlink ref="F121" r:id="rId9" xr:uid="{28680862-280E-4437-AB14-5909E2F4142C}"/>
    <hyperlink ref="F125" r:id="rId10" xr:uid="{AED693C7-620B-468C-AE9D-63C26B2D7F3F}"/>
    <hyperlink ref="F136" r:id="rId11" xr:uid="{1EA3389E-0A9E-43FE-B05A-3D501EAEFD79}"/>
    <hyperlink ref="F139" r:id="rId12" xr:uid="{8651BDAC-936D-4F4F-A9C3-D082C2B07A5C}"/>
    <hyperlink ref="F148" r:id="rId13" xr:uid="{BDC9D31F-7C8D-4226-8762-077789B89935}"/>
    <hyperlink ref="F153" r:id="rId14" xr:uid="{D111AE96-0E4A-4D47-A084-EB73C073E3E9}"/>
    <hyperlink ref="F157" r:id="rId15" xr:uid="{2F358B2F-9F1E-408D-A3F1-8E2CD011B8FE}"/>
    <hyperlink ref="F160" r:id="rId16" xr:uid="{26F1C14D-E10D-493C-8FD0-AD0B513DD8BE}"/>
    <hyperlink ref="F163" r:id="rId17" xr:uid="{75C254AE-41DC-422C-A3A0-26312927D5F7}"/>
    <hyperlink ref="F169" r:id="rId18" xr:uid="{82C44300-A5D8-499B-B31C-9686A55BBB79}"/>
    <hyperlink ref="F178" r:id="rId19" xr:uid="{16985D98-F991-49E3-B69B-A98A0C2AC994}"/>
    <hyperlink ref="F183" r:id="rId20" xr:uid="{1144BE4F-078F-4231-AA3E-993A8E6997DD}"/>
    <hyperlink ref="F189" r:id="rId21" xr:uid="{6DDDA432-5944-4DF6-A655-B221D9D1506D}"/>
    <hyperlink ref="F192" r:id="rId22" xr:uid="{0E4C7EA4-8756-48E0-ABCB-1C963D92E290}"/>
    <hyperlink ref="F197" r:id="rId23" xr:uid="{DD9F0708-7918-4609-9F96-145BE1D23865}"/>
    <hyperlink ref="F201" r:id="rId24" xr:uid="{BC32AB1F-079B-4DCD-A891-1B61BC14326B}"/>
    <hyperlink ref="F205" r:id="rId25" xr:uid="{5A608584-B523-4B72-BDF3-F74F22590F28}"/>
    <hyperlink ref="F209" r:id="rId26" xr:uid="{6BB08E8A-3879-40FA-97D3-985CBF6F5F50}"/>
    <hyperlink ref="F213" r:id="rId27" xr:uid="{7C6795F3-BE4B-406E-A430-D0A657CAB581}"/>
    <hyperlink ref="F218" r:id="rId28" xr:uid="{2A84EABA-48C2-4D5E-8D43-11DE7B4451AE}"/>
    <hyperlink ref="F222" r:id="rId29" xr:uid="{77EF0D68-6BAE-4BAA-8150-F62FFE96A65A}"/>
    <hyperlink ref="F225" r:id="rId30" xr:uid="{42C999B2-12D4-48C4-B77A-E0A3E76AB604}"/>
    <hyperlink ref="F235" r:id="rId31" xr:uid="{BCC78FCC-B570-4C23-876E-B974B7EA1100}"/>
    <hyperlink ref="F242" r:id="rId32" xr:uid="{AD21649A-5F8F-4DC0-BF3B-E4F5D241EFF7}"/>
    <hyperlink ref="F247" r:id="rId33" xr:uid="{162C1544-DA2A-4874-99E8-325BDE163D44}"/>
    <hyperlink ref="F252" r:id="rId34" xr:uid="{93A33679-C799-4863-8B9B-E169DB26F379}"/>
    <hyperlink ref="F255" r:id="rId35" xr:uid="{D02C5896-C171-4C3C-AB10-F8E87CBCCAC2}"/>
    <hyperlink ref="F259" r:id="rId36" xr:uid="{E1AA8553-64AF-455B-9DB7-4578DE4E263B}"/>
    <hyperlink ref="F261" r:id="rId37" xr:uid="{7E34E111-CD3E-4C8E-A58C-056FB5241FEA}"/>
    <hyperlink ref="F264" r:id="rId38" xr:uid="{0FEFD821-496E-4B79-8882-14CFB7BB5869}"/>
    <hyperlink ref="F267" r:id="rId39" xr:uid="{3C0DD5FC-40ED-4E97-99A7-968EDB927367}"/>
    <hyperlink ref="F270" r:id="rId40" xr:uid="{044884E5-F642-46A1-A1DD-CFB2098C7D7F}"/>
    <hyperlink ref="F273" r:id="rId41" xr:uid="{8353DD6F-5363-4CD3-9CC8-F67DB3967A52}"/>
    <hyperlink ref="F277" r:id="rId42" xr:uid="{CBE40AB1-22F0-4FEC-A724-1BE5CB98CAB1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189FF-9465-4CB8-A3E3-0A55E0E02F5C}">
  <dimension ref="A1:K219"/>
  <sheetViews>
    <sheetView showGridLines="0" workbookViewId="0">
      <selection activeCell="O28" sqref="O28"/>
    </sheetView>
  </sheetViews>
  <sheetFormatPr defaultRowHeight="14.5"/>
  <cols>
    <col min="1" max="1" width="6.81640625" style="207" customWidth="1"/>
    <col min="2" max="2" width="1.36328125" style="207" customWidth="1"/>
    <col min="3" max="4" width="4.08984375" style="207" customWidth="1"/>
    <col min="5" max="5" width="9.54296875" style="207" customWidth="1"/>
    <col min="6" max="6" width="7.453125" style="207" customWidth="1"/>
    <col min="7" max="7" width="4.08984375" style="207" customWidth="1"/>
    <col min="8" max="8" width="63.6328125" style="207" customWidth="1"/>
    <col min="9" max="10" width="16.36328125" style="207" customWidth="1"/>
    <col min="11" max="11" width="1.36328125" style="207" customWidth="1"/>
  </cols>
  <sheetData>
    <row r="1" spans="2:11" customFormat="1" ht="37.5" customHeight="1"/>
    <row r="2" spans="2:11" customFormat="1" ht="7.5" customHeight="1">
      <c r="B2" s="132"/>
      <c r="C2" s="133"/>
      <c r="D2" s="133"/>
      <c r="E2" s="133"/>
      <c r="F2" s="133"/>
      <c r="G2" s="133"/>
      <c r="H2" s="133"/>
      <c r="I2" s="133"/>
      <c r="J2" s="133"/>
      <c r="K2" s="134"/>
    </row>
    <row r="3" spans="2:11" s="137" customFormat="1" ht="45" customHeight="1">
      <c r="B3" s="135"/>
      <c r="C3" s="293" t="s">
        <v>494</v>
      </c>
      <c r="D3" s="293"/>
      <c r="E3" s="293"/>
      <c r="F3" s="293"/>
      <c r="G3" s="293"/>
      <c r="H3" s="293"/>
      <c r="I3" s="293"/>
      <c r="J3" s="293"/>
      <c r="K3" s="136"/>
    </row>
    <row r="4" spans="2:11" customFormat="1" ht="25.5" customHeight="1">
      <c r="B4" s="138"/>
      <c r="C4" s="294" t="s">
        <v>495</v>
      </c>
      <c r="D4" s="294"/>
      <c r="E4" s="294"/>
      <c r="F4" s="294"/>
      <c r="G4" s="294"/>
      <c r="H4" s="294"/>
      <c r="I4" s="294"/>
      <c r="J4" s="294"/>
      <c r="K4" s="139"/>
    </row>
    <row r="5" spans="2:11" customFormat="1" ht="5.25" customHeight="1">
      <c r="B5" s="138"/>
      <c r="C5" s="140"/>
      <c r="D5" s="140"/>
      <c r="E5" s="140"/>
      <c r="F5" s="140"/>
      <c r="G5" s="140"/>
      <c r="H5" s="140"/>
      <c r="I5" s="140"/>
      <c r="J5" s="140"/>
      <c r="K5" s="139"/>
    </row>
    <row r="6" spans="2:11" customFormat="1" ht="15" customHeight="1">
      <c r="B6" s="138"/>
      <c r="C6" s="292" t="s">
        <v>496</v>
      </c>
      <c r="D6" s="292"/>
      <c r="E6" s="292"/>
      <c r="F6" s="292"/>
      <c r="G6" s="292"/>
      <c r="H6" s="292"/>
      <c r="I6" s="292"/>
      <c r="J6" s="292"/>
      <c r="K6" s="139"/>
    </row>
    <row r="7" spans="2:11" customFormat="1" ht="15" customHeight="1">
      <c r="B7" s="142"/>
      <c r="C7" s="292" t="s">
        <v>497</v>
      </c>
      <c r="D7" s="292"/>
      <c r="E7" s="292"/>
      <c r="F7" s="292"/>
      <c r="G7" s="292"/>
      <c r="H7" s="292"/>
      <c r="I7" s="292"/>
      <c r="J7" s="292"/>
      <c r="K7" s="139"/>
    </row>
    <row r="8" spans="2:11" customFormat="1" ht="12.75" customHeight="1">
      <c r="B8" s="142"/>
      <c r="C8" s="141"/>
      <c r="D8" s="141"/>
      <c r="E8" s="141"/>
      <c r="F8" s="141"/>
      <c r="G8" s="141"/>
      <c r="H8" s="141"/>
      <c r="I8" s="141"/>
      <c r="J8" s="141"/>
      <c r="K8" s="139"/>
    </row>
    <row r="9" spans="2:11" customFormat="1" ht="15" customHeight="1">
      <c r="B9" s="142"/>
      <c r="C9" s="292" t="s">
        <v>498</v>
      </c>
      <c r="D9" s="292"/>
      <c r="E9" s="292"/>
      <c r="F9" s="292"/>
      <c r="G9" s="292"/>
      <c r="H9" s="292"/>
      <c r="I9" s="292"/>
      <c r="J9" s="292"/>
      <c r="K9" s="139"/>
    </row>
    <row r="10" spans="2:11" customFormat="1" ht="15" customHeight="1">
      <c r="B10" s="142"/>
      <c r="C10" s="141"/>
      <c r="D10" s="292" t="s">
        <v>499</v>
      </c>
      <c r="E10" s="292"/>
      <c r="F10" s="292"/>
      <c r="G10" s="292"/>
      <c r="H10" s="292"/>
      <c r="I10" s="292"/>
      <c r="J10" s="292"/>
      <c r="K10" s="139"/>
    </row>
    <row r="11" spans="2:11" customFormat="1" ht="15" customHeight="1">
      <c r="B11" s="142"/>
      <c r="C11" s="143"/>
      <c r="D11" s="292" t="s">
        <v>500</v>
      </c>
      <c r="E11" s="292"/>
      <c r="F11" s="292"/>
      <c r="G11" s="292"/>
      <c r="H11" s="292"/>
      <c r="I11" s="292"/>
      <c r="J11" s="292"/>
      <c r="K11" s="139"/>
    </row>
    <row r="12" spans="2:11" customFormat="1" ht="15" customHeight="1">
      <c r="B12" s="142"/>
      <c r="C12" s="143"/>
      <c r="D12" s="141"/>
      <c r="E12" s="141"/>
      <c r="F12" s="141"/>
      <c r="G12" s="141"/>
      <c r="H12" s="141"/>
      <c r="I12" s="141"/>
      <c r="J12" s="141"/>
      <c r="K12" s="139"/>
    </row>
    <row r="13" spans="2:11" customFormat="1" ht="15" customHeight="1">
      <c r="B13" s="142"/>
      <c r="C13" s="143"/>
      <c r="D13" s="144" t="s">
        <v>501</v>
      </c>
      <c r="E13" s="141"/>
      <c r="F13" s="141"/>
      <c r="G13" s="141"/>
      <c r="H13" s="141"/>
      <c r="I13" s="141"/>
      <c r="J13" s="141"/>
      <c r="K13" s="139"/>
    </row>
    <row r="14" spans="2:11" customFormat="1" ht="12.75" customHeight="1">
      <c r="B14" s="142"/>
      <c r="C14" s="143"/>
      <c r="D14" s="143"/>
      <c r="E14" s="143"/>
      <c r="F14" s="143"/>
      <c r="G14" s="143"/>
      <c r="H14" s="143"/>
      <c r="I14" s="143"/>
      <c r="J14" s="143"/>
      <c r="K14" s="139"/>
    </row>
    <row r="15" spans="2:11" customFormat="1" ht="15" customHeight="1">
      <c r="B15" s="142"/>
      <c r="C15" s="143"/>
      <c r="D15" s="292" t="s">
        <v>502</v>
      </c>
      <c r="E15" s="292"/>
      <c r="F15" s="292"/>
      <c r="G15" s="292"/>
      <c r="H15" s="292"/>
      <c r="I15" s="292"/>
      <c r="J15" s="292"/>
      <c r="K15" s="139"/>
    </row>
    <row r="16" spans="2:11" customFormat="1" ht="15" customHeight="1">
      <c r="B16" s="142"/>
      <c r="C16" s="143"/>
      <c r="D16" s="292" t="s">
        <v>503</v>
      </c>
      <c r="E16" s="292"/>
      <c r="F16" s="292"/>
      <c r="G16" s="292"/>
      <c r="H16" s="292"/>
      <c r="I16" s="292"/>
      <c r="J16" s="292"/>
      <c r="K16" s="139"/>
    </row>
    <row r="17" spans="2:11" customFormat="1" ht="15" customHeight="1">
      <c r="B17" s="142"/>
      <c r="C17" s="143"/>
      <c r="D17" s="292" t="s">
        <v>504</v>
      </c>
      <c r="E17" s="292"/>
      <c r="F17" s="292"/>
      <c r="G17" s="292"/>
      <c r="H17" s="292"/>
      <c r="I17" s="292"/>
      <c r="J17" s="292"/>
      <c r="K17" s="139"/>
    </row>
    <row r="18" spans="2:11" customFormat="1" ht="15" customHeight="1">
      <c r="B18" s="142"/>
      <c r="C18" s="143"/>
      <c r="D18" s="143"/>
      <c r="E18" s="145" t="s">
        <v>493</v>
      </c>
      <c r="F18" s="292" t="s">
        <v>505</v>
      </c>
      <c r="G18" s="292"/>
      <c r="H18" s="292"/>
      <c r="I18" s="292"/>
      <c r="J18" s="292"/>
      <c r="K18" s="139"/>
    </row>
    <row r="19" spans="2:11" customFormat="1" ht="15" customHeight="1">
      <c r="B19" s="142"/>
      <c r="C19" s="143"/>
      <c r="D19" s="143"/>
      <c r="E19" s="145" t="s">
        <v>506</v>
      </c>
      <c r="F19" s="292" t="s">
        <v>507</v>
      </c>
      <c r="G19" s="292"/>
      <c r="H19" s="292"/>
      <c r="I19" s="292"/>
      <c r="J19" s="292"/>
      <c r="K19" s="139"/>
    </row>
    <row r="20" spans="2:11" customFormat="1" ht="15" customHeight="1">
      <c r="B20" s="142"/>
      <c r="C20" s="143"/>
      <c r="D20" s="143"/>
      <c r="E20" s="145" t="s">
        <v>508</v>
      </c>
      <c r="F20" s="292" t="s">
        <v>509</v>
      </c>
      <c r="G20" s="292"/>
      <c r="H20" s="292"/>
      <c r="I20" s="292"/>
      <c r="J20" s="292"/>
      <c r="K20" s="139"/>
    </row>
    <row r="21" spans="2:11" customFormat="1" ht="15" customHeight="1">
      <c r="B21" s="142"/>
      <c r="C21" s="143"/>
      <c r="D21" s="143"/>
      <c r="E21" s="145" t="s">
        <v>510</v>
      </c>
      <c r="F21" s="292" t="s">
        <v>511</v>
      </c>
      <c r="G21" s="292"/>
      <c r="H21" s="292"/>
      <c r="I21" s="292"/>
      <c r="J21" s="292"/>
      <c r="K21" s="139"/>
    </row>
    <row r="22" spans="2:11" customFormat="1" ht="15" customHeight="1">
      <c r="B22" s="142"/>
      <c r="C22" s="143"/>
      <c r="D22" s="143"/>
      <c r="E22" s="145" t="s">
        <v>512</v>
      </c>
      <c r="F22" s="292" t="s">
        <v>513</v>
      </c>
      <c r="G22" s="292"/>
      <c r="H22" s="292"/>
      <c r="I22" s="292"/>
      <c r="J22" s="292"/>
      <c r="K22" s="139"/>
    </row>
    <row r="23" spans="2:11" customFormat="1" ht="15" customHeight="1">
      <c r="B23" s="142"/>
      <c r="C23" s="143"/>
      <c r="D23" s="143"/>
      <c r="E23" s="145" t="s">
        <v>514</v>
      </c>
      <c r="F23" s="292" t="s">
        <v>515</v>
      </c>
      <c r="G23" s="292"/>
      <c r="H23" s="292"/>
      <c r="I23" s="292"/>
      <c r="J23" s="292"/>
      <c r="K23" s="139"/>
    </row>
    <row r="24" spans="2:11" customFormat="1" ht="12.75" customHeight="1">
      <c r="B24" s="142"/>
      <c r="C24" s="143"/>
      <c r="D24" s="143"/>
      <c r="E24" s="143"/>
      <c r="F24" s="143"/>
      <c r="G24" s="143"/>
      <c r="H24" s="143"/>
      <c r="I24" s="143"/>
      <c r="J24" s="143"/>
      <c r="K24" s="139"/>
    </row>
    <row r="25" spans="2:11" customFormat="1" ht="15" customHeight="1">
      <c r="B25" s="142"/>
      <c r="C25" s="292" t="s">
        <v>516</v>
      </c>
      <c r="D25" s="292"/>
      <c r="E25" s="292"/>
      <c r="F25" s="292"/>
      <c r="G25" s="292"/>
      <c r="H25" s="292"/>
      <c r="I25" s="292"/>
      <c r="J25" s="292"/>
      <c r="K25" s="139"/>
    </row>
    <row r="26" spans="2:11" customFormat="1" ht="15" customHeight="1">
      <c r="B26" s="142"/>
      <c r="C26" s="292" t="s">
        <v>517</v>
      </c>
      <c r="D26" s="292"/>
      <c r="E26" s="292"/>
      <c r="F26" s="292"/>
      <c r="G26" s="292"/>
      <c r="H26" s="292"/>
      <c r="I26" s="292"/>
      <c r="J26" s="292"/>
      <c r="K26" s="139"/>
    </row>
    <row r="27" spans="2:11" customFormat="1" ht="15" customHeight="1">
      <c r="B27" s="142"/>
      <c r="C27" s="141"/>
      <c r="D27" s="292" t="s">
        <v>518</v>
      </c>
      <c r="E27" s="292"/>
      <c r="F27" s="292"/>
      <c r="G27" s="292"/>
      <c r="H27" s="292"/>
      <c r="I27" s="292"/>
      <c r="J27" s="292"/>
      <c r="K27" s="139"/>
    </row>
    <row r="28" spans="2:11" customFormat="1" ht="15" customHeight="1">
      <c r="B28" s="142"/>
      <c r="C28" s="143"/>
      <c r="D28" s="292" t="s">
        <v>519</v>
      </c>
      <c r="E28" s="292"/>
      <c r="F28" s="292"/>
      <c r="G28" s="292"/>
      <c r="H28" s="292"/>
      <c r="I28" s="292"/>
      <c r="J28" s="292"/>
      <c r="K28" s="139"/>
    </row>
    <row r="29" spans="2:11" customFormat="1" ht="12.75" customHeight="1">
      <c r="B29" s="142"/>
      <c r="C29" s="143"/>
      <c r="D29" s="143"/>
      <c r="E29" s="143"/>
      <c r="F29" s="143"/>
      <c r="G29" s="143"/>
      <c r="H29" s="143"/>
      <c r="I29" s="143"/>
      <c r="J29" s="143"/>
      <c r="K29" s="139"/>
    </row>
    <row r="30" spans="2:11" customFormat="1" ht="15" customHeight="1">
      <c r="B30" s="142"/>
      <c r="C30" s="143"/>
      <c r="D30" s="292" t="s">
        <v>520</v>
      </c>
      <c r="E30" s="292"/>
      <c r="F30" s="292"/>
      <c r="G30" s="292"/>
      <c r="H30" s="292"/>
      <c r="I30" s="292"/>
      <c r="J30" s="292"/>
      <c r="K30" s="139"/>
    </row>
    <row r="31" spans="2:11" customFormat="1" ht="15" customHeight="1">
      <c r="B31" s="142"/>
      <c r="C31" s="143"/>
      <c r="D31" s="292" t="s">
        <v>521</v>
      </c>
      <c r="E31" s="292"/>
      <c r="F31" s="292"/>
      <c r="G31" s="292"/>
      <c r="H31" s="292"/>
      <c r="I31" s="292"/>
      <c r="J31" s="292"/>
      <c r="K31" s="139"/>
    </row>
    <row r="32" spans="2:11" customFormat="1" ht="12.75" customHeight="1">
      <c r="B32" s="142"/>
      <c r="C32" s="143"/>
      <c r="D32" s="143"/>
      <c r="E32" s="143"/>
      <c r="F32" s="143"/>
      <c r="G32" s="143"/>
      <c r="H32" s="143"/>
      <c r="I32" s="143"/>
      <c r="J32" s="143"/>
      <c r="K32" s="139"/>
    </row>
    <row r="33" spans="2:11" customFormat="1" ht="15" customHeight="1">
      <c r="B33" s="142"/>
      <c r="C33" s="143"/>
      <c r="D33" s="292" t="s">
        <v>522</v>
      </c>
      <c r="E33" s="292"/>
      <c r="F33" s="292"/>
      <c r="G33" s="292"/>
      <c r="H33" s="292"/>
      <c r="I33" s="292"/>
      <c r="J33" s="292"/>
      <c r="K33" s="139"/>
    </row>
    <row r="34" spans="2:11" customFormat="1" ht="15" customHeight="1">
      <c r="B34" s="142"/>
      <c r="C34" s="143"/>
      <c r="D34" s="292" t="s">
        <v>523</v>
      </c>
      <c r="E34" s="292"/>
      <c r="F34" s="292"/>
      <c r="G34" s="292"/>
      <c r="H34" s="292"/>
      <c r="I34" s="292"/>
      <c r="J34" s="292"/>
      <c r="K34" s="139"/>
    </row>
    <row r="35" spans="2:11" customFormat="1" ht="15" customHeight="1">
      <c r="B35" s="142"/>
      <c r="C35" s="143"/>
      <c r="D35" s="292" t="s">
        <v>524</v>
      </c>
      <c r="E35" s="292"/>
      <c r="F35" s="292"/>
      <c r="G35" s="292"/>
      <c r="H35" s="292"/>
      <c r="I35" s="292"/>
      <c r="J35" s="292"/>
      <c r="K35" s="139"/>
    </row>
    <row r="36" spans="2:11" customFormat="1" ht="15" customHeight="1">
      <c r="B36" s="142"/>
      <c r="C36" s="143"/>
      <c r="D36" s="141"/>
      <c r="E36" s="144" t="s">
        <v>56</v>
      </c>
      <c r="F36" s="141"/>
      <c r="G36" s="292" t="s">
        <v>525</v>
      </c>
      <c r="H36" s="292"/>
      <c r="I36" s="292"/>
      <c r="J36" s="292"/>
      <c r="K36" s="139"/>
    </row>
    <row r="37" spans="2:11" customFormat="1" ht="30.75" customHeight="1">
      <c r="B37" s="142"/>
      <c r="C37" s="143"/>
      <c r="D37" s="141"/>
      <c r="E37" s="144" t="s">
        <v>526</v>
      </c>
      <c r="F37" s="141"/>
      <c r="G37" s="292" t="s">
        <v>527</v>
      </c>
      <c r="H37" s="292"/>
      <c r="I37" s="292"/>
      <c r="J37" s="292"/>
      <c r="K37" s="139"/>
    </row>
    <row r="38" spans="2:11" customFormat="1" ht="15" customHeight="1">
      <c r="B38" s="142"/>
      <c r="C38" s="143"/>
      <c r="D38" s="141"/>
      <c r="E38" s="144" t="s">
        <v>58</v>
      </c>
      <c r="F38" s="141"/>
      <c r="G38" s="292" t="s">
        <v>528</v>
      </c>
      <c r="H38" s="292"/>
      <c r="I38" s="292"/>
      <c r="J38" s="292"/>
      <c r="K38" s="139"/>
    </row>
    <row r="39" spans="2:11" customFormat="1" ht="15" customHeight="1">
      <c r="B39" s="142"/>
      <c r="C39" s="143"/>
      <c r="D39" s="141"/>
      <c r="E39" s="144" t="s">
        <v>59</v>
      </c>
      <c r="F39" s="141"/>
      <c r="G39" s="292" t="s">
        <v>529</v>
      </c>
      <c r="H39" s="292"/>
      <c r="I39" s="292"/>
      <c r="J39" s="292"/>
      <c r="K39" s="139"/>
    </row>
    <row r="40" spans="2:11" customFormat="1" ht="15" customHeight="1">
      <c r="B40" s="142"/>
      <c r="C40" s="143"/>
      <c r="D40" s="141"/>
      <c r="E40" s="144" t="s">
        <v>60</v>
      </c>
      <c r="F40" s="141"/>
      <c r="G40" s="292" t="s">
        <v>530</v>
      </c>
      <c r="H40" s="292"/>
      <c r="I40" s="292"/>
      <c r="J40" s="292"/>
      <c r="K40" s="139"/>
    </row>
    <row r="41" spans="2:11" customFormat="1" ht="15" customHeight="1">
      <c r="B41" s="142"/>
      <c r="C41" s="143"/>
      <c r="D41" s="141"/>
      <c r="E41" s="144" t="s">
        <v>61</v>
      </c>
      <c r="F41" s="141"/>
      <c r="G41" s="292" t="s">
        <v>531</v>
      </c>
      <c r="H41" s="292"/>
      <c r="I41" s="292"/>
      <c r="J41" s="292"/>
      <c r="K41" s="139"/>
    </row>
    <row r="42" spans="2:11" customFormat="1" ht="15" customHeight="1">
      <c r="B42" s="142"/>
      <c r="C42" s="143"/>
      <c r="D42" s="141"/>
      <c r="E42" s="144" t="s">
        <v>532</v>
      </c>
      <c r="F42" s="141"/>
      <c r="G42" s="292" t="s">
        <v>533</v>
      </c>
      <c r="H42" s="292"/>
      <c r="I42" s="292"/>
      <c r="J42" s="292"/>
      <c r="K42" s="139"/>
    </row>
    <row r="43" spans="2:11" customFormat="1" ht="15" customHeight="1">
      <c r="B43" s="142"/>
      <c r="C43" s="143"/>
      <c r="D43" s="141"/>
      <c r="E43" s="144"/>
      <c r="F43" s="141"/>
      <c r="G43" s="292" t="s">
        <v>534</v>
      </c>
      <c r="H43" s="292"/>
      <c r="I43" s="292"/>
      <c r="J43" s="292"/>
      <c r="K43" s="139"/>
    </row>
    <row r="44" spans="2:11" customFormat="1" ht="15" customHeight="1">
      <c r="B44" s="142"/>
      <c r="C44" s="143"/>
      <c r="D44" s="141"/>
      <c r="E44" s="144" t="s">
        <v>535</v>
      </c>
      <c r="F44" s="141"/>
      <c r="G44" s="292" t="s">
        <v>536</v>
      </c>
      <c r="H44" s="292"/>
      <c r="I44" s="292"/>
      <c r="J44" s="292"/>
      <c r="K44" s="139"/>
    </row>
    <row r="45" spans="2:11" customFormat="1" ht="15" customHeight="1">
      <c r="B45" s="142"/>
      <c r="C45" s="143"/>
      <c r="D45" s="141"/>
      <c r="E45" s="144" t="s">
        <v>63</v>
      </c>
      <c r="F45" s="141"/>
      <c r="G45" s="292" t="s">
        <v>537</v>
      </c>
      <c r="H45" s="292"/>
      <c r="I45" s="292"/>
      <c r="J45" s="292"/>
      <c r="K45" s="139"/>
    </row>
    <row r="46" spans="2:11" customFormat="1" ht="12.75" customHeight="1">
      <c r="B46" s="142"/>
      <c r="C46" s="143"/>
      <c r="D46" s="141"/>
      <c r="E46" s="141"/>
      <c r="F46" s="141"/>
      <c r="G46" s="141"/>
      <c r="H46" s="141"/>
      <c r="I46" s="141"/>
      <c r="J46" s="141"/>
      <c r="K46" s="139"/>
    </row>
    <row r="47" spans="2:11" customFormat="1" ht="15" customHeight="1">
      <c r="B47" s="142"/>
      <c r="C47" s="143"/>
      <c r="D47" s="292" t="s">
        <v>538</v>
      </c>
      <c r="E47" s="292"/>
      <c r="F47" s="292"/>
      <c r="G47" s="292"/>
      <c r="H47" s="292"/>
      <c r="I47" s="292"/>
      <c r="J47" s="292"/>
      <c r="K47" s="139"/>
    </row>
    <row r="48" spans="2:11" customFormat="1" ht="15" customHeight="1">
      <c r="B48" s="142"/>
      <c r="C48" s="143"/>
      <c r="D48" s="143"/>
      <c r="E48" s="292" t="s">
        <v>539</v>
      </c>
      <c r="F48" s="292"/>
      <c r="G48" s="292"/>
      <c r="H48" s="292"/>
      <c r="I48" s="292"/>
      <c r="J48" s="292"/>
      <c r="K48" s="139"/>
    </row>
    <row r="49" spans="2:11" customFormat="1" ht="15" customHeight="1">
      <c r="B49" s="142"/>
      <c r="C49" s="143"/>
      <c r="D49" s="143"/>
      <c r="E49" s="292" t="s">
        <v>540</v>
      </c>
      <c r="F49" s="292"/>
      <c r="G49" s="292"/>
      <c r="H49" s="292"/>
      <c r="I49" s="292"/>
      <c r="J49" s="292"/>
      <c r="K49" s="139"/>
    </row>
    <row r="50" spans="2:11" customFormat="1" ht="15" customHeight="1">
      <c r="B50" s="142"/>
      <c r="C50" s="143"/>
      <c r="D50" s="143"/>
      <c r="E50" s="292" t="s">
        <v>541</v>
      </c>
      <c r="F50" s="292"/>
      <c r="G50" s="292"/>
      <c r="H50" s="292"/>
      <c r="I50" s="292"/>
      <c r="J50" s="292"/>
      <c r="K50" s="139"/>
    </row>
    <row r="51" spans="2:11" customFormat="1" ht="15" customHeight="1">
      <c r="B51" s="142"/>
      <c r="C51" s="143"/>
      <c r="D51" s="292" t="s">
        <v>542</v>
      </c>
      <c r="E51" s="292"/>
      <c r="F51" s="292"/>
      <c r="G51" s="292"/>
      <c r="H51" s="292"/>
      <c r="I51" s="292"/>
      <c r="J51" s="292"/>
      <c r="K51" s="139"/>
    </row>
    <row r="52" spans="2:11" customFormat="1" ht="25.5" customHeight="1">
      <c r="B52" s="138"/>
      <c r="C52" s="294" t="s">
        <v>543</v>
      </c>
      <c r="D52" s="294"/>
      <c r="E52" s="294"/>
      <c r="F52" s="294"/>
      <c r="G52" s="294"/>
      <c r="H52" s="294"/>
      <c r="I52" s="294"/>
      <c r="J52" s="294"/>
      <c r="K52" s="139"/>
    </row>
    <row r="53" spans="2:11" customFormat="1" ht="5.25" customHeight="1">
      <c r="B53" s="138"/>
      <c r="C53" s="140"/>
      <c r="D53" s="140"/>
      <c r="E53" s="140"/>
      <c r="F53" s="140"/>
      <c r="G53" s="140"/>
      <c r="H53" s="140"/>
      <c r="I53" s="140"/>
      <c r="J53" s="140"/>
      <c r="K53" s="139"/>
    </row>
    <row r="54" spans="2:11" customFormat="1" ht="15" customHeight="1">
      <c r="B54" s="138"/>
      <c r="C54" s="292" t="s">
        <v>544</v>
      </c>
      <c r="D54" s="292"/>
      <c r="E54" s="292"/>
      <c r="F54" s="292"/>
      <c r="G54" s="292"/>
      <c r="H54" s="292"/>
      <c r="I54" s="292"/>
      <c r="J54" s="292"/>
      <c r="K54" s="139"/>
    </row>
    <row r="55" spans="2:11" customFormat="1" ht="15" customHeight="1">
      <c r="B55" s="138"/>
      <c r="C55" s="292" t="s">
        <v>545</v>
      </c>
      <c r="D55" s="292"/>
      <c r="E55" s="292"/>
      <c r="F55" s="292"/>
      <c r="G55" s="292"/>
      <c r="H55" s="292"/>
      <c r="I55" s="292"/>
      <c r="J55" s="292"/>
      <c r="K55" s="139"/>
    </row>
    <row r="56" spans="2:11" customFormat="1" ht="12.75" customHeight="1">
      <c r="B56" s="138"/>
      <c r="C56" s="141"/>
      <c r="D56" s="141"/>
      <c r="E56" s="141"/>
      <c r="F56" s="141"/>
      <c r="G56" s="141"/>
      <c r="H56" s="141"/>
      <c r="I56" s="141"/>
      <c r="J56" s="141"/>
      <c r="K56" s="139"/>
    </row>
    <row r="57" spans="2:11" customFormat="1" ht="15" customHeight="1">
      <c r="B57" s="138"/>
      <c r="C57" s="292" t="s">
        <v>546</v>
      </c>
      <c r="D57" s="292"/>
      <c r="E57" s="292"/>
      <c r="F57" s="292"/>
      <c r="G57" s="292"/>
      <c r="H57" s="292"/>
      <c r="I57" s="292"/>
      <c r="J57" s="292"/>
      <c r="K57" s="139"/>
    </row>
    <row r="58" spans="2:11" customFormat="1" ht="15" customHeight="1">
      <c r="B58" s="138"/>
      <c r="C58" s="143"/>
      <c r="D58" s="292" t="s">
        <v>547</v>
      </c>
      <c r="E58" s="292"/>
      <c r="F58" s="292"/>
      <c r="G58" s="292"/>
      <c r="H58" s="292"/>
      <c r="I58" s="292"/>
      <c r="J58" s="292"/>
      <c r="K58" s="139"/>
    </row>
    <row r="59" spans="2:11" customFormat="1" ht="15" customHeight="1">
      <c r="B59" s="138"/>
      <c r="C59" s="143"/>
      <c r="D59" s="292" t="s">
        <v>548</v>
      </c>
      <c r="E59" s="292"/>
      <c r="F59" s="292"/>
      <c r="G59" s="292"/>
      <c r="H59" s="292"/>
      <c r="I59" s="292"/>
      <c r="J59" s="292"/>
      <c r="K59" s="139"/>
    </row>
    <row r="60" spans="2:11" customFormat="1" ht="15" customHeight="1">
      <c r="B60" s="138"/>
      <c r="C60" s="143"/>
      <c r="D60" s="292" t="s">
        <v>549</v>
      </c>
      <c r="E60" s="292"/>
      <c r="F60" s="292"/>
      <c r="G60" s="292"/>
      <c r="H60" s="292"/>
      <c r="I60" s="292"/>
      <c r="J60" s="292"/>
      <c r="K60" s="139"/>
    </row>
    <row r="61" spans="2:11" customFormat="1" ht="15" customHeight="1">
      <c r="B61" s="138"/>
      <c r="C61" s="143"/>
      <c r="D61" s="292" t="s">
        <v>550</v>
      </c>
      <c r="E61" s="292"/>
      <c r="F61" s="292"/>
      <c r="G61" s="292"/>
      <c r="H61" s="292"/>
      <c r="I61" s="292"/>
      <c r="J61" s="292"/>
      <c r="K61" s="139"/>
    </row>
    <row r="62" spans="2:11" customFormat="1" ht="15" customHeight="1">
      <c r="B62" s="138"/>
      <c r="C62" s="143"/>
      <c r="D62" s="296" t="s">
        <v>551</v>
      </c>
      <c r="E62" s="296"/>
      <c r="F62" s="296"/>
      <c r="G62" s="296"/>
      <c r="H62" s="296"/>
      <c r="I62" s="296"/>
      <c r="J62" s="296"/>
      <c r="K62" s="139"/>
    </row>
    <row r="63" spans="2:11" customFormat="1" ht="15" customHeight="1">
      <c r="B63" s="138"/>
      <c r="C63" s="143"/>
      <c r="D63" s="292" t="s">
        <v>552</v>
      </c>
      <c r="E63" s="292"/>
      <c r="F63" s="292"/>
      <c r="G63" s="292"/>
      <c r="H63" s="292"/>
      <c r="I63" s="292"/>
      <c r="J63" s="292"/>
      <c r="K63" s="139"/>
    </row>
    <row r="64" spans="2:11" customFormat="1" ht="12.75" customHeight="1">
      <c r="B64" s="138"/>
      <c r="C64" s="143"/>
      <c r="D64" s="143"/>
      <c r="E64" s="146"/>
      <c r="F64" s="143"/>
      <c r="G64" s="143"/>
      <c r="H64" s="143"/>
      <c r="I64" s="143"/>
      <c r="J64" s="143"/>
      <c r="K64" s="139"/>
    </row>
    <row r="65" spans="2:11" customFormat="1" ht="15" customHeight="1">
      <c r="B65" s="138"/>
      <c r="C65" s="143"/>
      <c r="D65" s="292" t="s">
        <v>553</v>
      </c>
      <c r="E65" s="292"/>
      <c r="F65" s="292"/>
      <c r="G65" s="292"/>
      <c r="H65" s="292"/>
      <c r="I65" s="292"/>
      <c r="J65" s="292"/>
      <c r="K65" s="139"/>
    </row>
    <row r="66" spans="2:11" customFormat="1" ht="15" customHeight="1">
      <c r="B66" s="138"/>
      <c r="C66" s="143"/>
      <c r="D66" s="296" t="s">
        <v>554</v>
      </c>
      <c r="E66" s="296"/>
      <c r="F66" s="296"/>
      <c r="G66" s="296"/>
      <c r="H66" s="296"/>
      <c r="I66" s="296"/>
      <c r="J66" s="296"/>
      <c r="K66" s="139"/>
    </row>
    <row r="67" spans="2:11" customFormat="1" ht="15" customHeight="1">
      <c r="B67" s="138"/>
      <c r="C67" s="143"/>
      <c r="D67" s="292" t="s">
        <v>555</v>
      </c>
      <c r="E67" s="292"/>
      <c r="F67" s="292"/>
      <c r="G67" s="292"/>
      <c r="H67" s="292"/>
      <c r="I67" s="292"/>
      <c r="J67" s="292"/>
      <c r="K67" s="139"/>
    </row>
    <row r="68" spans="2:11" customFormat="1" ht="15" customHeight="1">
      <c r="B68" s="138"/>
      <c r="C68" s="143"/>
      <c r="D68" s="292" t="s">
        <v>556</v>
      </c>
      <c r="E68" s="292"/>
      <c r="F68" s="292"/>
      <c r="G68" s="292"/>
      <c r="H68" s="292"/>
      <c r="I68" s="292"/>
      <c r="J68" s="292"/>
      <c r="K68" s="139"/>
    </row>
    <row r="69" spans="2:11" customFormat="1" ht="15" customHeight="1">
      <c r="B69" s="138"/>
      <c r="C69" s="143"/>
      <c r="D69" s="292" t="s">
        <v>557</v>
      </c>
      <c r="E69" s="292"/>
      <c r="F69" s="292"/>
      <c r="G69" s="292"/>
      <c r="H69" s="292"/>
      <c r="I69" s="292"/>
      <c r="J69" s="292"/>
      <c r="K69" s="139"/>
    </row>
    <row r="70" spans="2:11" customFormat="1" ht="15" customHeight="1">
      <c r="B70" s="138"/>
      <c r="C70" s="143"/>
      <c r="D70" s="292" t="s">
        <v>558</v>
      </c>
      <c r="E70" s="292"/>
      <c r="F70" s="292"/>
      <c r="G70" s="292"/>
      <c r="H70" s="292"/>
      <c r="I70" s="292"/>
      <c r="J70" s="292"/>
      <c r="K70" s="139"/>
    </row>
    <row r="71" spans="2:11" customFormat="1" ht="12.75" customHeight="1">
      <c r="B71" s="147"/>
      <c r="C71" s="148"/>
      <c r="D71" s="148"/>
      <c r="E71" s="148"/>
      <c r="F71" s="148"/>
      <c r="G71" s="148"/>
      <c r="H71" s="148"/>
      <c r="I71" s="148"/>
      <c r="J71" s="148"/>
      <c r="K71" s="149"/>
    </row>
    <row r="72" spans="2:11" customFormat="1" ht="18.75" customHeight="1">
      <c r="B72" s="150"/>
      <c r="C72" s="150"/>
      <c r="D72" s="150"/>
      <c r="E72" s="150"/>
      <c r="F72" s="150"/>
      <c r="G72" s="150"/>
      <c r="H72" s="150"/>
      <c r="I72" s="150"/>
      <c r="J72" s="150"/>
      <c r="K72" s="150"/>
    </row>
    <row r="73" spans="2:11" customFormat="1" ht="18.75" customHeight="1">
      <c r="B73" s="150"/>
      <c r="C73" s="150"/>
      <c r="D73" s="150"/>
      <c r="E73" s="150"/>
      <c r="F73" s="150"/>
      <c r="G73" s="150"/>
      <c r="H73" s="150"/>
      <c r="I73" s="150"/>
      <c r="J73" s="150"/>
      <c r="K73" s="150"/>
    </row>
    <row r="74" spans="2:11" customFormat="1" ht="7.5" customHeight="1">
      <c r="B74" s="151"/>
      <c r="C74" s="152"/>
      <c r="D74" s="152"/>
      <c r="E74" s="152"/>
      <c r="F74" s="152"/>
      <c r="G74" s="152"/>
      <c r="H74" s="152"/>
      <c r="I74" s="152"/>
      <c r="J74" s="152"/>
      <c r="K74" s="153"/>
    </row>
    <row r="75" spans="2:11" customFormat="1" ht="45" customHeight="1">
      <c r="B75" s="154"/>
      <c r="C75" s="295" t="s">
        <v>559</v>
      </c>
      <c r="D75" s="295"/>
      <c r="E75" s="295"/>
      <c r="F75" s="295"/>
      <c r="G75" s="295"/>
      <c r="H75" s="295"/>
      <c r="I75" s="295"/>
      <c r="J75" s="295"/>
      <c r="K75" s="155"/>
    </row>
    <row r="76" spans="2:11" customFormat="1" ht="17.25" customHeight="1">
      <c r="B76" s="154"/>
      <c r="C76" s="156" t="s">
        <v>560</v>
      </c>
      <c r="D76" s="156"/>
      <c r="E76" s="156"/>
      <c r="F76" s="156" t="s">
        <v>561</v>
      </c>
      <c r="G76" s="157"/>
      <c r="H76" s="156" t="s">
        <v>59</v>
      </c>
      <c r="I76" s="156" t="s">
        <v>57</v>
      </c>
      <c r="J76" s="156" t="s">
        <v>562</v>
      </c>
      <c r="K76" s="155"/>
    </row>
    <row r="77" spans="2:11" customFormat="1" ht="17.25" customHeight="1">
      <c r="B77" s="154"/>
      <c r="C77" s="158" t="s">
        <v>563</v>
      </c>
      <c r="D77" s="158"/>
      <c r="E77" s="158"/>
      <c r="F77" s="159" t="s">
        <v>564</v>
      </c>
      <c r="G77" s="160"/>
      <c r="H77" s="158"/>
      <c r="I77" s="158"/>
      <c r="J77" s="158" t="s">
        <v>565</v>
      </c>
      <c r="K77" s="155"/>
    </row>
    <row r="78" spans="2:11" customFormat="1" ht="5.25" customHeight="1">
      <c r="B78" s="154"/>
      <c r="C78" s="161"/>
      <c r="D78" s="161"/>
      <c r="E78" s="161"/>
      <c r="F78" s="161"/>
      <c r="G78" s="162"/>
      <c r="H78" s="161"/>
      <c r="I78" s="161"/>
      <c r="J78" s="161"/>
      <c r="K78" s="155"/>
    </row>
    <row r="79" spans="2:11" customFormat="1" ht="15" customHeight="1">
      <c r="B79" s="154"/>
      <c r="C79" s="144" t="s">
        <v>58</v>
      </c>
      <c r="D79" s="163"/>
      <c r="E79" s="163"/>
      <c r="F79" s="164" t="s">
        <v>566</v>
      </c>
      <c r="G79" s="144"/>
      <c r="H79" s="144" t="s">
        <v>567</v>
      </c>
      <c r="I79" s="144" t="s">
        <v>568</v>
      </c>
      <c r="J79" s="144">
        <v>20</v>
      </c>
      <c r="K79" s="155"/>
    </row>
    <row r="80" spans="2:11" customFormat="1" ht="15" customHeight="1">
      <c r="B80" s="154"/>
      <c r="C80" s="144" t="s">
        <v>569</v>
      </c>
      <c r="D80" s="144"/>
      <c r="E80" s="144"/>
      <c r="F80" s="164" t="s">
        <v>566</v>
      </c>
      <c r="G80" s="144"/>
      <c r="H80" s="144" t="s">
        <v>570</v>
      </c>
      <c r="I80" s="144" t="s">
        <v>568</v>
      </c>
      <c r="J80" s="144">
        <v>120</v>
      </c>
      <c r="K80" s="155"/>
    </row>
    <row r="81" spans="2:11" customFormat="1" ht="15" customHeight="1">
      <c r="B81" s="165"/>
      <c r="C81" s="144" t="s">
        <v>571</v>
      </c>
      <c r="D81" s="144"/>
      <c r="E81" s="144"/>
      <c r="F81" s="164" t="s">
        <v>572</v>
      </c>
      <c r="G81" s="144"/>
      <c r="H81" s="144" t="s">
        <v>573</v>
      </c>
      <c r="I81" s="144" t="s">
        <v>568</v>
      </c>
      <c r="J81" s="144">
        <v>50</v>
      </c>
      <c r="K81" s="155"/>
    </row>
    <row r="82" spans="2:11" customFormat="1" ht="15" customHeight="1">
      <c r="B82" s="165"/>
      <c r="C82" s="144" t="s">
        <v>574</v>
      </c>
      <c r="D82" s="144"/>
      <c r="E82" s="144"/>
      <c r="F82" s="164" t="s">
        <v>566</v>
      </c>
      <c r="G82" s="144"/>
      <c r="H82" s="144" t="s">
        <v>575</v>
      </c>
      <c r="I82" s="144" t="s">
        <v>576</v>
      </c>
      <c r="J82" s="144"/>
      <c r="K82" s="155"/>
    </row>
    <row r="83" spans="2:11" customFormat="1" ht="15" customHeight="1">
      <c r="B83" s="165"/>
      <c r="C83" s="144" t="s">
        <v>577</v>
      </c>
      <c r="D83" s="144"/>
      <c r="E83" s="144"/>
      <c r="F83" s="164" t="s">
        <v>572</v>
      </c>
      <c r="G83" s="144"/>
      <c r="H83" s="144" t="s">
        <v>578</v>
      </c>
      <c r="I83" s="144" t="s">
        <v>568</v>
      </c>
      <c r="J83" s="144">
        <v>15</v>
      </c>
      <c r="K83" s="155"/>
    </row>
    <row r="84" spans="2:11" customFormat="1" ht="15" customHeight="1">
      <c r="B84" s="165"/>
      <c r="C84" s="144" t="s">
        <v>579</v>
      </c>
      <c r="D84" s="144"/>
      <c r="E84" s="144"/>
      <c r="F84" s="164" t="s">
        <v>572</v>
      </c>
      <c r="G84" s="144"/>
      <c r="H84" s="144" t="s">
        <v>580</v>
      </c>
      <c r="I84" s="144" t="s">
        <v>568</v>
      </c>
      <c r="J84" s="144">
        <v>15</v>
      </c>
      <c r="K84" s="155"/>
    </row>
    <row r="85" spans="2:11" customFormat="1" ht="15" customHeight="1">
      <c r="B85" s="165"/>
      <c r="C85" s="144" t="s">
        <v>581</v>
      </c>
      <c r="D85" s="144"/>
      <c r="E85" s="144"/>
      <c r="F85" s="164" t="s">
        <v>572</v>
      </c>
      <c r="G85" s="144"/>
      <c r="H85" s="144" t="s">
        <v>582</v>
      </c>
      <c r="I85" s="144" t="s">
        <v>568</v>
      </c>
      <c r="J85" s="144">
        <v>20</v>
      </c>
      <c r="K85" s="155"/>
    </row>
    <row r="86" spans="2:11" customFormat="1" ht="15" customHeight="1">
      <c r="B86" s="165"/>
      <c r="C86" s="144" t="s">
        <v>583</v>
      </c>
      <c r="D86" s="144"/>
      <c r="E86" s="144"/>
      <c r="F86" s="164" t="s">
        <v>572</v>
      </c>
      <c r="G86" s="144"/>
      <c r="H86" s="144" t="s">
        <v>584</v>
      </c>
      <c r="I86" s="144" t="s">
        <v>568</v>
      </c>
      <c r="J86" s="144">
        <v>20</v>
      </c>
      <c r="K86" s="155"/>
    </row>
    <row r="87" spans="2:11" customFormat="1" ht="15" customHeight="1">
      <c r="B87" s="165"/>
      <c r="C87" s="144" t="s">
        <v>585</v>
      </c>
      <c r="D87" s="144"/>
      <c r="E87" s="144"/>
      <c r="F87" s="164" t="s">
        <v>572</v>
      </c>
      <c r="G87" s="144"/>
      <c r="H87" s="144" t="s">
        <v>586</v>
      </c>
      <c r="I87" s="144" t="s">
        <v>568</v>
      </c>
      <c r="J87" s="144">
        <v>50</v>
      </c>
      <c r="K87" s="155"/>
    </row>
    <row r="88" spans="2:11" customFormat="1" ht="15" customHeight="1">
      <c r="B88" s="165"/>
      <c r="C88" s="144" t="s">
        <v>587</v>
      </c>
      <c r="D88" s="144"/>
      <c r="E88" s="144"/>
      <c r="F88" s="164" t="s">
        <v>572</v>
      </c>
      <c r="G88" s="144"/>
      <c r="H88" s="144" t="s">
        <v>588</v>
      </c>
      <c r="I88" s="144" t="s">
        <v>568</v>
      </c>
      <c r="J88" s="144">
        <v>20</v>
      </c>
      <c r="K88" s="155"/>
    </row>
    <row r="89" spans="2:11" customFormat="1" ht="15" customHeight="1">
      <c r="B89" s="165"/>
      <c r="C89" s="144" t="s">
        <v>589</v>
      </c>
      <c r="D89" s="144"/>
      <c r="E89" s="144"/>
      <c r="F89" s="164" t="s">
        <v>572</v>
      </c>
      <c r="G89" s="144"/>
      <c r="H89" s="144" t="s">
        <v>590</v>
      </c>
      <c r="I89" s="144" t="s">
        <v>568</v>
      </c>
      <c r="J89" s="144">
        <v>20</v>
      </c>
      <c r="K89" s="155"/>
    </row>
    <row r="90" spans="2:11" customFormat="1" ht="15" customHeight="1">
      <c r="B90" s="165"/>
      <c r="C90" s="144" t="s">
        <v>591</v>
      </c>
      <c r="D90" s="144"/>
      <c r="E90" s="144"/>
      <c r="F90" s="164" t="s">
        <v>572</v>
      </c>
      <c r="G90" s="144"/>
      <c r="H90" s="144" t="s">
        <v>592</v>
      </c>
      <c r="I90" s="144" t="s">
        <v>568</v>
      </c>
      <c r="J90" s="144">
        <v>50</v>
      </c>
      <c r="K90" s="155"/>
    </row>
    <row r="91" spans="2:11" customFormat="1" ht="15" customHeight="1">
      <c r="B91" s="165"/>
      <c r="C91" s="144" t="s">
        <v>593</v>
      </c>
      <c r="D91" s="144"/>
      <c r="E91" s="144"/>
      <c r="F91" s="164" t="s">
        <v>572</v>
      </c>
      <c r="G91" s="144"/>
      <c r="H91" s="144" t="s">
        <v>593</v>
      </c>
      <c r="I91" s="144" t="s">
        <v>568</v>
      </c>
      <c r="J91" s="144">
        <v>50</v>
      </c>
      <c r="K91" s="155"/>
    </row>
    <row r="92" spans="2:11" customFormat="1" ht="15" customHeight="1">
      <c r="B92" s="165"/>
      <c r="C92" s="144" t="s">
        <v>594</v>
      </c>
      <c r="D92" s="144"/>
      <c r="E92" s="144"/>
      <c r="F92" s="164" t="s">
        <v>572</v>
      </c>
      <c r="G92" s="144"/>
      <c r="H92" s="144" t="s">
        <v>595</v>
      </c>
      <c r="I92" s="144" t="s">
        <v>568</v>
      </c>
      <c r="J92" s="144">
        <v>255</v>
      </c>
      <c r="K92" s="155"/>
    </row>
    <row r="93" spans="2:11" customFormat="1" ht="15" customHeight="1">
      <c r="B93" s="165"/>
      <c r="C93" s="144" t="s">
        <v>596</v>
      </c>
      <c r="D93" s="144"/>
      <c r="E93" s="144"/>
      <c r="F93" s="164" t="s">
        <v>566</v>
      </c>
      <c r="G93" s="144"/>
      <c r="H93" s="144" t="s">
        <v>597</v>
      </c>
      <c r="I93" s="144" t="s">
        <v>598</v>
      </c>
      <c r="J93" s="144"/>
      <c r="K93" s="155"/>
    </row>
    <row r="94" spans="2:11" customFormat="1" ht="15" customHeight="1">
      <c r="B94" s="165"/>
      <c r="C94" s="144" t="s">
        <v>599</v>
      </c>
      <c r="D94" s="144"/>
      <c r="E94" s="144"/>
      <c r="F94" s="164" t="s">
        <v>566</v>
      </c>
      <c r="G94" s="144"/>
      <c r="H94" s="144" t="s">
        <v>600</v>
      </c>
      <c r="I94" s="144" t="s">
        <v>601</v>
      </c>
      <c r="J94" s="144"/>
      <c r="K94" s="155"/>
    </row>
    <row r="95" spans="2:11" customFormat="1" ht="15" customHeight="1">
      <c r="B95" s="165"/>
      <c r="C95" s="144" t="s">
        <v>602</v>
      </c>
      <c r="D95" s="144"/>
      <c r="E95" s="144"/>
      <c r="F95" s="164" t="s">
        <v>566</v>
      </c>
      <c r="G95" s="144"/>
      <c r="H95" s="144" t="s">
        <v>602</v>
      </c>
      <c r="I95" s="144" t="s">
        <v>601</v>
      </c>
      <c r="J95" s="144"/>
      <c r="K95" s="155"/>
    </row>
    <row r="96" spans="2:11" customFormat="1" ht="15" customHeight="1">
      <c r="B96" s="165"/>
      <c r="C96" s="144" t="s">
        <v>24</v>
      </c>
      <c r="D96" s="144"/>
      <c r="E96" s="144"/>
      <c r="F96" s="164" t="s">
        <v>566</v>
      </c>
      <c r="G96" s="144"/>
      <c r="H96" s="144" t="s">
        <v>603</v>
      </c>
      <c r="I96" s="144" t="s">
        <v>601</v>
      </c>
      <c r="J96" s="144"/>
      <c r="K96" s="155"/>
    </row>
    <row r="97" spans="2:11" customFormat="1" ht="15" customHeight="1">
      <c r="B97" s="165"/>
      <c r="C97" s="144" t="s">
        <v>34</v>
      </c>
      <c r="D97" s="144"/>
      <c r="E97" s="144"/>
      <c r="F97" s="164" t="s">
        <v>566</v>
      </c>
      <c r="G97" s="144"/>
      <c r="H97" s="144" t="s">
        <v>604</v>
      </c>
      <c r="I97" s="144" t="s">
        <v>601</v>
      </c>
      <c r="J97" s="144"/>
      <c r="K97" s="155"/>
    </row>
    <row r="98" spans="2:11" customFormat="1" ht="15" customHeight="1">
      <c r="B98" s="166"/>
      <c r="C98" s="167"/>
      <c r="D98" s="167"/>
      <c r="E98" s="167"/>
      <c r="F98" s="167"/>
      <c r="G98" s="167"/>
      <c r="H98" s="167"/>
      <c r="I98" s="167"/>
      <c r="J98" s="167"/>
      <c r="K98" s="168"/>
    </row>
    <row r="99" spans="2:11" customFormat="1" ht="18.75" customHeight="1">
      <c r="B99" s="169"/>
      <c r="C99" s="170"/>
      <c r="D99" s="170"/>
      <c r="E99" s="170"/>
      <c r="F99" s="170"/>
      <c r="G99" s="170"/>
      <c r="H99" s="170"/>
      <c r="I99" s="170"/>
      <c r="J99" s="170"/>
      <c r="K99" s="169"/>
    </row>
    <row r="100" spans="2:11" customFormat="1" ht="18.75" customHeight="1">
      <c r="B100" s="150"/>
      <c r="C100" s="150"/>
      <c r="D100" s="150"/>
      <c r="E100" s="150"/>
      <c r="F100" s="150"/>
      <c r="G100" s="150"/>
      <c r="H100" s="150"/>
      <c r="I100" s="150"/>
      <c r="J100" s="150"/>
      <c r="K100" s="150"/>
    </row>
    <row r="101" spans="2:11" customFormat="1" ht="7.5" customHeight="1">
      <c r="B101" s="151"/>
      <c r="C101" s="152"/>
      <c r="D101" s="152"/>
      <c r="E101" s="152"/>
      <c r="F101" s="152"/>
      <c r="G101" s="152"/>
      <c r="H101" s="152"/>
      <c r="I101" s="152"/>
      <c r="J101" s="152"/>
      <c r="K101" s="153"/>
    </row>
    <row r="102" spans="2:11" customFormat="1" ht="45" customHeight="1">
      <c r="B102" s="154"/>
      <c r="C102" s="295" t="s">
        <v>605</v>
      </c>
      <c r="D102" s="295"/>
      <c r="E102" s="295"/>
      <c r="F102" s="295"/>
      <c r="G102" s="295"/>
      <c r="H102" s="295"/>
      <c r="I102" s="295"/>
      <c r="J102" s="295"/>
      <c r="K102" s="155"/>
    </row>
    <row r="103" spans="2:11" customFormat="1" ht="17.25" customHeight="1">
      <c r="B103" s="154"/>
      <c r="C103" s="156" t="s">
        <v>560</v>
      </c>
      <c r="D103" s="156"/>
      <c r="E103" s="156"/>
      <c r="F103" s="156" t="s">
        <v>561</v>
      </c>
      <c r="G103" s="157"/>
      <c r="H103" s="156" t="s">
        <v>59</v>
      </c>
      <c r="I103" s="156" t="s">
        <v>57</v>
      </c>
      <c r="J103" s="156" t="s">
        <v>562</v>
      </c>
      <c r="K103" s="155"/>
    </row>
    <row r="104" spans="2:11" customFormat="1" ht="17.25" customHeight="1">
      <c r="B104" s="154"/>
      <c r="C104" s="158" t="s">
        <v>563</v>
      </c>
      <c r="D104" s="158"/>
      <c r="E104" s="158"/>
      <c r="F104" s="159" t="s">
        <v>564</v>
      </c>
      <c r="G104" s="160"/>
      <c r="H104" s="158"/>
      <c r="I104" s="158"/>
      <c r="J104" s="158" t="s">
        <v>565</v>
      </c>
      <c r="K104" s="155"/>
    </row>
    <row r="105" spans="2:11" customFormat="1" ht="5.25" customHeight="1">
      <c r="B105" s="154"/>
      <c r="C105" s="156"/>
      <c r="D105" s="156"/>
      <c r="E105" s="156"/>
      <c r="F105" s="156"/>
      <c r="G105" s="157"/>
      <c r="H105" s="156"/>
      <c r="I105" s="156"/>
      <c r="J105" s="156"/>
      <c r="K105" s="155"/>
    </row>
    <row r="106" spans="2:11" customFormat="1" ht="15" customHeight="1">
      <c r="B106" s="154"/>
      <c r="C106" s="144" t="s">
        <v>58</v>
      </c>
      <c r="D106" s="163"/>
      <c r="E106" s="163"/>
      <c r="F106" s="164" t="s">
        <v>566</v>
      </c>
      <c r="G106" s="144"/>
      <c r="H106" s="144" t="s">
        <v>606</v>
      </c>
      <c r="I106" s="144" t="s">
        <v>568</v>
      </c>
      <c r="J106" s="144">
        <v>20</v>
      </c>
      <c r="K106" s="155"/>
    </row>
    <row r="107" spans="2:11" customFormat="1" ht="15" customHeight="1">
      <c r="B107" s="154"/>
      <c r="C107" s="144" t="s">
        <v>569</v>
      </c>
      <c r="D107" s="144"/>
      <c r="E107" s="144"/>
      <c r="F107" s="164" t="s">
        <v>566</v>
      </c>
      <c r="G107" s="144"/>
      <c r="H107" s="144" t="s">
        <v>606</v>
      </c>
      <c r="I107" s="144" t="s">
        <v>568</v>
      </c>
      <c r="J107" s="144">
        <v>120</v>
      </c>
      <c r="K107" s="155"/>
    </row>
    <row r="108" spans="2:11" customFormat="1" ht="15" customHeight="1">
      <c r="B108" s="165"/>
      <c r="C108" s="144" t="s">
        <v>571</v>
      </c>
      <c r="D108" s="144"/>
      <c r="E108" s="144"/>
      <c r="F108" s="164" t="s">
        <v>572</v>
      </c>
      <c r="G108" s="144"/>
      <c r="H108" s="144" t="s">
        <v>606</v>
      </c>
      <c r="I108" s="144" t="s">
        <v>568</v>
      </c>
      <c r="J108" s="144">
        <v>50</v>
      </c>
      <c r="K108" s="155"/>
    </row>
    <row r="109" spans="2:11" customFormat="1" ht="15" customHeight="1">
      <c r="B109" s="165"/>
      <c r="C109" s="144" t="s">
        <v>574</v>
      </c>
      <c r="D109" s="144"/>
      <c r="E109" s="144"/>
      <c r="F109" s="164" t="s">
        <v>566</v>
      </c>
      <c r="G109" s="144"/>
      <c r="H109" s="144" t="s">
        <v>606</v>
      </c>
      <c r="I109" s="144" t="s">
        <v>576</v>
      </c>
      <c r="J109" s="144"/>
      <c r="K109" s="155"/>
    </row>
    <row r="110" spans="2:11" customFormat="1" ht="15" customHeight="1">
      <c r="B110" s="165"/>
      <c r="C110" s="144" t="s">
        <v>585</v>
      </c>
      <c r="D110" s="144"/>
      <c r="E110" s="144"/>
      <c r="F110" s="164" t="s">
        <v>572</v>
      </c>
      <c r="G110" s="144"/>
      <c r="H110" s="144" t="s">
        <v>606</v>
      </c>
      <c r="I110" s="144" t="s">
        <v>568</v>
      </c>
      <c r="J110" s="144">
        <v>50</v>
      </c>
      <c r="K110" s="155"/>
    </row>
    <row r="111" spans="2:11" customFormat="1" ht="15" customHeight="1">
      <c r="B111" s="165"/>
      <c r="C111" s="144" t="s">
        <v>593</v>
      </c>
      <c r="D111" s="144"/>
      <c r="E111" s="144"/>
      <c r="F111" s="164" t="s">
        <v>572</v>
      </c>
      <c r="G111" s="144"/>
      <c r="H111" s="144" t="s">
        <v>606</v>
      </c>
      <c r="I111" s="144" t="s">
        <v>568</v>
      </c>
      <c r="J111" s="144">
        <v>50</v>
      </c>
      <c r="K111" s="155"/>
    </row>
    <row r="112" spans="2:11" customFormat="1" ht="15" customHeight="1">
      <c r="B112" s="165"/>
      <c r="C112" s="144" t="s">
        <v>591</v>
      </c>
      <c r="D112" s="144"/>
      <c r="E112" s="144"/>
      <c r="F112" s="164" t="s">
        <v>572</v>
      </c>
      <c r="G112" s="144"/>
      <c r="H112" s="144" t="s">
        <v>606</v>
      </c>
      <c r="I112" s="144" t="s">
        <v>568</v>
      </c>
      <c r="J112" s="144">
        <v>50</v>
      </c>
      <c r="K112" s="155"/>
    </row>
    <row r="113" spans="2:11" customFormat="1" ht="15" customHeight="1">
      <c r="B113" s="165"/>
      <c r="C113" s="144" t="s">
        <v>58</v>
      </c>
      <c r="D113" s="144"/>
      <c r="E113" s="144"/>
      <c r="F113" s="164" t="s">
        <v>566</v>
      </c>
      <c r="G113" s="144"/>
      <c r="H113" s="144" t="s">
        <v>607</v>
      </c>
      <c r="I113" s="144" t="s">
        <v>568</v>
      </c>
      <c r="J113" s="144">
        <v>20</v>
      </c>
      <c r="K113" s="155"/>
    </row>
    <row r="114" spans="2:11" customFormat="1" ht="15" customHeight="1">
      <c r="B114" s="165"/>
      <c r="C114" s="144" t="s">
        <v>608</v>
      </c>
      <c r="D114" s="144"/>
      <c r="E114" s="144"/>
      <c r="F114" s="164" t="s">
        <v>566</v>
      </c>
      <c r="G114" s="144"/>
      <c r="H114" s="144" t="s">
        <v>609</v>
      </c>
      <c r="I114" s="144" t="s">
        <v>568</v>
      </c>
      <c r="J114" s="144">
        <v>120</v>
      </c>
      <c r="K114" s="155"/>
    </row>
    <row r="115" spans="2:11" customFormat="1" ht="15" customHeight="1">
      <c r="B115" s="165"/>
      <c r="C115" s="144" t="s">
        <v>24</v>
      </c>
      <c r="D115" s="144"/>
      <c r="E115" s="144"/>
      <c r="F115" s="164" t="s">
        <v>566</v>
      </c>
      <c r="G115" s="144"/>
      <c r="H115" s="144" t="s">
        <v>610</v>
      </c>
      <c r="I115" s="144" t="s">
        <v>601</v>
      </c>
      <c r="J115" s="144"/>
      <c r="K115" s="155"/>
    </row>
    <row r="116" spans="2:11" customFormat="1" ht="15" customHeight="1">
      <c r="B116" s="165"/>
      <c r="C116" s="144" t="s">
        <v>34</v>
      </c>
      <c r="D116" s="144"/>
      <c r="E116" s="144"/>
      <c r="F116" s="164" t="s">
        <v>566</v>
      </c>
      <c r="G116" s="144"/>
      <c r="H116" s="144" t="s">
        <v>611</v>
      </c>
      <c r="I116" s="144" t="s">
        <v>601</v>
      </c>
      <c r="J116" s="144"/>
      <c r="K116" s="155"/>
    </row>
    <row r="117" spans="2:11" customFormat="1" ht="15" customHeight="1">
      <c r="B117" s="165"/>
      <c r="C117" s="144" t="s">
        <v>57</v>
      </c>
      <c r="D117" s="144"/>
      <c r="E117" s="144"/>
      <c r="F117" s="164" t="s">
        <v>566</v>
      </c>
      <c r="G117" s="144"/>
      <c r="H117" s="144" t="s">
        <v>612</v>
      </c>
      <c r="I117" s="144" t="s">
        <v>613</v>
      </c>
      <c r="J117" s="144"/>
      <c r="K117" s="155"/>
    </row>
    <row r="118" spans="2:11" customFormat="1" ht="15" customHeight="1">
      <c r="B118" s="166"/>
      <c r="C118" s="171"/>
      <c r="D118" s="171"/>
      <c r="E118" s="171"/>
      <c r="F118" s="171"/>
      <c r="G118" s="171"/>
      <c r="H118" s="171"/>
      <c r="I118" s="171"/>
      <c r="J118" s="171"/>
      <c r="K118" s="168"/>
    </row>
    <row r="119" spans="2:11" customFormat="1" ht="18.75" customHeight="1">
      <c r="B119" s="172"/>
      <c r="C119" s="173"/>
      <c r="D119" s="173"/>
      <c r="E119" s="173"/>
      <c r="F119" s="174"/>
      <c r="G119" s="173"/>
      <c r="H119" s="173"/>
      <c r="I119" s="173"/>
      <c r="J119" s="173"/>
      <c r="K119" s="172"/>
    </row>
    <row r="120" spans="2:11" customFormat="1" ht="18.75" customHeight="1">
      <c r="B120" s="150"/>
      <c r="C120" s="150"/>
      <c r="D120" s="150"/>
      <c r="E120" s="150"/>
      <c r="F120" s="150"/>
      <c r="G120" s="150"/>
      <c r="H120" s="150"/>
      <c r="I120" s="150"/>
      <c r="J120" s="150"/>
      <c r="K120" s="150"/>
    </row>
    <row r="121" spans="2:11" customFormat="1" ht="7.5" customHeight="1">
      <c r="B121" s="175"/>
      <c r="C121" s="176"/>
      <c r="D121" s="176"/>
      <c r="E121" s="176"/>
      <c r="F121" s="176"/>
      <c r="G121" s="176"/>
      <c r="H121" s="176"/>
      <c r="I121" s="176"/>
      <c r="J121" s="176"/>
      <c r="K121" s="177"/>
    </row>
    <row r="122" spans="2:11" customFormat="1" ht="45" customHeight="1">
      <c r="B122" s="178"/>
      <c r="C122" s="293" t="s">
        <v>614</v>
      </c>
      <c r="D122" s="293"/>
      <c r="E122" s="293"/>
      <c r="F122" s="293"/>
      <c r="G122" s="293"/>
      <c r="H122" s="293"/>
      <c r="I122" s="293"/>
      <c r="J122" s="293"/>
      <c r="K122" s="179"/>
    </row>
    <row r="123" spans="2:11" customFormat="1" ht="17.25" customHeight="1">
      <c r="B123" s="180"/>
      <c r="C123" s="156" t="s">
        <v>560</v>
      </c>
      <c r="D123" s="156"/>
      <c r="E123" s="156"/>
      <c r="F123" s="156" t="s">
        <v>561</v>
      </c>
      <c r="G123" s="157"/>
      <c r="H123" s="156" t="s">
        <v>59</v>
      </c>
      <c r="I123" s="156" t="s">
        <v>57</v>
      </c>
      <c r="J123" s="156" t="s">
        <v>562</v>
      </c>
      <c r="K123" s="181"/>
    </row>
    <row r="124" spans="2:11" customFormat="1" ht="17.25" customHeight="1">
      <c r="B124" s="180"/>
      <c r="C124" s="158" t="s">
        <v>563</v>
      </c>
      <c r="D124" s="158"/>
      <c r="E124" s="158"/>
      <c r="F124" s="159" t="s">
        <v>564</v>
      </c>
      <c r="G124" s="160"/>
      <c r="H124" s="158"/>
      <c r="I124" s="158"/>
      <c r="J124" s="158" t="s">
        <v>565</v>
      </c>
      <c r="K124" s="181"/>
    </row>
    <row r="125" spans="2:11" customFormat="1" ht="5.25" customHeight="1">
      <c r="B125" s="182"/>
      <c r="C125" s="161"/>
      <c r="D125" s="161"/>
      <c r="E125" s="161"/>
      <c r="F125" s="161"/>
      <c r="G125" s="162"/>
      <c r="H125" s="161"/>
      <c r="I125" s="161"/>
      <c r="J125" s="161"/>
      <c r="K125" s="183"/>
    </row>
    <row r="126" spans="2:11" customFormat="1" ht="15" customHeight="1">
      <c r="B126" s="182"/>
      <c r="C126" s="144" t="s">
        <v>569</v>
      </c>
      <c r="D126" s="163"/>
      <c r="E126" s="163"/>
      <c r="F126" s="164" t="s">
        <v>566</v>
      </c>
      <c r="G126" s="144"/>
      <c r="H126" s="144" t="s">
        <v>606</v>
      </c>
      <c r="I126" s="144" t="s">
        <v>568</v>
      </c>
      <c r="J126" s="144">
        <v>120</v>
      </c>
      <c r="K126" s="184"/>
    </row>
    <row r="127" spans="2:11" customFormat="1" ht="15" customHeight="1">
      <c r="B127" s="182"/>
      <c r="C127" s="144" t="s">
        <v>615</v>
      </c>
      <c r="D127" s="144"/>
      <c r="E127" s="144"/>
      <c r="F127" s="164" t="s">
        <v>566</v>
      </c>
      <c r="G127" s="144"/>
      <c r="H127" s="144" t="s">
        <v>616</v>
      </c>
      <c r="I127" s="144" t="s">
        <v>568</v>
      </c>
      <c r="J127" s="144" t="s">
        <v>617</v>
      </c>
      <c r="K127" s="184"/>
    </row>
    <row r="128" spans="2:11" customFormat="1" ht="15" customHeight="1">
      <c r="B128" s="182"/>
      <c r="C128" s="144" t="s">
        <v>514</v>
      </c>
      <c r="D128" s="144"/>
      <c r="E128" s="144"/>
      <c r="F128" s="164" t="s">
        <v>566</v>
      </c>
      <c r="G128" s="144"/>
      <c r="H128" s="144" t="s">
        <v>618</v>
      </c>
      <c r="I128" s="144" t="s">
        <v>568</v>
      </c>
      <c r="J128" s="144" t="s">
        <v>617</v>
      </c>
      <c r="K128" s="184"/>
    </row>
    <row r="129" spans="2:11" customFormat="1" ht="15" customHeight="1">
      <c r="B129" s="182"/>
      <c r="C129" s="144" t="s">
        <v>577</v>
      </c>
      <c r="D129" s="144"/>
      <c r="E129" s="144"/>
      <c r="F129" s="164" t="s">
        <v>572</v>
      </c>
      <c r="G129" s="144"/>
      <c r="H129" s="144" t="s">
        <v>578</v>
      </c>
      <c r="I129" s="144" t="s">
        <v>568</v>
      </c>
      <c r="J129" s="144">
        <v>15</v>
      </c>
      <c r="K129" s="184"/>
    </row>
    <row r="130" spans="2:11" customFormat="1" ht="15" customHeight="1">
      <c r="B130" s="182"/>
      <c r="C130" s="144" t="s">
        <v>579</v>
      </c>
      <c r="D130" s="144"/>
      <c r="E130" s="144"/>
      <c r="F130" s="164" t="s">
        <v>572</v>
      </c>
      <c r="G130" s="144"/>
      <c r="H130" s="144" t="s">
        <v>580</v>
      </c>
      <c r="I130" s="144" t="s">
        <v>568</v>
      </c>
      <c r="J130" s="144">
        <v>15</v>
      </c>
      <c r="K130" s="184"/>
    </row>
    <row r="131" spans="2:11" customFormat="1" ht="15" customHeight="1">
      <c r="B131" s="182"/>
      <c r="C131" s="144" t="s">
        <v>581</v>
      </c>
      <c r="D131" s="144"/>
      <c r="E131" s="144"/>
      <c r="F131" s="164" t="s">
        <v>572</v>
      </c>
      <c r="G131" s="144"/>
      <c r="H131" s="144" t="s">
        <v>582</v>
      </c>
      <c r="I131" s="144" t="s">
        <v>568</v>
      </c>
      <c r="J131" s="144">
        <v>20</v>
      </c>
      <c r="K131" s="184"/>
    </row>
    <row r="132" spans="2:11" customFormat="1" ht="15" customHeight="1">
      <c r="B132" s="182"/>
      <c r="C132" s="144" t="s">
        <v>583</v>
      </c>
      <c r="D132" s="144"/>
      <c r="E132" s="144"/>
      <c r="F132" s="164" t="s">
        <v>572</v>
      </c>
      <c r="G132" s="144"/>
      <c r="H132" s="144" t="s">
        <v>584</v>
      </c>
      <c r="I132" s="144" t="s">
        <v>568</v>
      </c>
      <c r="J132" s="144">
        <v>20</v>
      </c>
      <c r="K132" s="184"/>
    </row>
    <row r="133" spans="2:11" customFormat="1" ht="15" customHeight="1">
      <c r="B133" s="182"/>
      <c r="C133" s="144" t="s">
        <v>571</v>
      </c>
      <c r="D133" s="144"/>
      <c r="E133" s="144"/>
      <c r="F133" s="164" t="s">
        <v>572</v>
      </c>
      <c r="G133" s="144"/>
      <c r="H133" s="144" t="s">
        <v>606</v>
      </c>
      <c r="I133" s="144" t="s">
        <v>568</v>
      </c>
      <c r="J133" s="144">
        <v>50</v>
      </c>
      <c r="K133" s="184"/>
    </row>
    <row r="134" spans="2:11" customFormat="1" ht="15" customHeight="1">
      <c r="B134" s="182"/>
      <c r="C134" s="144" t="s">
        <v>585</v>
      </c>
      <c r="D134" s="144"/>
      <c r="E134" s="144"/>
      <c r="F134" s="164" t="s">
        <v>572</v>
      </c>
      <c r="G134" s="144"/>
      <c r="H134" s="144" t="s">
        <v>606</v>
      </c>
      <c r="I134" s="144" t="s">
        <v>568</v>
      </c>
      <c r="J134" s="144">
        <v>50</v>
      </c>
      <c r="K134" s="184"/>
    </row>
    <row r="135" spans="2:11" customFormat="1" ht="15" customHeight="1">
      <c r="B135" s="182"/>
      <c r="C135" s="144" t="s">
        <v>591</v>
      </c>
      <c r="D135" s="144"/>
      <c r="E135" s="144"/>
      <c r="F135" s="164" t="s">
        <v>572</v>
      </c>
      <c r="G135" s="144"/>
      <c r="H135" s="144" t="s">
        <v>606</v>
      </c>
      <c r="I135" s="144" t="s">
        <v>568</v>
      </c>
      <c r="J135" s="144">
        <v>50</v>
      </c>
      <c r="K135" s="184"/>
    </row>
    <row r="136" spans="2:11" customFormat="1" ht="15" customHeight="1">
      <c r="B136" s="182"/>
      <c r="C136" s="144" t="s">
        <v>593</v>
      </c>
      <c r="D136" s="144"/>
      <c r="E136" s="144"/>
      <c r="F136" s="164" t="s">
        <v>572</v>
      </c>
      <c r="G136" s="144"/>
      <c r="H136" s="144" t="s">
        <v>606</v>
      </c>
      <c r="I136" s="144" t="s">
        <v>568</v>
      </c>
      <c r="J136" s="144">
        <v>50</v>
      </c>
      <c r="K136" s="184"/>
    </row>
    <row r="137" spans="2:11" customFormat="1" ht="15" customHeight="1">
      <c r="B137" s="182"/>
      <c r="C137" s="144" t="s">
        <v>594</v>
      </c>
      <c r="D137" s="144"/>
      <c r="E137" s="144"/>
      <c r="F137" s="164" t="s">
        <v>572</v>
      </c>
      <c r="G137" s="144"/>
      <c r="H137" s="144" t="s">
        <v>619</v>
      </c>
      <c r="I137" s="144" t="s">
        <v>568</v>
      </c>
      <c r="J137" s="144">
        <v>255</v>
      </c>
      <c r="K137" s="184"/>
    </row>
    <row r="138" spans="2:11" customFormat="1" ht="15" customHeight="1">
      <c r="B138" s="182"/>
      <c r="C138" s="144" t="s">
        <v>596</v>
      </c>
      <c r="D138" s="144"/>
      <c r="E138" s="144"/>
      <c r="F138" s="164" t="s">
        <v>566</v>
      </c>
      <c r="G138" s="144"/>
      <c r="H138" s="144" t="s">
        <v>620</v>
      </c>
      <c r="I138" s="144" t="s">
        <v>598</v>
      </c>
      <c r="J138" s="144"/>
      <c r="K138" s="184"/>
    </row>
    <row r="139" spans="2:11" customFormat="1" ht="15" customHeight="1">
      <c r="B139" s="182"/>
      <c r="C139" s="144" t="s">
        <v>599</v>
      </c>
      <c r="D139" s="144"/>
      <c r="E139" s="144"/>
      <c r="F139" s="164" t="s">
        <v>566</v>
      </c>
      <c r="G139" s="144"/>
      <c r="H139" s="144" t="s">
        <v>621</v>
      </c>
      <c r="I139" s="144" t="s">
        <v>601</v>
      </c>
      <c r="J139" s="144"/>
      <c r="K139" s="184"/>
    </row>
    <row r="140" spans="2:11" customFormat="1" ht="15" customHeight="1">
      <c r="B140" s="182"/>
      <c r="C140" s="144" t="s">
        <v>602</v>
      </c>
      <c r="D140" s="144"/>
      <c r="E140" s="144"/>
      <c r="F140" s="164" t="s">
        <v>566</v>
      </c>
      <c r="G140" s="144"/>
      <c r="H140" s="144" t="s">
        <v>602</v>
      </c>
      <c r="I140" s="144" t="s">
        <v>601</v>
      </c>
      <c r="J140" s="144"/>
      <c r="K140" s="184"/>
    </row>
    <row r="141" spans="2:11" customFormat="1" ht="15" customHeight="1">
      <c r="B141" s="182"/>
      <c r="C141" s="144" t="s">
        <v>24</v>
      </c>
      <c r="D141" s="144"/>
      <c r="E141" s="144"/>
      <c r="F141" s="164" t="s">
        <v>566</v>
      </c>
      <c r="G141" s="144"/>
      <c r="H141" s="144" t="s">
        <v>622</v>
      </c>
      <c r="I141" s="144" t="s">
        <v>601</v>
      </c>
      <c r="J141" s="144"/>
      <c r="K141" s="184"/>
    </row>
    <row r="142" spans="2:11" customFormat="1" ht="15" customHeight="1">
      <c r="B142" s="182"/>
      <c r="C142" s="144" t="s">
        <v>623</v>
      </c>
      <c r="D142" s="144"/>
      <c r="E142" s="144"/>
      <c r="F142" s="164" t="s">
        <v>566</v>
      </c>
      <c r="G142" s="144"/>
      <c r="H142" s="144" t="s">
        <v>624</v>
      </c>
      <c r="I142" s="144" t="s">
        <v>601</v>
      </c>
      <c r="J142" s="144"/>
      <c r="K142" s="184"/>
    </row>
    <row r="143" spans="2:11" customFormat="1" ht="15" customHeight="1">
      <c r="B143" s="185"/>
      <c r="C143" s="186"/>
      <c r="D143" s="186"/>
      <c r="E143" s="186"/>
      <c r="F143" s="186"/>
      <c r="G143" s="186"/>
      <c r="H143" s="186"/>
      <c r="I143" s="186"/>
      <c r="J143" s="186"/>
      <c r="K143" s="187"/>
    </row>
    <row r="144" spans="2:11" customFormat="1" ht="18.75" customHeight="1">
      <c r="B144" s="173"/>
      <c r="C144" s="173"/>
      <c r="D144" s="173"/>
      <c r="E144" s="173"/>
      <c r="F144" s="174"/>
      <c r="G144" s="173"/>
      <c r="H144" s="173"/>
      <c r="I144" s="173"/>
      <c r="J144" s="173"/>
      <c r="K144" s="173"/>
    </row>
    <row r="145" spans="2:11" customFormat="1" ht="18.75" customHeight="1">
      <c r="B145" s="150"/>
      <c r="C145" s="150"/>
      <c r="D145" s="150"/>
      <c r="E145" s="150"/>
      <c r="F145" s="150"/>
      <c r="G145" s="150"/>
      <c r="H145" s="150"/>
      <c r="I145" s="150"/>
      <c r="J145" s="150"/>
      <c r="K145" s="150"/>
    </row>
    <row r="146" spans="2:11" customFormat="1" ht="7.5" customHeight="1">
      <c r="B146" s="151"/>
      <c r="C146" s="152"/>
      <c r="D146" s="152"/>
      <c r="E146" s="152"/>
      <c r="F146" s="152"/>
      <c r="G146" s="152"/>
      <c r="H146" s="152"/>
      <c r="I146" s="152"/>
      <c r="J146" s="152"/>
      <c r="K146" s="153"/>
    </row>
    <row r="147" spans="2:11" customFormat="1" ht="45" customHeight="1">
      <c r="B147" s="154"/>
      <c r="C147" s="295" t="s">
        <v>625</v>
      </c>
      <c r="D147" s="295"/>
      <c r="E147" s="295"/>
      <c r="F147" s="295"/>
      <c r="G147" s="295"/>
      <c r="H147" s="295"/>
      <c r="I147" s="295"/>
      <c r="J147" s="295"/>
      <c r="K147" s="155"/>
    </row>
    <row r="148" spans="2:11" customFormat="1" ht="17.25" customHeight="1">
      <c r="B148" s="154"/>
      <c r="C148" s="156" t="s">
        <v>560</v>
      </c>
      <c r="D148" s="156"/>
      <c r="E148" s="156"/>
      <c r="F148" s="156" t="s">
        <v>561</v>
      </c>
      <c r="G148" s="157"/>
      <c r="H148" s="156" t="s">
        <v>59</v>
      </c>
      <c r="I148" s="156" t="s">
        <v>57</v>
      </c>
      <c r="J148" s="156" t="s">
        <v>562</v>
      </c>
      <c r="K148" s="155"/>
    </row>
    <row r="149" spans="2:11" customFormat="1" ht="17.25" customHeight="1">
      <c r="B149" s="154"/>
      <c r="C149" s="158" t="s">
        <v>563</v>
      </c>
      <c r="D149" s="158"/>
      <c r="E149" s="158"/>
      <c r="F149" s="159" t="s">
        <v>564</v>
      </c>
      <c r="G149" s="160"/>
      <c r="H149" s="158"/>
      <c r="I149" s="158"/>
      <c r="J149" s="158" t="s">
        <v>565</v>
      </c>
      <c r="K149" s="155"/>
    </row>
    <row r="150" spans="2:11" customFormat="1" ht="5.25" customHeight="1">
      <c r="B150" s="165"/>
      <c r="C150" s="161"/>
      <c r="D150" s="161"/>
      <c r="E150" s="161"/>
      <c r="F150" s="161"/>
      <c r="G150" s="162"/>
      <c r="H150" s="161"/>
      <c r="I150" s="161"/>
      <c r="J150" s="161"/>
      <c r="K150" s="184"/>
    </row>
    <row r="151" spans="2:11" customFormat="1" ht="15" customHeight="1">
      <c r="B151" s="165"/>
      <c r="C151" s="188" t="s">
        <v>569</v>
      </c>
      <c r="D151" s="144"/>
      <c r="E151" s="144"/>
      <c r="F151" s="189" t="s">
        <v>566</v>
      </c>
      <c r="G151" s="144"/>
      <c r="H151" s="188" t="s">
        <v>606</v>
      </c>
      <c r="I151" s="188" t="s">
        <v>568</v>
      </c>
      <c r="J151" s="188">
        <v>120</v>
      </c>
      <c r="K151" s="184"/>
    </row>
    <row r="152" spans="2:11" customFormat="1" ht="15" customHeight="1">
      <c r="B152" s="165"/>
      <c r="C152" s="188" t="s">
        <v>615</v>
      </c>
      <c r="D152" s="144"/>
      <c r="E152" s="144"/>
      <c r="F152" s="189" t="s">
        <v>566</v>
      </c>
      <c r="G152" s="144"/>
      <c r="H152" s="188" t="s">
        <v>626</v>
      </c>
      <c r="I152" s="188" t="s">
        <v>568</v>
      </c>
      <c r="J152" s="188" t="s">
        <v>617</v>
      </c>
      <c r="K152" s="184"/>
    </row>
    <row r="153" spans="2:11" customFormat="1" ht="15" customHeight="1">
      <c r="B153" s="165"/>
      <c r="C153" s="188" t="s">
        <v>514</v>
      </c>
      <c r="D153" s="144"/>
      <c r="E153" s="144"/>
      <c r="F153" s="189" t="s">
        <v>566</v>
      </c>
      <c r="G153" s="144"/>
      <c r="H153" s="188" t="s">
        <v>627</v>
      </c>
      <c r="I153" s="188" t="s">
        <v>568</v>
      </c>
      <c r="J153" s="188" t="s">
        <v>617</v>
      </c>
      <c r="K153" s="184"/>
    </row>
    <row r="154" spans="2:11" customFormat="1" ht="15" customHeight="1">
      <c r="B154" s="165"/>
      <c r="C154" s="188" t="s">
        <v>571</v>
      </c>
      <c r="D154" s="144"/>
      <c r="E154" s="144"/>
      <c r="F154" s="189" t="s">
        <v>572</v>
      </c>
      <c r="G154" s="144"/>
      <c r="H154" s="188" t="s">
        <v>606</v>
      </c>
      <c r="I154" s="188" t="s">
        <v>568</v>
      </c>
      <c r="J154" s="188">
        <v>50</v>
      </c>
      <c r="K154" s="184"/>
    </row>
    <row r="155" spans="2:11" customFormat="1" ht="15" customHeight="1">
      <c r="B155" s="165"/>
      <c r="C155" s="188" t="s">
        <v>574</v>
      </c>
      <c r="D155" s="144"/>
      <c r="E155" s="144"/>
      <c r="F155" s="189" t="s">
        <v>566</v>
      </c>
      <c r="G155" s="144"/>
      <c r="H155" s="188" t="s">
        <v>606</v>
      </c>
      <c r="I155" s="188" t="s">
        <v>576</v>
      </c>
      <c r="J155" s="188"/>
      <c r="K155" s="184"/>
    </row>
    <row r="156" spans="2:11" customFormat="1" ht="15" customHeight="1">
      <c r="B156" s="165"/>
      <c r="C156" s="188" t="s">
        <v>585</v>
      </c>
      <c r="D156" s="144"/>
      <c r="E156" s="144"/>
      <c r="F156" s="189" t="s">
        <v>572</v>
      </c>
      <c r="G156" s="144"/>
      <c r="H156" s="188" t="s">
        <v>606</v>
      </c>
      <c r="I156" s="188" t="s">
        <v>568</v>
      </c>
      <c r="J156" s="188">
        <v>50</v>
      </c>
      <c r="K156" s="184"/>
    </row>
    <row r="157" spans="2:11" customFormat="1" ht="15" customHeight="1">
      <c r="B157" s="165"/>
      <c r="C157" s="188" t="s">
        <v>593</v>
      </c>
      <c r="D157" s="144"/>
      <c r="E157" s="144"/>
      <c r="F157" s="189" t="s">
        <v>572</v>
      </c>
      <c r="G157" s="144"/>
      <c r="H157" s="188" t="s">
        <v>606</v>
      </c>
      <c r="I157" s="188" t="s">
        <v>568</v>
      </c>
      <c r="J157" s="188">
        <v>50</v>
      </c>
      <c r="K157" s="184"/>
    </row>
    <row r="158" spans="2:11" customFormat="1" ht="15" customHeight="1">
      <c r="B158" s="165"/>
      <c r="C158" s="188" t="s">
        <v>591</v>
      </c>
      <c r="D158" s="144"/>
      <c r="E158" s="144"/>
      <c r="F158" s="189" t="s">
        <v>572</v>
      </c>
      <c r="G158" s="144"/>
      <c r="H158" s="188" t="s">
        <v>606</v>
      </c>
      <c r="I158" s="188" t="s">
        <v>568</v>
      </c>
      <c r="J158" s="188">
        <v>50</v>
      </c>
      <c r="K158" s="184"/>
    </row>
    <row r="159" spans="2:11" customFormat="1" ht="15" customHeight="1">
      <c r="B159" s="165"/>
      <c r="C159" s="188" t="s">
        <v>38</v>
      </c>
      <c r="D159" s="144"/>
      <c r="E159" s="144"/>
      <c r="F159" s="189" t="s">
        <v>566</v>
      </c>
      <c r="G159" s="144"/>
      <c r="H159" s="188" t="s">
        <v>628</v>
      </c>
      <c r="I159" s="188" t="s">
        <v>568</v>
      </c>
      <c r="J159" s="188" t="s">
        <v>629</v>
      </c>
      <c r="K159" s="184"/>
    </row>
    <row r="160" spans="2:11" customFormat="1" ht="15" customHeight="1">
      <c r="B160" s="165"/>
      <c r="C160" s="188" t="s">
        <v>630</v>
      </c>
      <c r="D160" s="144"/>
      <c r="E160" s="144"/>
      <c r="F160" s="189" t="s">
        <v>566</v>
      </c>
      <c r="G160" s="144"/>
      <c r="H160" s="188" t="s">
        <v>631</v>
      </c>
      <c r="I160" s="188" t="s">
        <v>601</v>
      </c>
      <c r="J160" s="188"/>
      <c r="K160" s="184"/>
    </row>
    <row r="161" spans="2:11" customFormat="1" ht="15" customHeight="1">
      <c r="B161" s="190"/>
      <c r="C161" s="171"/>
      <c r="D161" s="171"/>
      <c r="E161" s="171"/>
      <c r="F161" s="171"/>
      <c r="G161" s="171"/>
      <c r="H161" s="171"/>
      <c r="I161" s="171"/>
      <c r="J161" s="171"/>
      <c r="K161" s="191"/>
    </row>
    <row r="162" spans="2:11" customFormat="1" ht="18.75" customHeight="1">
      <c r="B162" s="173"/>
      <c r="C162" s="162"/>
      <c r="D162" s="162"/>
      <c r="E162" s="162"/>
      <c r="F162" s="192"/>
      <c r="G162" s="162"/>
      <c r="H162" s="162"/>
      <c r="I162" s="162"/>
      <c r="J162" s="162"/>
      <c r="K162" s="173"/>
    </row>
    <row r="163" spans="2:11" customFormat="1" ht="18.75" customHeight="1">
      <c r="B163" s="150"/>
      <c r="C163" s="150"/>
      <c r="D163" s="150"/>
      <c r="E163" s="150"/>
      <c r="F163" s="150"/>
      <c r="G163" s="150"/>
      <c r="H163" s="150"/>
      <c r="I163" s="150"/>
      <c r="J163" s="150"/>
      <c r="K163" s="150"/>
    </row>
    <row r="164" spans="2:11" customFormat="1" ht="7.5" customHeight="1">
      <c r="B164" s="132"/>
      <c r="C164" s="133"/>
      <c r="D164" s="133"/>
      <c r="E164" s="133"/>
      <c r="F164" s="133"/>
      <c r="G164" s="133"/>
      <c r="H164" s="133"/>
      <c r="I164" s="133"/>
      <c r="J164" s="133"/>
      <c r="K164" s="134"/>
    </row>
    <row r="165" spans="2:11" customFormat="1" ht="45" customHeight="1">
      <c r="B165" s="135"/>
      <c r="C165" s="293" t="s">
        <v>632</v>
      </c>
      <c r="D165" s="293"/>
      <c r="E165" s="293"/>
      <c r="F165" s="293"/>
      <c r="G165" s="293"/>
      <c r="H165" s="293"/>
      <c r="I165" s="293"/>
      <c r="J165" s="293"/>
      <c r="K165" s="136"/>
    </row>
    <row r="166" spans="2:11" customFormat="1" ht="17.25" customHeight="1">
      <c r="B166" s="135"/>
      <c r="C166" s="156" t="s">
        <v>560</v>
      </c>
      <c r="D166" s="156"/>
      <c r="E166" s="156"/>
      <c r="F166" s="156" t="s">
        <v>561</v>
      </c>
      <c r="G166" s="193"/>
      <c r="H166" s="194" t="s">
        <v>59</v>
      </c>
      <c r="I166" s="194" t="s">
        <v>57</v>
      </c>
      <c r="J166" s="156" t="s">
        <v>562</v>
      </c>
      <c r="K166" s="136"/>
    </row>
    <row r="167" spans="2:11" customFormat="1" ht="17.25" customHeight="1">
      <c r="B167" s="138"/>
      <c r="C167" s="158" t="s">
        <v>563</v>
      </c>
      <c r="D167" s="158"/>
      <c r="E167" s="158"/>
      <c r="F167" s="159" t="s">
        <v>564</v>
      </c>
      <c r="G167" s="195"/>
      <c r="H167" s="196"/>
      <c r="I167" s="196"/>
      <c r="J167" s="158" t="s">
        <v>565</v>
      </c>
      <c r="K167" s="139"/>
    </row>
    <row r="168" spans="2:11" customFormat="1" ht="5.25" customHeight="1">
      <c r="B168" s="165"/>
      <c r="C168" s="161"/>
      <c r="D168" s="161"/>
      <c r="E168" s="161"/>
      <c r="F168" s="161"/>
      <c r="G168" s="162"/>
      <c r="H168" s="161"/>
      <c r="I168" s="161"/>
      <c r="J168" s="161"/>
      <c r="K168" s="184"/>
    </row>
    <row r="169" spans="2:11" customFormat="1" ht="15" customHeight="1">
      <c r="B169" s="165"/>
      <c r="C169" s="144" t="s">
        <v>569</v>
      </c>
      <c r="D169" s="144"/>
      <c r="E169" s="144"/>
      <c r="F169" s="164" t="s">
        <v>566</v>
      </c>
      <c r="G169" s="144"/>
      <c r="H169" s="144" t="s">
        <v>606</v>
      </c>
      <c r="I169" s="144" t="s">
        <v>568</v>
      </c>
      <c r="J169" s="144">
        <v>120</v>
      </c>
      <c r="K169" s="184"/>
    </row>
    <row r="170" spans="2:11" customFormat="1" ht="15" customHeight="1">
      <c r="B170" s="165"/>
      <c r="C170" s="144" t="s">
        <v>615</v>
      </c>
      <c r="D170" s="144"/>
      <c r="E170" s="144"/>
      <c r="F170" s="164" t="s">
        <v>566</v>
      </c>
      <c r="G170" s="144"/>
      <c r="H170" s="144" t="s">
        <v>616</v>
      </c>
      <c r="I170" s="144" t="s">
        <v>568</v>
      </c>
      <c r="J170" s="144" t="s">
        <v>617</v>
      </c>
      <c r="K170" s="184"/>
    </row>
    <row r="171" spans="2:11" customFormat="1" ht="15" customHeight="1">
      <c r="B171" s="165"/>
      <c r="C171" s="144" t="s">
        <v>514</v>
      </c>
      <c r="D171" s="144"/>
      <c r="E171" s="144"/>
      <c r="F171" s="164" t="s">
        <v>566</v>
      </c>
      <c r="G171" s="144"/>
      <c r="H171" s="144" t="s">
        <v>633</v>
      </c>
      <c r="I171" s="144" t="s">
        <v>568</v>
      </c>
      <c r="J171" s="144" t="s">
        <v>617</v>
      </c>
      <c r="K171" s="184"/>
    </row>
    <row r="172" spans="2:11" customFormat="1" ht="15" customHeight="1">
      <c r="B172" s="165"/>
      <c r="C172" s="144" t="s">
        <v>571</v>
      </c>
      <c r="D172" s="144"/>
      <c r="E172" s="144"/>
      <c r="F172" s="164" t="s">
        <v>572</v>
      </c>
      <c r="G172" s="144"/>
      <c r="H172" s="144" t="s">
        <v>633</v>
      </c>
      <c r="I172" s="144" t="s">
        <v>568</v>
      </c>
      <c r="J172" s="144">
        <v>50</v>
      </c>
      <c r="K172" s="184"/>
    </row>
    <row r="173" spans="2:11" customFormat="1" ht="15" customHeight="1">
      <c r="B173" s="165"/>
      <c r="C173" s="144" t="s">
        <v>574</v>
      </c>
      <c r="D173" s="144"/>
      <c r="E173" s="144"/>
      <c r="F173" s="164" t="s">
        <v>566</v>
      </c>
      <c r="G173" s="144"/>
      <c r="H173" s="144" t="s">
        <v>633</v>
      </c>
      <c r="I173" s="144" t="s">
        <v>576</v>
      </c>
      <c r="J173" s="144"/>
      <c r="K173" s="184"/>
    </row>
    <row r="174" spans="2:11" customFormat="1" ht="15" customHeight="1">
      <c r="B174" s="165"/>
      <c r="C174" s="144" t="s">
        <v>585</v>
      </c>
      <c r="D174" s="144"/>
      <c r="E174" s="144"/>
      <c r="F174" s="164" t="s">
        <v>572</v>
      </c>
      <c r="G174" s="144"/>
      <c r="H174" s="144" t="s">
        <v>633</v>
      </c>
      <c r="I174" s="144" t="s">
        <v>568</v>
      </c>
      <c r="J174" s="144">
        <v>50</v>
      </c>
      <c r="K174" s="184"/>
    </row>
    <row r="175" spans="2:11" customFormat="1" ht="15" customHeight="1">
      <c r="B175" s="165"/>
      <c r="C175" s="144" t="s">
        <v>593</v>
      </c>
      <c r="D175" s="144"/>
      <c r="E175" s="144"/>
      <c r="F175" s="164" t="s">
        <v>572</v>
      </c>
      <c r="G175" s="144"/>
      <c r="H175" s="144" t="s">
        <v>633</v>
      </c>
      <c r="I175" s="144" t="s">
        <v>568</v>
      </c>
      <c r="J175" s="144">
        <v>50</v>
      </c>
      <c r="K175" s="184"/>
    </row>
    <row r="176" spans="2:11" customFormat="1" ht="15" customHeight="1">
      <c r="B176" s="165"/>
      <c r="C176" s="144" t="s">
        <v>591</v>
      </c>
      <c r="D176" s="144"/>
      <c r="E176" s="144"/>
      <c r="F176" s="164" t="s">
        <v>572</v>
      </c>
      <c r="G176" s="144"/>
      <c r="H176" s="144" t="s">
        <v>633</v>
      </c>
      <c r="I176" s="144" t="s">
        <v>568</v>
      </c>
      <c r="J176" s="144">
        <v>50</v>
      </c>
      <c r="K176" s="184"/>
    </row>
    <row r="177" spans="2:11" customFormat="1" ht="15" customHeight="1">
      <c r="B177" s="165"/>
      <c r="C177" s="144" t="s">
        <v>56</v>
      </c>
      <c r="D177" s="144"/>
      <c r="E177" s="144"/>
      <c r="F177" s="164" t="s">
        <v>566</v>
      </c>
      <c r="G177" s="144"/>
      <c r="H177" s="144" t="s">
        <v>634</v>
      </c>
      <c r="I177" s="144" t="s">
        <v>635</v>
      </c>
      <c r="J177" s="144"/>
      <c r="K177" s="184"/>
    </row>
    <row r="178" spans="2:11" customFormat="1" ht="15" customHeight="1">
      <c r="B178" s="165"/>
      <c r="C178" s="144" t="s">
        <v>57</v>
      </c>
      <c r="D178" s="144"/>
      <c r="E178" s="144"/>
      <c r="F178" s="164" t="s">
        <v>566</v>
      </c>
      <c r="G178" s="144"/>
      <c r="H178" s="144" t="s">
        <v>636</v>
      </c>
      <c r="I178" s="144" t="s">
        <v>637</v>
      </c>
      <c r="J178" s="144">
        <v>1</v>
      </c>
      <c r="K178" s="184"/>
    </row>
    <row r="179" spans="2:11" customFormat="1" ht="15" customHeight="1">
      <c r="B179" s="165"/>
      <c r="C179" s="144" t="s">
        <v>58</v>
      </c>
      <c r="D179" s="144"/>
      <c r="E179" s="144"/>
      <c r="F179" s="164" t="s">
        <v>566</v>
      </c>
      <c r="G179" s="144"/>
      <c r="H179" s="144" t="s">
        <v>638</v>
      </c>
      <c r="I179" s="144" t="s">
        <v>568</v>
      </c>
      <c r="J179" s="144">
        <v>20</v>
      </c>
      <c r="K179" s="184"/>
    </row>
    <row r="180" spans="2:11" customFormat="1" ht="15" customHeight="1">
      <c r="B180" s="165"/>
      <c r="C180" s="144" t="s">
        <v>59</v>
      </c>
      <c r="D180" s="144"/>
      <c r="E180" s="144"/>
      <c r="F180" s="164" t="s">
        <v>566</v>
      </c>
      <c r="G180" s="144"/>
      <c r="H180" s="144" t="s">
        <v>639</v>
      </c>
      <c r="I180" s="144" t="s">
        <v>568</v>
      </c>
      <c r="J180" s="144">
        <v>255</v>
      </c>
      <c r="K180" s="184"/>
    </row>
    <row r="181" spans="2:11" customFormat="1" ht="15" customHeight="1">
      <c r="B181" s="165"/>
      <c r="C181" s="144" t="s">
        <v>60</v>
      </c>
      <c r="D181" s="144"/>
      <c r="E181" s="144"/>
      <c r="F181" s="164" t="s">
        <v>566</v>
      </c>
      <c r="G181" s="144"/>
      <c r="H181" s="144" t="s">
        <v>530</v>
      </c>
      <c r="I181" s="144" t="s">
        <v>568</v>
      </c>
      <c r="J181" s="144">
        <v>10</v>
      </c>
      <c r="K181" s="184"/>
    </row>
    <row r="182" spans="2:11" customFormat="1" ht="15" customHeight="1">
      <c r="B182" s="165"/>
      <c r="C182" s="144" t="s">
        <v>61</v>
      </c>
      <c r="D182" s="144"/>
      <c r="E182" s="144"/>
      <c r="F182" s="164" t="s">
        <v>566</v>
      </c>
      <c r="G182" s="144"/>
      <c r="H182" s="144" t="s">
        <v>640</v>
      </c>
      <c r="I182" s="144" t="s">
        <v>601</v>
      </c>
      <c r="J182" s="144"/>
      <c r="K182" s="184"/>
    </row>
    <row r="183" spans="2:11" customFormat="1" ht="15" customHeight="1">
      <c r="B183" s="165"/>
      <c r="C183" s="144" t="s">
        <v>641</v>
      </c>
      <c r="D183" s="144"/>
      <c r="E183" s="144"/>
      <c r="F183" s="164" t="s">
        <v>566</v>
      </c>
      <c r="G183" s="144"/>
      <c r="H183" s="144" t="s">
        <v>642</v>
      </c>
      <c r="I183" s="144" t="s">
        <v>601</v>
      </c>
      <c r="J183" s="144"/>
      <c r="K183" s="184"/>
    </row>
    <row r="184" spans="2:11" customFormat="1" ht="15" customHeight="1">
      <c r="B184" s="165"/>
      <c r="C184" s="144" t="s">
        <v>630</v>
      </c>
      <c r="D184" s="144"/>
      <c r="E184" s="144"/>
      <c r="F184" s="164" t="s">
        <v>566</v>
      </c>
      <c r="G184" s="144"/>
      <c r="H184" s="144" t="s">
        <v>643</v>
      </c>
      <c r="I184" s="144" t="s">
        <v>601</v>
      </c>
      <c r="J184" s="144"/>
      <c r="K184" s="184"/>
    </row>
    <row r="185" spans="2:11" customFormat="1" ht="15" customHeight="1">
      <c r="B185" s="165"/>
      <c r="C185" s="144" t="s">
        <v>63</v>
      </c>
      <c r="D185" s="144"/>
      <c r="E185" s="144"/>
      <c r="F185" s="164" t="s">
        <v>572</v>
      </c>
      <c r="G185" s="144"/>
      <c r="H185" s="144" t="s">
        <v>644</v>
      </c>
      <c r="I185" s="144" t="s">
        <v>568</v>
      </c>
      <c r="J185" s="144">
        <v>50</v>
      </c>
      <c r="K185" s="184"/>
    </row>
    <row r="186" spans="2:11" customFormat="1" ht="15" customHeight="1">
      <c r="B186" s="165"/>
      <c r="C186" s="144" t="s">
        <v>645</v>
      </c>
      <c r="D186" s="144"/>
      <c r="E186" s="144"/>
      <c r="F186" s="164" t="s">
        <v>572</v>
      </c>
      <c r="G186" s="144"/>
      <c r="H186" s="144" t="s">
        <v>646</v>
      </c>
      <c r="I186" s="144" t="s">
        <v>647</v>
      </c>
      <c r="J186" s="144"/>
      <c r="K186" s="184"/>
    </row>
    <row r="187" spans="2:11" customFormat="1" ht="15" customHeight="1">
      <c r="B187" s="165"/>
      <c r="C187" s="144" t="s">
        <v>648</v>
      </c>
      <c r="D187" s="144"/>
      <c r="E187" s="144"/>
      <c r="F187" s="164" t="s">
        <v>572</v>
      </c>
      <c r="G187" s="144"/>
      <c r="H187" s="144" t="s">
        <v>649</v>
      </c>
      <c r="I187" s="144" t="s">
        <v>647</v>
      </c>
      <c r="J187" s="144"/>
      <c r="K187" s="184"/>
    </row>
    <row r="188" spans="2:11" customFormat="1" ht="15" customHeight="1">
      <c r="B188" s="165"/>
      <c r="C188" s="144" t="s">
        <v>650</v>
      </c>
      <c r="D188" s="144"/>
      <c r="E188" s="144"/>
      <c r="F188" s="164" t="s">
        <v>572</v>
      </c>
      <c r="G188" s="144"/>
      <c r="H188" s="144" t="s">
        <v>651</v>
      </c>
      <c r="I188" s="144" t="s">
        <v>647</v>
      </c>
      <c r="J188" s="144"/>
      <c r="K188" s="184"/>
    </row>
    <row r="189" spans="2:11" customFormat="1" ht="15" customHeight="1">
      <c r="B189" s="165"/>
      <c r="C189" s="197" t="s">
        <v>652</v>
      </c>
      <c r="D189" s="144"/>
      <c r="E189" s="144"/>
      <c r="F189" s="164" t="s">
        <v>572</v>
      </c>
      <c r="G189" s="144"/>
      <c r="H189" s="144" t="s">
        <v>653</v>
      </c>
      <c r="I189" s="144" t="s">
        <v>654</v>
      </c>
      <c r="J189" s="198" t="s">
        <v>655</v>
      </c>
      <c r="K189" s="184"/>
    </row>
    <row r="190" spans="2:11" customFormat="1" ht="15" customHeight="1">
      <c r="B190" s="165"/>
      <c r="C190" s="197" t="s">
        <v>656</v>
      </c>
      <c r="D190" s="144"/>
      <c r="E190" s="144"/>
      <c r="F190" s="164" t="s">
        <v>572</v>
      </c>
      <c r="G190" s="144"/>
      <c r="H190" s="144" t="s">
        <v>657</v>
      </c>
      <c r="I190" s="144" t="s">
        <v>654</v>
      </c>
      <c r="J190" s="198" t="s">
        <v>655</v>
      </c>
      <c r="K190" s="184"/>
    </row>
    <row r="191" spans="2:11" customFormat="1" ht="15" customHeight="1">
      <c r="B191" s="165"/>
      <c r="C191" s="197" t="s">
        <v>28</v>
      </c>
      <c r="D191" s="144"/>
      <c r="E191" s="144"/>
      <c r="F191" s="164" t="s">
        <v>566</v>
      </c>
      <c r="G191" s="144"/>
      <c r="H191" s="141" t="s">
        <v>658</v>
      </c>
      <c r="I191" s="144" t="s">
        <v>659</v>
      </c>
      <c r="J191" s="144"/>
      <c r="K191" s="184"/>
    </row>
    <row r="192" spans="2:11" customFormat="1" ht="15" customHeight="1">
      <c r="B192" s="165"/>
      <c r="C192" s="197" t="s">
        <v>660</v>
      </c>
      <c r="D192" s="144"/>
      <c r="E192" s="144"/>
      <c r="F192" s="164" t="s">
        <v>566</v>
      </c>
      <c r="G192" s="144"/>
      <c r="H192" s="144" t="s">
        <v>661</v>
      </c>
      <c r="I192" s="144" t="s">
        <v>601</v>
      </c>
      <c r="J192" s="144"/>
      <c r="K192" s="184"/>
    </row>
    <row r="193" spans="2:11" customFormat="1" ht="15" customHeight="1">
      <c r="B193" s="165"/>
      <c r="C193" s="197" t="s">
        <v>662</v>
      </c>
      <c r="D193" s="144"/>
      <c r="E193" s="144"/>
      <c r="F193" s="164" t="s">
        <v>566</v>
      </c>
      <c r="G193" s="144"/>
      <c r="H193" s="144" t="s">
        <v>663</v>
      </c>
      <c r="I193" s="144" t="s">
        <v>601</v>
      </c>
      <c r="J193" s="144"/>
      <c r="K193" s="184"/>
    </row>
    <row r="194" spans="2:11" customFormat="1" ht="15" customHeight="1">
      <c r="B194" s="165"/>
      <c r="C194" s="197" t="s">
        <v>664</v>
      </c>
      <c r="D194" s="144"/>
      <c r="E194" s="144"/>
      <c r="F194" s="164" t="s">
        <v>572</v>
      </c>
      <c r="G194" s="144"/>
      <c r="H194" s="144" t="s">
        <v>665</v>
      </c>
      <c r="I194" s="144" t="s">
        <v>601</v>
      </c>
      <c r="J194" s="144"/>
      <c r="K194" s="184"/>
    </row>
    <row r="195" spans="2:11" customFormat="1" ht="15" customHeight="1">
      <c r="B195" s="190"/>
      <c r="C195" s="199"/>
      <c r="D195" s="171"/>
      <c r="E195" s="171"/>
      <c r="F195" s="171"/>
      <c r="G195" s="171"/>
      <c r="H195" s="171"/>
      <c r="I195" s="171"/>
      <c r="J195" s="171"/>
      <c r="K195" s="191"/>
    </row>
    <row r="196" spans="2:11" customFormat="1" ht="18.75" customHeight="1">
      <c r="B196" s="173"/>
      <c r="C196" s="162"/>
      <c r="D196" s="162"/>
      <c r="E196" s="162"/>
      <c r="F196" s="192"/>
      <c r="G196" s="162"/>
      <c r="H196" s="162"/>
      <c r="I196" s="162"/>
      <c r="J196" s="162"/>
      <c r="K196" s="173"/>
    </row>
    <row r="197" spans="2:11" customFormat="1" ht="18.75" customHeight="1">
      <c r="B197" s="173"/>
      <c r="C197" s="162"/>
      <c r="D197" s="162"/>
      <c r="E197" s="162"/>
      <c r="F197" s="192"/>
      <c r="G197" s="162"/>
      <c r="H197" s="162"/>
      <c r="I197" s="162"/>
      <c r="J197" s="162"/>
      <c r="K197" s="173"/>
    </row>
    <row r="198" spans="2:11" customFormat="1" ht="18.75" customHeight="1"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</row>
    <row r="199" spans="2:11" customFormat="1">
      <c r="B199" s="132"/>
      <c r="C199" s="133"/>
      <c r="D199" s="133"/>
      <c r="E199" s="133"/>
      <c r="F199" s="133"/>
      <c r="G199" s="133"/>
      <c r="H199" s="133"/>
      <c r="I199" s="133"/>
      <c r="J199" s="133"/>
      <c r="K199" s="134"/>
    </row>
    <row r="200" spans="2:11" customFormat="1" ht="20.5">
      <c r="B200" s="135"/>
      <c r="C200" s="293" t="s">
        <v>666</v>
      </c>
      <c r="D200" s="293"/>
      <c r="E200" s="293"/>
      <c r="F200" s="293"/>
      <c r="G200" s="293"/>
      <c r="H200" s="293"/>
      <c r="I200" s="293"/>
      <c r="J200" s="293"/>
      <c r="K200" s="136"/>
    </row>
    <row r="201" spans="2:11" customFormat="1" ht="25.5" customHeight="1">
      <c r="B201" s="135"/>
      <c r="C201" s="200" t="s">
        <v>667</v>
      </c>
      <c r="D201" s="200"/>
      <c r="E201" s="200"/>
      <c r="F201" s="200" t="s">
        <v>668</v>
      </c>
      <c r="G201" s="201"/>
      <c r="H201" s="298" t="s">
        <v>669</v>
      </c>
      <c r="I201" s="298"/>
      <c r="J201" s="298"/>
      <c r="K201" s="136"/>
    </row>
    <row r="202" spans="2:11" customFormat="1" ht="5.25" customHeight="1">
      <c r="B202" s="165"/>
      <c r="C202" s="161"/>
      <c r="D202" s="161"/>
      <c r="E202" s="161"/>
      <c r="F202" s="161"/>
      <c r="G202" s="162"/>
      <c r="H202" s="161"/>
      <c r="I202" s="161"/>
      <c r="J202" s="161"/>
      <c r="K202" s="184"/>
    </row>
    <row r="203" spans="2:11" customFormat="1" ht="15" customHeight="1">
      <c r="B203" s="165"/>
      <c r="C203" s="144" t="s">
        <v>659</v>
      </c>
      <c r="D203" s="144"/>
      <c r="E203" s="144"/>
      <c r="F203" s="164" t="s">
        <v>29</v>
      </c>
      <c r="G203" s="144"/>
      <c r="H203" s="299" t="s">
        <v>670</v>
      </c>
      <c r="I203" s="299"/>
      <c r="J203" s="299"/>
      <c r="K203" s="184"/>
    </row>
    <row r="204" spans="2:11" customFormat="1" ht="15" customHeight="1">
      <c r="B204" s="165"/>
      <c r="C204" s="144"/>
      <c r="D204" s="144"/>
      <c r="E204" s="144"/>
      <c r="F204" s="164" t="s">
        <v>30</v>
      </c>
      <c r="G204" s="144"/>
      <c r="H204" s="299" t="s">
        <v>671</v>
      </c>
      <c r="I204" s="299"/>
      <c r="J204" s="299"/>
      <c r="K204" s="184"/>
    </row>
    <row r="205" spans="2:11" customFormat="1" ht="15" customHeight="1">
      <c r="B205" s="165"/>
      <c r="C205" s="144"/>
      <c r="D205" s="144"/>
      <c r="E205" s="144"/>
      <c r="F205" s="164" t="s">
        <v>33</v>
      </c>
      <c r="G205" s="144"/>
      <c r="H205" s="299" t="s">
        <v>672</v>
      </c>
      <c r="I205" s="299"/>
      <c r="J205" s="299"/>
      <c r="K205" s="184"/>
    </row>
    <row r="206" spans="2:11" customFormat="1" ht="15" customHeight="1">
      <c r="B206" s="165"/>
      <c r="C206" s="144"/>
      <c r="D206" s="144"/>
      <c r="E206" s="144"/>
      <c r="F206" s="164" t="s">
        <v>31</v>
      </c>
      <c r="G206" s="144"/>
      <c r="H206" s="299" t="s">
        <v>673</v>
      </c>
      <c r="I206" s="299"/>
      <c r="J206" s="299"/>
      <c r="K206" s="184"/>
    </row>
    <row r="207" spans="2:11" customFormat="1" ht="15" customHeight="1">
      <c r="B207" s="165"/>
      <c r="C207" s="144"/>
      <c r="D207" s="144"/>
      <c r="E207" s="144"/>
      <c r="F207" s="164" t="s">
        <v>32</v>
      </c>
      <c r="G207" s="144"/>
      <c r="H207" s="299" t="s">
        <v>674</v>
      </c>
      <c r="I207" s="299"/>
      <c r="J207" s="299"/>
      <c r="K207" s="184"/>
    </row>
    <row r="208" spans="2:11" customFormat="1" ht="15" customHeight="1">
      <c r="B208" s="165"/>
      <c r="C208" s="144"/>
      <c r="D208" s="144"/>
      <c r="E208" s="144"/>
      <c r="F208" s="164"/>
      <c r="G208" s="144"/>
      <c r="H208" s="144"/>
      <c r="I208" s="144"/>
      <c r="J208" s="144"/>
      <c r="K208" s="184"/>
    </row>
    <row r="209" spans="2:11" customFormat="1" ht="15" customHeight="1">
      <c r="B209" s="165"/>
      <c r="C209" s="144" t="s">
        <v>613</v>
      </c>
      <c r="D209" s="144"/>
      <c r="E209" s="144"/>
      <c r="F209" s="164" t="s">
        <v>493</v>
      </c>
      <c r="G209" s="144"/>
      <c r="H209" s="299" t="s">
        <v>675</v>
      </c>
      <c r="I209" s="299"/>
      <c r="J209" s="299"/>
      <c r="K209" s="184"/>
    </row>
    <row r="210" spans="2:11" customFormat="1" ht="15" customHeight="1">
      <c r="B210" s="165"/>
      <c r="C210" s="144"/>
      <c r="D210" s="144"/>
      <c r="E210" s="144"/>
      <c r="F210" s="164" t="s">
        <v>508</v>
      </c>
      <c r="G210" s="144"/>
      <c r="H210" s="299" t="s">
        <v>509</v>
      </c>
      <c r="I210" s="299"/>
      <c r="J210" s="299"/>
      <c r="K210" s="184"/>
    </row>
    <row r="211" spans="2:11" customFormat="1" ht="15" customHeight="1">
      <c r="B211" s="165"/>
      <c r="C211" s="144"/>
      <c r="D211" s="144"/>
      <c r="E211" s="144"/>
      <c r="F211" s="164" t="s">
        <v>506</v>
      </c>
      <c r="G211" s="144"/>
      <c r="H211" s="299" t="s">
        <v>676</v>
      </c>
      <c r="I211" s="299"/>
      <c r="J211" s="299"/>
      <c r="K211" s="184"/>
    </row>
    <row r="212" spans="2:11" customFormat="1" ht="15" customHeight="1">
      <c r="B212" s="202"/>
      <c r="C212" s="144"/>
      <c r="D212" s="144"/>
      <c r="E212" s="144"/>
      <c r="F212" s="164" t="s">
        <v>510</v>
      </c>
      <c r="G212" s="197"/>
      <c r="H212" s="297" t="s">
        <v>511</v>
      </c>
      <c r="I212" s="297"/>
      <c r="J212" s="297"/>
      <c r="K212" s="203"/>
    </row>
    <row r="213" spans="2:11" customFormat="1" ht="15" customHeight="1">
      <c r="B213" s="202"/>
      <c r="C213" s="144"/>
      <c r="D213" s="144"/>
      <c r="E213" s="144"/>
      <c r="F213" s="164" t="s">
        <v>512</v>
      </c>
      <c r="G213" s="197"/>
      <c r="H213" s="297" t="s">
        <v>677</v>
      </c>
      <c r="I213" s="297"/>
      <c r="J213" s="297"/>
      <c r="K213" s="203"/>
    </row>
    <row r="214" spans="2:11" customFormat="1" ht="15" customHeight="1">
      <c r="B214" s="202"/>
      <c r="C214" s="144"/>
      <c r="D214" s="144"/>
      <c r="E214" s="144"/>
      <c r="F214" s="164"/>
      <c r="G214" s="197"/>
      <c r="H214" s="188"/>
      <c r="I214" s="188"/>
      <c r="J214" s="188"/>
      <c r="K214" s="203"/>
    </row>
    <row r="215" spans="2:11" customFormat="1" ht="15" customHeight="1">
      <c r="B215" s="202"/>
      <c r="C215" s="144" t="s">
        <v>637</v>
      </c>
      <c r="D215" s="144"/>
      <c r="E215" s="144"/>
      <c r="F215" s="164">
        <v>1</v>
      </c>
      <c r="G215" s="197"/>
      <c r="H215" s="297" t="s">
        <v>678</v>
      </c>
      <c r="I215" s="297"/>
      <c r="J215" s="297"/>
      <c r="K215" s="203"/>
    </row>
    <row r="216" spans="2:11" customFormat="1" ht="15" customHeight="1">
      <c r="B216" s="202"/>
      <c r="C216" s="144"/>
      <c r="D216" s="144"/>
      <c r="E216" s="144"/>
      <c r="F216" s="164">
        <v>2</v>
      </c>
      <c r="G216" s="197"/>
      <c r="H216" s="297" t="s">
        <v>679</v>
      </c>
      <c r="I216" s="297"/>
      <c r="J216" s="297"/>
      <c r="K216" s="203"/>
    </row>
    <row r="217" spans="2:11" customFormat="1" ht="15" customHeight="1">
      <c r="B217" s="202"/>
      <c r="C217" s="144"/>
      <c r="D217" s="144"/>
      <c r="E217" s="144"/>
      <c r="F217" s="164">
        <v>3</v>
      </c>
      <c r="G217" s="197"/>
      <c r="H217" s="297" t="s">
        <v>680</v>
      </c>
      <c r="I217" s="297"/>
      <c r="J217" s="297"/>
      <c r="K217" s="203"/>
    </row>
    <row r="218" spans="2:11" customFormat="1" ht="15" customHeight="1">
      <c r="B218" s="202"/>
      <c r="C218" s="144"/>
      <c r="D218" s="144"/>
      <c r="E218" s="144"/>
      <c r="F218" s="164">
        <v>4</v>
      </c>
      <c r="G218" s="197"/>
      <c r="H218" s="297" t="s">
        <v>681</v>
      </c>
      <c r="I218" s="297"/>
      <c r="J218" s="297"/>
      <c r="K218" s="203"/>
    </row>
    <row r="219" spans="2:11" customFormat="1" ht="12.75" customHeight="1">
      <c r="B219" s="204"/>
      <c r="C219" s="205"/>
      <c r="D219" s="205"/>
      <c r="E219" s="205"/>
      <c r="F219" s="205"/>
      <c r="G219" s="205"/>
      <c r="H219" s="205"/>
      <c r="I219" s="205"/>
      <c r="J219" s="205"/>
      <c r="K219" s="206"/>
    </row>
  </sheetData>
  <mergeCells count="77">
    <mergeCell ref="H213:J213"/>
    <mergeCell ref="H215:J215"/>
    <mergeCell ref="H216:J216"/>
    <mergeCell ref="H217:J217"/>
    <mergeCell ref="H218:J218"/>
    <mergeCell ref="H212:J212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0:J210"/>
    <mergeCell ref="H211:J211"/>
    <mergeCell ref="C147:J147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D61:J61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47:J47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34:J34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F19:J19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 stavby</vt:lpstr>
      <vt:lpstr>SO 01 - Komunikace</vt:lpstr>
      <vt:lpstr>Pokyny pro vyplnění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Dragounova Adriana</dc:creator>
  <cp:lastModifiedBy>Dragounova Adriana</cp:lastModifiedBy>
  <dcterms:created xsi:type="dcterms:W3CDTF">2025-02-20T13:32:22Z</dcterms:created>
  <dcterms:modified xsi:type="dcterms:W3CDTF">2025-02-20T13:59:00Z</dcterms:modified>
</cp:coreProperties>
</file>