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11.27\Zakazky\1 rok 2024\VZ Lomská\ZD - úprava 9.12.2024 eNovation\Areál Lomská Litvínov rekonstrukce fotbalového hřiště - Hřiště\Areál Lomská Litvínov rekonstrukce fotbalového hřiště - Hřiště\"/>
    </mc:Choice>
  </mc:AlternateContent>
  <xr:revisionPtr revIDLastSave="0" documentId="8_{F682CB1E-803D-4038-BFD3-BF30FC7FA020}" xr6:coauthVersionLast="47" xr6:coauthVersionMax="47" xr10:uidLastSave="{00000000-0000-0000-0000-000000000000}"/>
  <bookViews>
    <workbookView xWindow="-28920" yWindow="1800" windowWidth="29040" windowHeight="15720" xr2:uid="{9990682D-081F-4138-A115-A1D313624482}"/>
  </bookViews>
  <sheets>
    <sheet name="SO 01 - Hřiště" sheetId="2" r:id="rId1"/>
    <sheet name="SO 03 - Zpevněné plochy" sheetId="1" r:id="rId2"/>
  </sheets>
  <externalReferences>
    <externalReference r:id="rId3"/>
  </externalReferences>
  <definedNames>
    <definedName name="_xlnm._FilterDatabase" localSheetId="0" hidden="1">'SO 01 - Hřiště'!$C$127:$K$184</definedName>
    <definedName name="_xlnm._FilterDatabase" localSheetId="1" hidden="1">'SO 03 - Zpevněné plochy'!$C$129:$K$242</definedName>
    <definedName name="_xlnm.Print_Titles" localSheetId="0">'SO 01 - Hřiště'!$127:$127</definedName>
    <definedName name="_xlnm.Print_Titles" localSheetId="1">'SO 03 - Zpevněné plochy'!$129:$129</definedName>
    <definedName name="_xlnm.Print_Area" localSheetId="0">'SO 01 - Hřiště'!$C$4:$J$76,'SO 01 - Hřiště'!$C$82:$J$109,'SO 01 - Hřiště'!$C$115:$J$184</definedName>
    <definedName name="_xlnm.Print_Area" localSheetId="1">'SO 03 - Zpevněné plochy'!$C$4:$J$76,'SO 03 - Zpevněné plochy'!$C$82:$J$111,'SO 03 - Zpevněné plochy'!$C$117:$J$242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83" i="2" l="1"/>
  <c r="BI183" i="2"/>
  <c r="BH183" i="2"/>
  <c r="BG183" i="2"/>
  <c r="BF183" i="2"/>
  <c r="T183" i="2"/>
  <c r="R183" i="2"/>
  <c r="R182" i="2" s="1"/>
  <c r="P183" i="2"/>
  <c r="P182" i="2" s="1"/>
  <c r="J183" i="2"/>
  <c r="BE183" i="2" s="1"/>
  <c r="BK182" i="2"/>
  <c r="J182" i="2" s="1"/>
  <c r="J108" i="2" s="1"/>
  <c r="T182" i="2"/>
  <c r="BK180" i="2"/>
  <c r="BK179" i="2" s="1"/>
  <c r="J179" i="2" s="1"/>
  <c r="J107" i="2" s="1"/>
  <c r="BI180" i="2"/>
  <c r="BH180" i="2"/>
  <c r="BG180" i="2"/>
  <c r="BF180" i="2"/>
  <c r="BE180" i="2"/>
  <c r="T180" i="2"/>
  <c r="T179" i="2" s="1"/>
  <c r="R180" i="2"/>
  <c r="R179" i="2" s="1"/>
  <c r="P180" i="2"/>
  <c r="P179" i="2" s="1"/>
  <c r="J180" i="2"/>
  <c r="BK177" i="2"/>
  <c r="BK176" i="2" s="1"/>
  <c r="J176" i="2" s="1"/>
  <c r="J106" i="2" s="1"/>
  <c r="BI177" i="2"/>
  <c r="BH177" i="2"/>
  <c r="BG177" i="2"/>
  <c r="BF177" i="2"/>
  <c r="BE177" i="2"/>
  <c r="T177" i="2"/>
  <c r="R177" i="2"/>
  <c r="P177" i="2"/>
  <c r="J177" i="2"/>
  <c r="T176" i="2"/>
  <c r="R176" i="2"/>
  <c r="P176" i="2"/>
  <c r="BK174" i="2"/>
  <c r="BK173" i="2" s="1"/>
  <c r="J173" i="2" s="1"/>
  <c r="J105" i="2" s="1"/>
  <c r="BI174" i="2"/>
  <c r="BH174" i="2"/>
  <c r="BG174" i="2"/>
  <c r="BF174" i="2"/>
  <c r="T174" i="2"/>
  <c r="R174" i="2"/>
  <c r="P174" i="2"/>
  <c r="J174" i="2"/>
  <c r="BE174" i="2" s="1"/>
  <c r="T173" i="2"/>
  <c r="R173" i="2"/>
  <c r="P173" i="2"/>
  <c r="BK171" i="2"/>
  <c r="BI171" i="2"/>
  <c r="BH171" i="2"/>
  <c r="BG171" i="2"/>
  <c r="BF171" i="2"/>
  <c r="T171" i="2"/>
  <c r="R171" i="2"/>
  <c r="R170" i="2" s="1"/>
  <c r="P171" i="2"/>
  <c r="P170" i="2" s="1"/>
  <c r="J171" i="2"/>
  <c r="BE171" i="2" s="1"/>
  <c r="BK170" i="2"/>
  <c r="J170" i="2" s="1"/>
  <c r="J104" i="2" s="1"/>
  <c r="T170" i="2"/>
  <c r="BK167" i="2"/>
  <c r="BI167" i="2"/>
  <c r="BH167" i="2"/>
  <c r="BG167" i="2"/>
  <c r="BF167" i="2"/>
  <c r="T167" i="2"/>
  <c r="R167" i="2"/>
  <c r="P167" i="2"/>
  <c r="J167" i="2"/>
  <c r="BE167" i="2" s="1"/>
  <c r="BK165" i="2"/>
  <c r="BI165" i="2"/>
  <c r="BH165" i="2"/>
  <c r="BG165" i="2"/>
  <c r="BF165" i="2"/>
  <c r="BE165" i="2"/>
  <c r="T165" i="2"/>
  <c r="R165" i="2"/>
  <c r="P165" i="2"/>
  <c r="J165" i="2"/>
  <c r="BK163" i="2"/>
  <c r="BK162" i="2" s="1"/>
  <c r="J162" i="2" s="1"/>
  <c r="J102" i="2" s="1"/>
  <c r="BI163" i="2"/>
  <c r="BH163" i="2"/>
  <c r="BG163" i="2"/>
  <c r="BF163" i="2"/>
  <c r="BE163" i="2"/>
  <c r="T163" i="2"/>
  <c r="T162" i="2" s="1"/>
  <c r="R163" i="2"/>
  <c r="R162" i="2" s="1"/>
  <c r="P163" i="2"/>
  <c r="J163" i="2"/>
  <c r="P162" i="2"/>
  <c r="BK160" i="2"/>
  <c r="BI160" i="2"/>
  <c r="BH160" i="2"/>
  <c r="BG160" i="2"/>
  <c r="BF160" i="2"/>
  <c r="T160" i="2"/>
  <c r="R160" i="2"/>
  <c r="P160" i="2"/>
  <c r="J160" i="2"/>
  <c r="BE160" i="2" s="1"/>
  <c r="BK158" i="2"/>
  <c r="BI158" i="2"/>
  <c r="BH158" i="2"/>
  <c r="BG158" i="2"/>
  <c r="BF158" i="2"/>
  <c r="BE158" i="2"/>
  <c r="T158" i="2"/>
  <c r="R158" i="2"/>
  <c r="P158" i="2"/>
  <c r="J158" i="2"/>
  <c r="BK155" i="2"/>
  <c r="BI155" i="2"/>
  <c r="BH155" i="2"/>
  <c r="BG155" i="2"/>
  <c r="BF155" i="2"/>
  <c r="BE155" i="2"/>
  <c r="T155" i="2"/>
  <c r="R155" i="2"/>
  <c r="P155" i="2"/>
  <c r="J155" i="2"/>
  <c r="BK152" i="2"/>
  <c r="BI152" i="2"/>
  <c r="BH152" i="2"/>
  <c r="BG152" i="2"/>
  <c r="BF152" i="2"/>
  <c r="T152" i="2"/>
  <c r="T151" i="2" s="1"/>
  <c r="R152" i="2"/>
  <c r="R151" i="2" s="1"/>
  <c r="P152" i="2"/>
  <c r="P151" i="2" s="1"/>
  <c r="J152" i="2"/>
  <c r="BE152" i="2" s="1"/>
  <c r="BK151" i="2"/>
  <c r="J151" i="2" s="1"/>
  <c r="J101" i="2" s="1"/>
  <c r="BK148" i="2"/>
  <c r="BK145" i="2" s="1"/>
  <c r="J145" i="2" s="1"/>
  <c r="J100" i="2" s="1"/>
  <c r="BI148" i="2"/>
  <c r="BH148" i="2"/>
  <c r="BG148" i="2"/>
  <c r="BF148" i="2"/>
  <c r="BE148" i="2"/>
  <c r="T148" i="2"/>
  <c r="R148" i="2"/>
  <c r="P148" i="2"/>
  <c r="J148" i="2"/>
  <c r="BK146" i="2"/>
  <c r="BI146" i="2"/>
  <c r="BH146" i="2"/>
  <c r="BG146" i="2"/>
  <c r="BF146" i="2"/>
  <c r="T146" i="2"/>
  <c r="T145" i="2" s="1"/>
  <c r="R146" i="2"/>
  <c r="R145" i="2" s="1"/>
  <c r="P146" i="2"/>
  <c r="P145" i="2" s="1"/>
  <c r="J146" i="2"/>
  <c r="BE146" i="2" s="1"/>
  <c r="BK141" i="2"/>
  <c r="BI141" i="2"/>
  <c r="BH141" i="2"/>
  <c r="BG141" i="2"/>
  <c r="BF141" i="2"/>
  <c r="BE141" i="2"/>
  <c r="T141" i="2"/>
  <c r="R141" i="2"/>
  <c r="P141" i="2"/>
  <c r="J141" i="2"/>
  <c r="BK138" i="2"/>
  <c r="BI138" i="2"/>
  <c r="BH138" i="2"/>
  <c r="BG138" i="2"/>
  <c r="BF138" i="2"/>
  <c r="BE138" i="2"/>
  <c r="T138" i="2"/>
  <c r="R138" i="2"/>
  <c r="P138" i="2"/>
  <c r="J138" i="2"/>
  <c r="BK135" i="2"/>
  <c r="BI135" i="2"/>
  <c r="BH135" i="2"/>
  <c r="BG135" i="2"/>
  <c r="BF135" i="2"/>
  <c r="T135" i="2"/>
  <c r="T134" i="2" s="1"/>
  <c r="R135" i="2"/>
  <c r="R134" i="2" s="1"/>
  <c r="P135" i="2"/>
  <c r="P134" i="2" s="1"/>
  <c r="P130" i="2" s="1"/>
  <c r="J135" i="2"/>
  <c r="BE135" i="2" s="1"/>
  <c r="BK134" i="2"/>
  <c r="J134" i="2" s="1"/>
  <c r="J99" i="2" s="1"/>
  <c r="BK131" i="2"/>
  <c r="BK130" i="2" s="1"/>
  <c r="BI131" i="2"/>
  <c r="F37" i="2" s="1"/>
  <c r="BH131" i="2"/>
  <c r="F36" i="2" s="1"/>
  <c r="BG131" i="2"/>
  <c r="F35" i="2" s="1"/>
  <c r="BF131" i="2"/>
  <c r="J34" i="2" s="1"/>
  <c r="BE131" i="2"/>
  <c r="T131" i="2"/>
  <c r="R131" i="2"/>
  <c r="R130" i="2" s="1"/>
  <c r="R129" i="2" s="1"/>
  <c r="P131" i="2"/>
  <c r="J131" i="2"/>
  <c r="J125" i="2"/>
  <c r="J124" i="2"/>
  <c r="F124" i="2"/>
  <c r="J122" i="2"/>
  <c r="F122" i="2"/>
  <c r="E120" i="2"/>
  <c r="J92" i="2"/>
  <c r="J91" i="2"/>
  <c r="F91" i="2"/>
  <c r="J89" i="2"/>
  <c r="F89" i="2"/>
  <c r="E87" i="2"/>
  <c r="E85" i="2"/>
  <c r="J37" i="2"/>
  <c r="J36" i="2"/>
  <c r="J35" i="2"/>
  <c r="J18" i="2"/>
  <c r="E18" i="2"/>
  <c r="F125" i="2" s="1"/>
  <c r="J17" i="2"/>
  <c r="J15" i="2"/>
  <c r="E15" i="2"/>
  <c r="J14" i="2"/>
  <c r="J12" i="2"/>
  <c r="E7" i="2"/>
  <c r="E118" i="2" s="1"/>
  <c r="BK241" i="1"/>
  <c r="BI241" i="1"/>
  <c r="BH241" i="1"/>
  <c r="BG241" i="1"/>
  <c r="BF241" i="1"/>
  <c r="T241" i="1"/>
  <c r="R241" i="1"/>
  <c r="R240" i="1" s="1"/>
  <c r="P241" i="1"/>
  <c r="P240" i="1" s="1"/>
  <c r="J241" i="1"/>
  <c r="BE241" i="1" s="1"/>
  <c r="BK240" i="1"/>
  <c r="J240" i="1" s="1"/>
  <c r="J110" i="1" s="1"/>
  <c r="T240" i="1"/>
  <c r="BK238" i="1"/>
  <c r="BK237" i="1" s="1"/>
  <c r="J237" i="1" s="1"/>
  <c r="J109" i="1" s="1"/>
  <c r="BI238" i="1"/>
  <c r="BH238" i="1"/>
  <c r="BG238" i="1"/>
  <c r="BF238" i="1"/>
  <c r="BE238" i="1"/>
  <c r="T238" i="1"/>
  <c r="T237" i="1" s="1"/>
  <c r="R238" i="1"/>
  <c r="R237" i="1" s="1"/>
  <c r="P238" i="1"/>
  <c r="P237" i="1" s="1"/>
  <c r="J238" i="1"/>
  <c r="BK235" i="1"/>
  <c r="BK234" i="1" s="1"/>
  <c r="J234" i="1" s="1"/>
  <c r="J108" i="1" s="1"/>
  <c r="BI235" i="1"/>
  <c r="BH235" i="1"/>
  <c r="BG235" i="1"/>
  <c r="BF235" i="1"/>
  <c r="BE235" i="1"/>
  <c r="T235" i="1"/>
  <c r="R235" i="1"/>
  <c r="P235" i="1"/>
  <c r="J235" i="1"/>
  <c r="T234" i="1"/>
  <c r="R234" i="1"/>
  <c r="P234" i="1"/>
  <c r="BK232" i="1"/>
  <c r="BK231" i="1" s="1"/>
  <c r="BI232" i="1"/>
  <c r="BH232" i="1"/>
  <c r="BG232" i="1"/>
  <c r="BF232" i="1"/>
  <c r="T232" i="1"/>
  <c r="R232" i="1"/>
  <c r="P232" i="1"/>
  <c r="J232" i="1"/>
  <c r="BE232" i="1" s="1"/>
  <c r="T231" i="1"/>
  <c r="R231" i="1"/>
  <c r="R230" i="1" s="1"/>
  <c r="P231" i="1"/>
  <c r="P230" i="1" s="1"/>
  <c r="J231" i="1"/>
  <c r="J107" i="1" s="1"/>
  <c r="BK229" i="1"/>
  <c r="BI229" i="1"/>
  <c r="BH229" i="1"/>
  <c r="BG229" i="1"/>
  <c r="BF229" i="1"/>
  <c r="BE229" i="1"/>
  <c r="T229" i="1"/>
  <c r="R229" i="1"/>
  <c r="P229" i="1"/>
  <c r="J229" i="1"/>
  <c r="BK228" i="1"/>
  <c r="BK227" i="1" s="1"/>
  <c r="J227" i="1" s="1"/>
  <c r="J105" i="1" s="1"/>
  <c r="BI228" i="1"/>
  <c r="BH228" i="1"/>
  <c r="BG228" i="1"/>
  <c r="BF228" i="1"/>
  <c r="BE228" i="1"/>
  <c r="T228" i="1"/>
  <c r="R228" i="1"/>
  <c r="R227" i="1" s="1"/>
  <c r="P228" i="1"/>
  <c r="P227" i="1" s="1"/>
  <c r="J228" i="1"/>
  <c r="BK225" i="1"/>
  <c r="BK224" i="1" s="1"/>
  <c r="BI225" i="1"/>
  <c r="BH225" i="1"/>
  <c r="BG225" i="1"/>
  <c r="BF225" i="1"/>
  <c r="BE225" i="1"/>
  <c r="T225" i="1"/>
  <c r="R225" i="1"/>
  <c r="P225" i="1"/>
  <c r="J225" i="1"/>
  <c r="T224" i="1"/>
  <c r="R224" i="1"/>
  <c r="P224" i="1"/>
  <c r="P223" i="1" s="1"/>
  <c r="T223" i="1"/>
  <c r="R223" i="1"/>
  <c r="BK221" i="1"/>
  <c r="BI221" i="1"/>
  <c r="BH221" i="1"/>
  <c r="BG221" i="1"/>
  <c r="BF221" i="1"/>
  <c r="T221" i="1"/>
  <c r="T212" i="1" s="1"/>
  <c r="R221" i="1"/>
  <c r="R212" i="1" s="1"/>
  <c r="P221" i="1"/>
  <c r="P212" i="1" s="1"/>
  <c r="J221" i="1"/>
  <c r="BE221" i="1" s="1"/>
  <c r="BK219" i="1"/>
  <c r="BI219" i="1"/>
  <c r="BH219" i="1"/>
  <c r="BG219" i="1"/>
  <c r="BF219" i="1"/>
  <c r="T219" i="1"/>
  <c r="R219" i="1"/>
  <c r="P219" i="1"/>
  <c r="J219" i="1"/>
  <c r="BE219" i="1" s="1"/>
  <c r="BK216" i="1"/>
  <c r="BI216" i="1"/>
  <c r="BH216" i="1"/>
  <c r="BG216" i="1"/>
  <c r="BF216" i="1"/>
  <c r="T216" i="1"/>
  <c r="R216" i="1"/>
  <c r="P216" i="1"/>
  <c r="J216" i="1"/>
  <c r="BE216" i="1" s="1"/>
  <c r="BK213" i="1"/>
  <c r="BK212" i="1" s="1"/>
  <c r="J212" i="1" s="1"/>
  <c r="J102" i="1" s="1"/>
  <c r="BI213" i="1"/>
  <c r="BH213" i="1"/>
  <c r="BG213" i="1"/>
  <c r="BF213" i="1"/>
  <c r="T213" i="1"/>
  <c r="R213" i="1"/>
  <c r="P213" i="1"/>
  <c r="J213" i="1"/>
  <c r="BE213" i="1" s="1"/>
  <c r="BK210" i="1"/>
  <c r="BI210" i="1"/>
  <c r="BH210" i="1"/>
  <c r="BG210" i="1"/>
  <c r="BF210" i="1"/>
  <c r="T210" i="1"/>
  <c r="R210" i="1"/>
  <c r="P210" i="1"/>
  <c r="J210" i="1"/>
  <c r="BE210" i="1" s="1"/>
  <c r="BK205" i="1"/>
  <c r="BI205" i="1"/>
  <c r="BH205" i="1"/>
  <c r="BG205" i="1"/>
  <c r="BF205" i="1"/>
  <c r="T205" i="1"/>
  <c r="R205" i="1"/>
  <c r="P205" i="1"/>
  <c r="J205" i="1"/>
  <c r="BE205" i="1" s="1"/>
  <c r="BK201" i="1"/>
  <c r="BI201" i="1"/>
  <c r="BH201" i="1"/>
  <c r="BG201" i="1"/>
  <c r="BF201" i="1"/>
  <c r="T201" i="1"/>
  <c r="R201" i="1"/>
  <c r="P201" i="1"/>
  <c r="J201" i="1"/>
  <c r="BE201" i="1" s="1"/>
  <c r="T200" i="1"/>
  <c r="R200" i="1"/>
  <c r="P200" i="1"/>
  <c r="BK197" i="1"/>
  <c r="BI197" i="1"/>
  <c r="BH197" i="1"/>
  <c r="BG197" i="1"/>
  <c r="BF197" i="1"/>
  <c r="T197" i="1"/>
  <c r="R197" i="1"/>
  <c r="P197" i="1"/>
  <c r="P186" i="1" s="1"/>
  <c r="J197" i="1"/>
  <c r="BE197" i="1" s="1"/>
  <c r="BK194" i="1"/>
  <c r="BI194" i="1"/>
  <c r="BH194" i="1"/>
  <c r="BG194" i="1"/>
  <c r="BF194" i="1"/>
  <c r="T194" i="1"/>
  <c r="R194" i="1"/>
  <c r="P194" i="1"/>
  <c r="J194" i="1"/>
  <c r="BE194" i="1" s="1"/>
  <c r="BK190" i="1"/>
  <c r="BI190" i="1"/>
  <c r="BH190" i="1"/>
  <c r="BG190" i="1"/>
  <c r="BF190" i="1"/>
  <c r="BE190" i="1"/>
  <c r="T190" i="1"/>
  <c r="R190" i="1"/>
  <c r="P190" i="1"/>
  <c r="J190" i="1"/>
  <c r="BK187" i="1"/>
  <c r="BK186" i="1" s="1"/>
  <c r="J186" i="1" s="1"/>
  <c r="J100" i="1" s="1"/>
  <c r="BI187" i="1"/>
  <c r="BH187" i="1"/>
  <c r="BG187" i="1"/>
  <c r="BF187" i="1"/>
  <c r="BE187" i="1"/>
  <c r="T187" i="1"/>
  <c r="T186" i="1" s="1"/>
  <c r="R187" i="1"/>
  <c r="R186" i="1" s="1"/>
  <c r="P187" i="1"/>
  <c r="J187" i="1"/>
  <c r="BK180" i="1"/>
  <c r="BI180" i="1"/>
  <c r="BH180" i="1"/>
  <c r="BG180" i="1"/>
  <c r="BF180" i="1"/>
  <c r="T180" i="1"/>
  <c r="R180" i="1"/>
  <c r="P180" i="1"/>
  <c r="J180" i="1"/>
  <c r="BE180" i="1" s="1"/>
  <c r="BK178" i="1"/>
  <c r="BI178" i="1"/>
  <c r="BH178" i="1"/>
  <c r="BG178" i="1"/>
  <c r="BF178" i="1"/>
  <c r="BE178" i="1"/>
  <c r="T178" i="1"/>
  <c r="R178" i="1"/>
  <c r="P178" i="1"/>
  <c r="J178" i="1"/>
  <c r="BK173" i="1"/>
  <c r="BK172" i="1" s="1"/>
  <c r="J172" i="1" s="1"/>
  <c r="BI173" i="1"/>
  <c r="BH173" i="1"/>
  <c r="BG173" i="1"/>
  <c r="BF173" i="1"/>
  <c r="BE173" i="1"/>
  <c r="T173" i="1"/>
  <c r="R173" i="1"/>
  <c r="R172" i="1" s="1"/>
  <c r="P173" i="1"/>
  <c r="P172" i="1" s="1"/>
  <c r="J173" i="1"/>
  <c r="BK169" i="1"/>
  <c r="BI169" i="1"/>
  <c r="BH169" i="1"/>
  <c r="BG169" i="1"/>
  <c r="BF169" i="1"/>
  <c r="BE169" i="1"/>
  <c r="T169" i="1"/>
  <c r="R169" i="1"/>
  <c r="P169" i="1"/>
  <c r="J169" i="1"/>
  <c r="BK164" i="1"/>
  <c r="BI164" i="1"/>
  <c r="BH164" i="1"/>
  <c r="BG164" i="1"/>
  <c r="BF164" i="1"/>
  <c r="BE164" i="1"/>
  <c r="T164" i="1"/>
  <c r="R164" i="1"/>
  <c r="P164" i="1"/>
  <c r="J164" i="1"/>
  <c r="BK161" i="1"/>
  <c r="BI161" i="1"/>
  <c r="BH161" i="1"/>
  <c r="BG161" i="1"/>
  <c r="BF161" i="1"/>
  <c r="T161" i="1"/>
  <c r="R161" i="1"/>
  <c r="P161" i="1"/>
  <c r="J161" i="1"/>
  <c r="BE161" i="1" s="1"/>
  <c r="BK155" i="1"/>
  <c r="BI155" i="1"/>
  <c r="BH155" i="1"/>
  <c r="BG155" i="1"/>
  <c r="BF155" i="1"/>
  <c r="T155" i="1"/>
  <c r="R155" i="1"/>
  <c r="P155" i="1"/>
  <c r="J155" i="1"/>
  <c r="BE155" i="1" s="1"/>
  <c r="BK150" i="1"/>
  <c r="BI150" i="1"/>
  <c r="BH150" i="1"/>
  <c r="BG150" i="1"/>
  <c r="BF150" i="1"/>
  <c r="T150" i="1"/>
  <c r="R150" i="1"/>
  <c r="P150" i="1"/>
  <c r="J150" i="1"/>
  <c r="BE150" i="1" s="1"/>
  <c r="BK145" i="1"/>
  <c r="BI145" i="1"/>
  <c r="BH145" i="1"/>
  <c r="BG145" i="1"/>
  <c r="BF145" i="1"/>
  <c r="T145" i="1"/>
  <c r="R145" i="1"/>
  <c r="P145" i="1"/>
  <c r="J145" i="1"/>
  <c r="BE145" i="1" s="1"/>
  <c r="BK142" i="1"/>
  <c r="BI142" i="1"/>
  <c r="BH142" i="1"/>
  <c r="BG142" i="1"/>
  <c r="BF142" i="1"/>
  <c r="BE142" i="1"/>
  <c r="T142" i="1"/>
  <c r="R142" i="1"/>
  <c r="P142" i="1"/>
  <c r="J142" i="1"/>
  <c r="BK139" i="1"/>
  <c r="BI139" i="1"/>
  <c r="BH139" i="1"/>
  <c r="BG139" i="1"/>
  <c r="BF139" i="1"/>
  <c r="BE139" i="1"/>
  <c r="T139" i="1"/>
  <c r="R139" i="1"/>
  <c r="P139" i="1"/>
  <c r="J139" i="1"/>
  <c r="BK133" i="1"/>
  <c r="BI133" i="1"/>
  <c r="BH133" i="1"/>
  <c r="BG133" i="1"/>
  <c r="F35" i="1" s="1"/>
  <c r="BF133" i="1"/>
  <c r="T133" i="1"/>
  <c r="R133" i="1"/>
  <c r="R132" i="1" s="1"/>
  <c r="R131" i="1" s="1"/>
  <c r="R130" i="1" s="1"/>
  <c r="P133" i="1"/>
  <c r="J133" i="1"/>
  <c r="BE133" i="1" s="1"/>
  <c r="J126" i="1"/>
  <c r="F124" i="1"/>
  <c r="E122" i="1"/>
  <c r="J99" i="1"/>
  <c r="J91" i="1"/>
  <c r="F89" i="1"/>
  <c r="E87" i="1"/>
  <c r="J37" i="1"/>
  <c r="J36" i="1"/>
  <c r="J35" i="1"/>
  <c r="J24" i="1"/>
  <c r="E24" i="1"/>
  <c r="J23" i="1"/>
  <c r="J21" i="1"/>
  <c r="E21" i="1"/>
  <c r="J20" i="1"/>
  <c r="J18" i="1"/>
  <c r="E18" i="1"/>
  <c r="F92" i="1" s="1"/>
  <c r="J17" i="1"/>
  <c r="J15" i="1"/>
  <c r="E15" i="1"/>
  <c r="F91" i="1" s="1"/>
  <c r="J14" i="1"/>
  <c r="J12" i="1"/>
  <c r="E7" i="1"/>
  <c r="E85" i="1" s="1"/>
  <c r="T169" i="2" l="1"/>
  <c r="BK129" i="2"/>
  <c r="J130" i="2"/>
  <c r="J98" i="2" s="1"/>
  <c r="P169" i="2"/>
  <c r="P129" i="2"/>
  <c r="P128" i="2" s="1"/>
  <c r="R169" i="2"/>
  <c r="R128" i="2"/>
  <c r="T130" i="2"/>
  <c r="T129" i="2" s="1"/>
  <c r="F33" i="2"/>
  <c r="J33" i="2"/>
  <c r="F34" i="2"/>
  <c r="F92" i="2"/>
  <c r="BK169" i="2"/>
  <c r="J169" i="2" s="1"/>
  <c r="J103" i="2" s="1"/>
  <c r="J33" i="1"/>
  <c r="F33" i="1"/>
  <c r="J92" i="1"/>
  <c r="J127" i="1"/>
  <c r="E120" i="1"/>
  <c r="J89" i="1"/>
  <c r="J124" i="1"/>
  <c r="BK132" i="1"/>
  <c r="T227" i="1"/>
  <c r="P132" i="1"/>
  <c r="P131" i="1" s="1"/>
  <c r="P130" i="1" s="1"/>
  <c r="BK230" i="1"/>
  <c r="J230" i="1" s="1"/>
  <c r="J106" i="1" s="1"/>
  <c r="F34" i="1"/>
  <c r="J34" i="1"/>
  <c r="T172" i="1"/>
  <c r="T132" i="1" s="1"/>
  <c r="T131" i="1" s="1"/>
  <c r="T130" i="1" s="1"/>
  <c r="BK223" i="1"/>
  <c r="J223" i="1" s="1"/>
  <c r="J103" i="1" s="1"/>
  <c r="J224" i="1"/>
  <c r="J104" i="1" s="1"/>
  <c r="T230" i="1"/>
  <c r="F36" i="1"/>
  <c r="F37" i="1"/>
  <c r="BK200" i="1"/>
  <c r="J200" i="1" s="1"/>
  <c r="J101" i="1" s="1"/>
  <c r="F126" i="1"/>
  <c r="F127" i="1"/>
  <c r="BK128" i="2" l="1"/>
  <c r="J128" i="2" s="1"/>
  <c r="J129" i="2"/>
  <c r="J97" i="2" s="1"/>
  <c r="T128" i="2"/>
  <c r="J132" i="1"/>
  <c r="J98" i="1" s="1"/>
  <c r="BK131" i="1"/>
  <c r="J96" i="2" l="1"/>
  <c r="J30" i="2"/>
  <c r="J39" i="2" s="1"/>
  <c r="J131" i="1"/>
  <c r="J97" i="1" s="1"/>
  <c r="BK130" i="1"/>
  <c r="J130" i="1" s="1"/>
  <c r="J30" i="1" l="1"/>
  <c r="J39" i="1" s="1"/>
  <c r="J96" i="1"/>
</calcChain>
</file>

<file path=xl/sharedStrings.xml><?xml version="1.0" encoding="utf-8"?>
<sst xmlns="http://schemas.openxmlformats.org/spreadsheetml/2006/main" count="1568" uniqueCount="339">
  <si>
    <t>{8700ce76-1820-4f64-8ffb-d831787e8d59}</t>
  </si>
  <si>
    <t>2</t>
  </si>
  <si>
    <t>KRYCÍ LIST SOUPISU PRACÍ</t>
  </si>
  <si>
    <t>v ---  níže se nacházejí doplnkové a pomocné údaje k sestavám  --- v</t>
  </si>
  <si>
    <t>False</t>
  </si>
  <si>
    <t>Stavba:</t>
  </si>
  <si>
    <t>Objekt:</t>
  </si>
  <si>
    <t>SO 03 - Zpevněné plochy</t>
  </si>
  <si>
    <t>KSO:</t>
  </si>
  <si>
    <t/>
  </si>
  <si>
    <t>CC-CZ:</t>
  </si>
  <si>
    <t>Místo:</t>
  </si>
  <si>
    <t xml:space="preserve"> </t>
  </si>
  <si>
    <t>Datum:</t>
  </si>
  <si>
    <t>Zadavatel:</t>
  </si>
  <si>
    <t>IČ:</t>
  </si>
  <si>
    <t>DIČ:</t>
  </si>
  <si>
    <t>Uchazeč:</t>
  </si>
  <si>
    <t>Projektant:</t>
  </si>
  <si>
    <t>Zpracovatel:</t>
  </si>
  <si>
    <t>Poznámka:</t>
  </si>
  <si>
    <t>Cena bez DPH</t>
  </si>
  <si>
    <t>Základ daně</t>
  </si>
  <si>
    <t>Sazba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</si>
  <si>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</si>
  <si>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</si>
  <si>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</si>
  <si>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</si>
  <si>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</si>
  <si>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</si>
  <si>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</si>
  <si>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</si>
  <si>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</si>
  <si>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</si>
  <si>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</si>
  <si>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</si>
  <si>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</si>
  <si>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</si>
  <si>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</si>
  <si>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</si>
  <si>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ČLENĚNÍ SOUPISU PRACÍ</t>
  </si>
  <si>
    <t>Kód dílu - Popis</t>
  </si>
  <si>
    <t>Cena celkem [CZK]</t>
  </si>
  <si>
    <t>Náklady ze soupisu prací</t>
  </si>
  <si>
    <t>-1</t>
  </si>
  <si>
    <t>HSV - Práce a dodávky HSV</t>
  </si>
  <si>
    <t xml:space="preserve">    1 - Zemní práce</t>
  </si>
  <si>
    <t xml:space="preserve">      9 - Ostatní konstrukce a práce, bourání</t>
  </si>
  <si>
    <t xml:space="preserve">      997 - Přesun sutě</t>
  </si>
  <si>
    <t xml:space="preserve">    5 - Komunikace pozemní</t>
  </si>
  <si>
    <t xml:space="preserve">    998 - Přesun hmot</t>
  </si>
  <si>
    <t>PSV - Práce a dodávky PSV</t>
  </si>
  <si>
    <t xml:space="preserve">    767 - Konstrukce zámečnické</t>
  </si>
  <si>
    <t>OST - Ostatní</t>
  </si>
  <si>
    <t>VRN - Vedlejší rozpočtové náklady</t>
  </si>
  <si>
    <t xml:space="preserve">    VRN2 - Příprava staveniště</t>
  </si>
  <si>
    <t xml:space="preserve">    VRN3 - Zařízení staveniště</t>
  </si>
  <si>
    <t xml:space="preserve">    VRN4 - Inženýrská činnost</t>
  </si>
  <si>
    <t xml:space="preserve">    VRN7 - Provozní vlivy</t>
  </si>
  <si>
    <t>SOUPIS PRACÍ</t>
  </si>
  <si>
    <t>PČ</t>
  </si>
  <si>
    <t>Typ</t>
  </si>
  <si>
    <t>Kód</t>
  </si>
  <si>
    <t>Popis</t>
  </si>
  <si>
    <t>MJ</t>
  </si>
  <si>
    <t>Množství</t>
  </si>
  <si>
    <t>J.cena [CZK]</t>
  </si>
  <si>
    <t>Cenová soustava</t>
  </si>
  <si>
    <t>J. Nh [h]</t>
  </si>
  <si>
    <t>Nh celkem [h]</t>
  </si>
  <si>
    <t>J. hmotnost [t]</t>
  </si>
  <si>
    <t>Hmotnost celkem [t]</t>
  </si>
  <si>
    <t>J. suť [t]</t>
  </si>
  <si>
    <t>Suť Celkem [t]</t>
  </si>
  <si>
    <t>Náklady soupisu celkem</t>
  </si>
  <si>
    <t>D</t>
  </si>
  <si>
    <t>HSV</t>
  </si>
  <si>
    <t>Práce a dodávky HSV</t>
  </si>
  <si>
    <t>1</t>
  </si>
  <si>
    <t>0</t>
  </si>
  <si>
    <t>ROZPOCET</t>
  </si>
  <si>
    <t>Zemní práce</t>
  </si>
  <si>
    <t>K</t>
  </si>
  <si>
    <t>122251101</t>
  </si>
  <si>
    <t>Odkopávky a prokopávky nezapažené v hornině třídy těžitelnosti I, skupiny 3 objem do 20 m3 strojně</t>
  </si>
  <si>
    <t>m3</t>
  </si>
  <si>
    <t>4</t>
  </si>
  <si>
    <t>-29763926</t>
  </si>
  <si>
    <t>PP</t>
  </si>
  <si>
    <t>Odkopávky a prokopávky nezapažené strojně v hornině třídy těžitelnosti I skupiny 3 do 20 m3</t>
  </si>
  <si>
    <t>PSC</t>
  </si>
  <si>
    <t xml:space="preserve">Poznámka k souboru cen:_x000D_
1. V cenách jsou započteny i náklady na přehození výkopku na vzdálenost do 3 m nebo naložení na dopravní prostředek. </t>
  </si>
  <si>
    <t>VV</t>
  </si>
  <si>
    <t>280*0,18</t>
  </si>
  <si>
    <t>True</t>
  </si>
  <si>
    <t>546*0,15</t>
  </si>
  <si>
    <t>Součet</t>
  </si>
  <si>
    <t>113106123</t>
  </si>
  <si>
    <t>Rozebrání dlažeb ze zámkových dlaždic komunikací pro pěší ručně</t>
  </si>
  <si>
    <t>m2</t>
  </si>
  <si>
    <t>-1417365382</t>
  </si>
  <si>
    <t>Rozebrání dlažeb komunikací pro pěší s přemístěním hmot na skládku na vzdálenost do 3 m nebo s naložením na dopravní prostředek s ložem z kameniva nebo živice a s jakoukoliv výplní spár ručně ze zámkové dlažby</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</si>
  <si>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</si>
  <si>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3</t>
  </si>
  <si>
    <t>113107122</t>
  </si>
  <si>
    <t>Odstranění podkladu z kameniva drceného tl 200 mm ručně</t>
  </si>
  <si>
    <t>-1294056370</t>
  </si>
  <si>
    <t>Odstranění podkladů nebo krytů ručně s přemístěním hmot na skládku na vzdálenost do 3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</si>
  <si>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</si>
  <si>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113201111</t>
  </si>
  <si>
    <t>Vytrhání obrub chodníkových ležatých</t>
  </si>
  <si>
    <t>m</t>
  </si>
  <si>
    <t>697606075</t>
  </si>
  <si>
    <t>Vytrhání obrub  s vybouráním lože, s přemístěním hmot na skládku na vzdálenost do 3 m nebo s naložením na dopravní prostředek chodníkových ležatých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</si>
  <si>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</si>
  <si>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1,8+8,9+1,8+1,8+8,5+1,8</t>
  </si>
  <si>
    <t>5</t>
  </si>
  <si>
    <t>121151103</t>
  </si>
  <si>
    <t>Sejmutí ornice plochy do 100 m2 tl vrstvy do 200 mm strojně</t>
  </si>
  <si>
    <t>-1143541692</t>
  </si>
  <si>
    <t>Sejmutí ornice strojně při souvislé ploše do 100 m2, tl. vrstvy do 200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</si>
  <si>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</si>
  <si>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546,5+280</t>
  </si>
  <si>
    <t>6</t>
  </si>
  <si>
    <t>162751117</t>
  </si>
  <si>
    <t>Vodorovné přemístění do 10000 m výkopku/sypaniny z horniny třídy těžitelnosti I, skupiny 1 až 3</t>
  </si>
  <si>
    <t>-25477046</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</si>
  <si>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</si>
  <si>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</si>
  <si>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827*0,1</t>
  </si>
  <si>
    <t>132,3</t>
  </si>
  <si>
    <t>7</t>
  </si>
  <si>
    <t>167151101</t>
  </si>
  <si>
    <t>Nakládání výkopku z hornin třídy těžitelnosti I, skupiny 1 až 3 do 100 m3</t>
  </si>
  <si>
    <t>-403521401</t>
  </si>
  <si>
    <t>Nakládání, skládání a překládání neulehlého výkopku nebo sypaniny strojně nakládání, množství do 100 m3, z horniny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</si>
  <si>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</si>
  <si>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8</t>
  </si>
  <si>
    <t>171201221</t>
  </si>
  <si>
    <t>Poplatek za uložení na skládce (skládkovné) zeminy a kamení kód odpadu 17 05 04</t>
  </si>
  <si>
    <t>t</t>
  </si>
  <si>
    <t>1166652229</t>
  </si>
  <si>
    <t>Poplatek za uložení stavebního odpadu na skládce (skládkovné) zeminy a kamení zatříděného do Katalogu odpadů pod kódem 17 05 04</t>
  </si>
  <si>
    <t xml:space="preserve">Poznámka k souboru cen:_x000D_
1. Ceny uvedené v souboru cen je doporučeno opravit podle aktuálních cen místně příslušné skládky. 2. V cenách je započítán poplatek za ukládání odpadu dle zákona 185/2001 Sb. </t>
  </si>
  <si>
    <t>215*1,6</t>
  </si>
  <si>
    <t>9</t>
  </si>
  <si>
    <t>171251201</t>
  </si>
  <si>
    <t>Uložení sypaniny na skládky nebo meziskládky</t>
  </si>
  <si>
    <t>889447730</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</si>
  <si>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</si>
  <si>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</si>
  <si>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Ostatní konstrukce a práce, bourání</t>
  </si>
  <si>
    <t>10</t>
  </si>
  <si>
    <t>916231213</t>
  </si>
  <si>
    <t>Osazení chodníkového obrubníku betonového stojatého s boční opěrou do lože z betonu prostého</t>
  </si>
  <si>
    <t>-235134965</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</si>
  <si>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</si>
  <si>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</si>
  <si>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552</t>
  </si>
  <si>
    <t>11</t>
  </si>
  <si>
    <t>M</t>
  </si>
  <si>
    <t>59217001</t>
  </si>
  <si>
    <t>obrubník betonový zahradní 1000x50x300mm PSV 124</t>
  </si>
  <si>
    <t>-403182764</t>
  </si>
  <si>
    <t>obrubník betonový zahradní 1000x50x250mm</t>
  </si>
  <si>
    <t>12</t>
  </si>
  <si>
    <t>919735122</t>
  </si>
  <si>
    <t>Řezání stávajícího betonového krytu hl do 100 mm</t>
  </si>
  <si>
    <t>1306372379</t>
  </si>
  <si>
    <t>Řezání stávajícího betonového krytu nebo podkladu  hloubky přes 50 do 100 mm</t>
  </si>
  <si>
    <t xml:space="preserve">Poznámka k souboru cen:_x000D_
1. V cenách jsou započteny i náklady na spotřebu vody. </t>
  </si>
  <si>
    <t>seříznutí obruby</t>
  </si>
  <si>
    <t>142</t>
  </si>
  <si>
    <t>997</t>
  </si>
  <si>
    <t>Přesun sutě</t>
  </si>
  <si>
    <t>13</t>
  </si>
  <si>
    <t>997221571</t>
  </si>
  <si>
    <t>Vodorovná doprava vybouraných hmot do 1 km</t>
  </si>
  <si>
    <t>702272600</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</si>
  <si>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</si>
  <si>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</si>
  <si>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14</t>
  </si>
  <si>
    <t>997221579</t>
  </si>
  <si>
    <t>Příplatek ZKD 1 km u vodorovné dopravy vybouraných hmot</t>
  </si>
  <si>
    <t>87898235</t>
  </si>
  <si>
    <t>Vodorovná doprava vybouraných hmot  bez naložení, ale se složením a s hrubým urovnáním na vzdálenost Příplatek k ceně za každý další i započatý 1 km přes 1 km</t>
  </si>
  <si>
    <t>27,054*20 'Přepočtené koeficientem množství</t>
  </si>
  <si>
    <t>15</t>
  </si>
  <si>
    <t>997221612</t>
  </si>
  <si>
    <t>Nakládání vybouraných hmot na dopravní prostředky pro vodorovnou dopravu</t>
  </si>
  <si>
    <t>-1538618858</t>
  </si>
  <si>
    <t>Nakládání na dopravní prostředky  pro vodorovnou dopravu vybouraných hmot</t>
  </si>
  <si>
    <t xml:space="preserve">Poznámka k souboru cen:_x000D_
1. Ceny lze použít i pro překládání při lomené dopravě. 2. Ceny nelze použít při dopravě po železnici, po vodě nebo neobvyklými dopravními prostředky. </t>
  </si>
  <si>
    <t>16</t>
  </si>
  <si>
    <t>997221615</t>
  </si>
  <si>
    <t>Poplatek za uložení na skládce (skládkovné) stavebního odpadu betonového kód odpadu 17 01 01</t>
  </si>
  <si>
    <t>-1634419178</t>
  </si>
  <si>
    <t>Poplatek za uložení stavebního odpadu na skládce (skládkovné) z prostého betonu zatříděného do Katalogu odpadů pod kódem 17 01 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</si>
  <si>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</si>
  <si>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Komunikace pozemní</t>
  </si>
  <si>
    <t>17</t>
  </si>
  <si>
    <t>564851111</t>
  </si>
  <si>
    <t>Podklad ze štěrkodrtě ŠD tl 150 mm</t>
  </si>
  <si>
    <t>-1188882034</t>
  </si>
  <si>
    <t>Podklad ze štěrkodrti ŠD  s rozprostřením a zhutněním, po zhutnění tl. 150 mm</t>
  </si>
  <si>
    <t>476,5</t>
  </si>
  <si>
    <t>18</t>
  </si>
  <si>
    <t>596211120</t>
  </si>
  <si>
    <t>Kladení zámkové dlažby komunikací pro pěší tl 60 mm skupiny B pl do 50 m2</t>
  </si>
  <si>
    <t>1813112505</t>
  </si>
  <si>
    <t>Kladení dlažby z betonových zámkových dlaždic komunikací pro pěší s ložem z kameniva těženého nebo drceného tl. do 40 mm, s vyplněním spár s dvojitým hutněním, vibrováním a se smetením přebytečného materiálu na krajnici tl. 60 mm skupiny B,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</si>
  <si>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</si>
  <si>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19</t>
  </si>
  <si>
    <t>59245032</t>
  </si>
  <si>
    <t>dlažba zámková 60mm přírodní</t>
  </si>
  <si>
    <t>1701832155</t>
  </si>
  <si>
    <t>dlažba zámková profilová 230x140x60mm přírodní</t>
  </si>
  <si>
    <t>998</t>
  </si>
  <si>
    <t>Přesun hmot</t>
  </si>
  <si>
    <t>20</t>
  </si>
  <si>
    <t>998011001</t>
  </si>
  <si>
    <t>Přesun hmot pro budovy zděné v do 6 m</t>
  </si>
  <si>
    <t>-172180876</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</si>
  <si>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</si>
  <si>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</si>
  <si>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21</t>
  </si>
  <si>
    <t>998011018</t>
  </si>
  <si>
    <t>Příplatek k přesunu hmot pro budovy zděné za zvětšený přesun do 5000 m</t>
  </si>
  <si>
    <t>1634627433</t>
  </si>
  <si>
    <t>Přesun hmot pro budovy občanské výstavby, bydlení, výrobu a služby  s nosnou svislou konstrukcí zděnou z cihel, tvárnic nebo kamene Příplatek k cenám za zvětšený přesun přes vymezenou největší dopravní vzdálenost do 5000 m</t>
  </si>
  <si>
    <t>22</t>
  </si>
  <si>
    <t>998223011</t>
  </si>
  <si>
    <t>Přesun hmot pro pozemní komunikace s krytem dlážděným</t>
  </si>
  <si>
    <t>-331846557</t>
  </si>
  <si>
    <t>Přesun hmot pro pozemní komunikace s krytem dlážděným  dopravní vzdálenost do 200 m jakékoliv délky objektu</t>
  </si>
  <si>
    <t>23</t>
  </si>
  <si>
    <t>998223095</t>
  </si>
  <si>
    <t>Příplatek k přesunu hmot pro pozemní komunikace s krytem dlážděným za zvětšený přesun ZKD 5000 m</t>
  </si>
  <si>
    <t>1091030248</t>
  </si>
  <si>
    <t>Přesun hmot pro pozemní komunikace s krytem dlážděným  Příplatek k ceně za zvětšený přesun přes vymezenou největší dopravní vzdálenost za každých dalších 5000 m přes 5000 m</t>
  </si>
  <si>
    <t>PSV</t>
  </si>
  <si>
    <t>Práce a dodávky PSV</t>
  </si>
  <si>
    <t>767</t>
  </si>
  <si>
    <t>Konstrukce zámečnické</t>
  </si>
  <si>
    <t>24</t>
  </si>
  <si>
    <t>767161813</t>
  </si>
  <si>
    <t>Demontáž zábradlí rovného nerozebíratelného hmotnosti 1m zábradlí do 20 kg do suti</t>
  </si>
  <si>
    <t>764110982</t>
  </si>
  <si>
    <t>Demontáž zábradlí do suti rovného nerozebíratelný spoj hmotnosti 1 m zábradlí do 20 kg</t>
  </si>
  <si>
    <t>OST</t>
  </si>
  <si>
    <t>Ostatní</t>
  </si>
  <si>
    <t>25</t>
  </si>
  <si>
    <t>127</t>
  </si>
  <si>
    <t>RYŽOVÁ ROHOŽ VE TVARU VČELÍ PLÁSTVE S VĚTŠÍMI OTVORY._x000D_
VÝŠKA ROHOŽE 23 mm. VELKOPLOŠNÁ ROHOŽ Z HOUŽEVNATÉ PRYŽE _x000D_
S OTEVŘENÝM DNEM._x000D_
ROZMĚR ROHOŽE 1500 x 1000 mm._x000D_
V ROHOŽI BOUDOU POUŽITY KRUHOVÉ DOČIŠŤOVACÍ KARÁČKY._x000D_
V KAŽDÉ ROHOŽY BUDE POUŽITO 30 ks KAR</t>
  </si>
  <si>
    <t>ks</t>
  </si>
  <si>
    <t>-350798198</t>
  </si>
  <si>
    <t>26</t>
  </si>
  <si>
    <t>128</t>
  </si>
  <si>
    <t>OCELOVÝ SVAŘOVANÝ RÁM O ROZMĚRECH 1500 x 1000 mm Z OCELOVÝCH_x000D_
PROFILŮ ROVNORAMENNÉHO "L" O ROZMĚRECH 25 x 25 x 3 mm._x000D_
OCELOVÝ RÁM BUDE OPATŘEN ZÁKLADNÍM NÁTĚREM A NÁSLEDNĚ DVĚMA _x000D_
ANTIKOROZNÍMI NÁTĚRY NA OCELOVOU KONSTRUKCI PRO VENKOVNÍ POUŽITÍ</t>
  </si>
  <si>
    <t>1998981711</t>
  </si>
  <si>
    <t>VRN</t>
  </si>
  <si>
    <t>Vedlejší rozpočtové náklady</t>
  </si>
  <si>
    <t>VRN2</t>
  </si>
  <si>
    <t>Příprava staveniště</t>
  </si>
  <si>
    <t>27</t>
  </si>
  <si>
    <t>020001000</t>
  </si>
  <si>
    <t>…</t>
  </si>
  <si>
    <t>1024</t>
  </si>
  <si>
    <t>-544768659</t>
  </si>
  <si>
    <t>VRN3</t>
  </si>
  <si>
    <t>Zařízení staveniště</t>
  </si>
  <si>
    <t>28</t>
  </si>
  <si>
    <t>030001000</t>
  </si>
  <si>
    <t>912072154</t>
  </si>
  <si>
    <t>VRN4</t>
  </si>
  <si>
    <t>Inženýrská činnost</t>
  </si>
  <si>
    <t>29</t>
  </si>
  <si>
    <t>040001000</t>
  </si>
  <si>
    <t>-1521703433</t>
  </si>
  <si>
    <t>VRN7</t>
  </si>
  <si>
    <t>Provozní vlivy</t>
  </si>
  <si>
    <t>30</t>
  </si>
  <si>
    <t>070001000</t>
  </si>
  <si>
    <t>-300774017</t>
  </si>
  <si>
    <t>{1c5ead91-6989-4ef5-8dab-62f8c1ed4561}</t>
  </si>
  <si>
    <t>SO 01 - Hřiště</t>
  </si>
  <si>
    <t>Litvíno</t>
  </si>
  <si>
    <t>A3 Detail s.r.o.</t>
  </si>
  <si>
    <t>Krajovský</t>
  </si>
  <si>
    <t xml:space="preserve">    VRN1 - Průzkumné, geodetické a projektové práce</t>
  </si>
  <si>
    <t>113102321</t>
  </si>
  <si>
    <t>Odstranění umělého trávníku z fotbalového hřiště výšky vlasu přes 40 mm</t>
  </si>
  <si>
    <t>-1640436136</t>
  </si>
  <si>
    <t>Odstranění umělého trávníku ze sportovních povrchů z fotbalového hřiště výšky vlasu přes 40 mm</t>
  </si>
  <si>
    <t xml:space="preserve">Poznámka k souboru cen:_x000D_
1. V cenách jsou započteny náklady na odstranění trávníku včetně zásypu. 2. V cenách jsou započteny náklady na odklizení materiálu do 20 m nebo naložení na dopravní prostředek. </t>
  </si>
  <si>
    <t>-1977602629</t>
  </si>
  <si>
    <t>997231111</t>
  </si>
  <si>
    <t>Vodorovná doprava suti a vybouraných hmot do 1 km</t>
  </si>
  <si>
    <t>-1136299734</t>
  </si>
  <si>
    <t>Vodorovná doprava suti a vybouraných hmot s vyložením a hrubým urovnáním na vzdálenost do 1 km</t>
  </si>
  <si>
    <t xml:space="preserve">Poznámka k souboru cen:_x000D_
1. Délka odvozu suti je vzdálenost od místa naložení suti na dopravní prostředek až po místo složení na určené skládce nebo meziskládce. 2. Cenu 997 23-1511 nelze použít pro první naložení na dopravní prostředek; náklady na toto naložení jsou započteny v cenách bourání. </t>
  </si>
  <si>
    <t>997231119</t>
  </si>
  <si>
    <t>Příplatek ZKD 1km vodorovné dopravy suti a vybouraných hmot</t>
  </si>
  <si>
    <t>-1751063336</t>
  </si>
  <si>
    <t>Vodorovná doprava suti a vybouraných hmot s vyložením a hrubým urovnáním na vzdálenost Příplatek k cenám za každý další i započatý 1 km</t>
  </si>
  <si>
    <t>550*10 'Přepočtené koeficientem množství</t>
  </si>
  <si>
    <t>564801112.R</t>
  </si>
  <si>
    <t>Vyrovnání hřiště do požadovaného spádu</t>
  </si>
  <si>
    <t>431762115</t>
  </si>
  <si>
    <t>Podklad ze štěrkodrti ŠD  s rozprostřením a zhutněním, po zhutnění tl. 40 mm</t>
  </si>
  <si>
    <t>589181112</t>
  </si>
  <si>
    <t>Umělý trávník pro fotbal výška vlasu do 60 mm hmotnost přes 3 kg/m2 zásyp písek a EPDM granulát</t>
  </si>
  <si>
    <t>-191201945</t>
  </si>
  <si>
    <t>Umělý trávník pro sportovní povrchy fotbalová hřiště včetně zásypu pískem a EPDM granulátem výška vlasu přes 40 do 60 mm, hmotnosti přes 3 kg/m2</t>
  </si>
  <si>
    <t xml:space="preserve">Poznámka k souboru cen:_x000D_
1. V cenách 12-1111 až 18-1112 jsou započteny náklady na: a) položení trávníku, b) podlepení spojů páskou, c) ořezání okrajů, d) provedení zásypu. 2. V cenách 12-1111 až 18-1112 nejsou započteny náklady na: a) podkladní vrstvy; tyto se oceňují cenami katalogu 822-1 Komunikace a letiště, b) drenáž; tyto se oceňují cenami části A01 katalogu 827-1, c) elastickou podložku; tato se oceňuje cenou 21-1111. </t>
  </si>
  <si>
    <t>1567720748</t>
  </si>
  <si>
    <t>-651396491</t>
  </si>
  <si>
    <t>535944509</t>
  </si>
  <si>
    <t>-722536845</t>
  </si>
  <si>
    <t>O01</t>
  </si>
  <si>
    <t>Demontáž a zpětná montáž střídaček</t>
  </si>
  <si>
    <t>sou</t>
  </si>
  <si>
    <t>512</t>
  </si>
  <si>
    <t>1392400244</t>
  </si>
  <si>
    <t>O02</t>
  </si>
  <si>
    <t>Demontáž a montáž časomíry</t>
  </si>
  <si>
    <t>-1157245399</t>
  </si>
  <si>
    <t>O03</t>
  </si>
  <si>
    <t>Příplatek za lajnovaní</t>
  </si>
  <si>
    <t>-1099888510</t>
  </si>
  <si>
    <t>VRN1</t>
  </si>
  <si>
    <t>Průzkumné, geodetické a projektové práce</t>
  </si>
  <si>
    <t>013254000</t>
  </si>
  <si>
    <t>Dokumentace skutečného provedení stavby</t>
  </si>
  <si>
    <t>1582995317</t>
  </si>
  <si>
    <t>-938337364</t>
  </si>
  <si>
    <t>-875878570</t>
  </si>
  <si>
    <t>-1615858602</t>
  </si>
  <si>
    <t>-1976296026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</si>
</sst>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0%"/>
    <numFmt numFmtId="166" formatCode="#,##0.00000"/>
    <numFmt numFmtId="167" formatCode="#,##0.000"/>
  </numFmts>
  <fonts count="27" x14ac:knownFonts="1">
    <font>
      <sz val="8"/>
      <name val="Arial CE"/>
      <family val="2"/>
    </font>
    <font>
      <b/>
      <sz val="14"/>
      <name val="Arial CE"/>
    </font>
    <font>
      <sz val="10"/>
      <color rgb="FF3366FF"/>
      <name val="Arial CE"/>
    </font>
    <font>
      <sz val="10"/>
      <color rgb="FF969696"/>
      <name val="Arial CE"/>
    </font>
    <font>
      <b/>
      <sz val="11"/>
      <name val="Arial CE"/>
    </font>
    <font>
      <sz val="10"/>
      <name val="Arial CE"/>
    </font>
    <font>
      <b/>
      <sz val="10"/>
      <name val="Arial CE"/>
    </font>
    <font>
      <b/>
      <sz val="12"/>
      <color rgb="FF960000"/>
      <name val="Arial CE"/>
    </font>
    <font>
      <sz val="8"/>
      <color rgb="FF969696"/>
      <name val="Arial CE"/>
    </font>
    <font>
      <b/>
      <sz val="12"/>
      <name val="Arial CE"/>
    </font>
    <font>
      <b/>
      <sz val="10"/>
      <color rgb="FF464646"/>
      <name val="Arial CE"/>
    </font>
    <font>
      <sz val="9"/>
      <name val="Arial CE"/>
    </font>
    <font>
      <b/>
      <sz val="12"/>
      <color rgb="FF800000"/>
      <name val="Arial CE"/>
    </font>
    <font>
      <sz val="12"/>
      <color rgb="FF003366"/>
      <name val="Arial CE"/>
    </font>
    <font>
      <sz val="10"/>
      <color rgb="FF003366"/>
      <name val="Arial CE"/>
    </font>
    <font>
      <sz val="9"/>
      <color rgb="FF969696"/>
      <name val="Arial CE"/>
    </font>
    <font>
      <sz val="8"/>
      <color rgb="FF960000"/>
      <name val="Arial CE"/>
    </font>
    <font>
      <b/>
      <sz val="8"/>
      <name val="Arial CE"/>
    </font>
    <font>
      <sz val="8"/>
      <color rgb="FF003366"/>
      <name val="Arial CE"/>
    </font>
    <font>
      <sz val="7"/>
      <color rgb="FF969696"/>
      <name val="Arial CE"/>
    </font>
    <font>
      <sz val="7"/>
      <name val="Arial CE"/>
    </font>
    <font>
      <i/>
      <sz val="7"/>
      <color rgb="FF969696"/>
      <name val="Arial CE"/>
    </font>
    <font>
      <sz val="8"/>
      <color rgb="FF505050"/>
      <name val="Arial CE"/>
    </font>
    <font>
      <sz val="8"/>
      <color rgb="FFFF0000"/>
      <name val="Arial CE"/>
    </font>
    <font>
      <i/>
      <sz val="9"/>
      <color rgb="FF0000FF"/>
      <name val="Arial CE"/>
    </font>
    <font>
      <i/>
      <sz val="8"/>
      <color rgb="FF0000FF"/>
      <name val="Arial CE"/>
    </font>
    <font>
      <sz val="8"/>
      <color rgb="FF800080"/>
      <name val="Arial CE"/>
    </font>
  </fonts>
  <fills count="4">
    <fill>
      <patternFill patternType="none"/>
    </fill>
    <fill>
      <patternFill patternType="gray125"/>
    </fill>
    <fill>
      <patternFill patternType="solid">
        <fgColor rgb="FFFFFFCC"/>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s>
  <cellStyleXfs count="1">
    <xf numFmtId="0" fontId="0" fillId="0" borderId="0"/>
  </cellStyleXfs>
  <cellXfs count="146">
    <xf numFmtId="0" fontId="0" fillId="0" borderId="0" xfId="0"/>
    <xf numFmtId="0" fontId="0" fillId="0" borderId="0" xfId="0"/>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vertical="center"/>
    </xf>
    <xf numFmtId="0" fontId="0" fillId="0" borderId="3" xfId="0" applyBorder="1" applyAlignment="1">
      <alignment vertical="center"/>
    </xf>
    <xf numFmtId="0" fontId="4" fillId="0" borderId="0" xfId="0" applyFont="1" applyAlignment="1">
      <alignment horizontal="left" vertical="center" wrapText="1"/>
    </xf>
    <xf numFmtId="0" fontId="0" fillId="0" borderId="0" xfId="0" applyAlignment="1">
      <alignment vertical="center"/>
    </xf>
    <xf numFmtId="0" fontId="5" fillId="0" borderId="0" xfId="0" applyFont="1" applyAlignment="1">
      <alignment horizontal="left" vertical="center"/>
    </xf>
    <xf numFmtId="164" fontId="5" fillId="0" borderId="0" xfId="0" applyNumberFormat="1" applyFont="1" applyAlignment="1">
      <alignment horizontal="left" vertical="center"/>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0" borderId="0" xfId="0" applyFont="1" applyAlignment="1">
      <alignment horizontal="left" vertical="center"/>
    </xf>
    <xf numFmtId="0" fontId="0" fillId="0" borderId="0" xfId="0" applyAlignment="1">
      <alignment vertical="center" wrapText="1"/>
    </xf>
    <xf numFmtId="0" fontId="0" fillId="0" borderId="3" xfId="0" applyBorder="1" applyAlignment="1">
      <alignment vertical="center" wrapText="1"/>
    </xf>
    <xf numFmtId="0" fontId="5" fillId="0" borderId="0" xfId="0" applyFont="1" applyAlignment="1">
      <alignment horizontal="left" vertical="center" wrapText="1"/>
    </xf>
    <xf numFmtId="0" fontId="0" fillId="0" borderId="4" xfId="0" applyBorder="1" applyAlignment="1">
      <alignment vertical="center"/>
    </xf>
    <xf numFmtId="0" fontId="6" fillId="0" borderId="0" xfId="0" applyFont="1" applyAlignment="1">
      <alignment horizontal="left" vertical="center"/>
    </xf>
    <xf numFmtId="4" fontId="7" fillId="0" borderId="0" xfId="0" applyNumberFormat="1" applyFont="1" applyAlignment="1">
      <alignment vertical="center"/>
    </xf>
    <xf numFmtId="0" fontId="3" fillId="0" borderId="0" xfId="0" applyFont="1" applyAlignment="1">
      <alignment horizontal="right" vertical="center"/>
    </xf>
    <xf numFmtId="0" fontId="8" fillId="0" borderId="0" xfId="0" applyFont="1" applyAlignment="1">
      <alignment horizontal="left" vertical="center"/>
    </xf>
    <xf numFmtId="4" fontId="3" fillId="0" borderId="0" xfId="0" applyNumberFormat="1" applyFont="1" applyAlignment="1">
      <alignment vertical="center"/>
    </xf>
    <xf numFmtId="165" fontId="3" fillId="0" borderId="0" xfId="0" applyNumberFormat="1" applyFont="1" applyAlignment="1">
      <alignment horizontal="right" vertical="center"/>
    </xf>
    <xf numFmtId="0" fontId="0" fillId="3" borderId="0" xfId="0" applyFill="1" applyAlignment="1">
      <alignment vertical="center"/>
    </xf>
    <xf numFmtId="0" fontId="9" fillId="3" borderId="5" xfId="0" applyFont="1" applyFill="1" applyBorder="1" applyAlignment="1">
      <alignment horizontal="left" vertical="center"/>
    </xf>
    <xf numFmtId="0" fontId="0" fillId="3" borderId="6" xfId="0" applyFill="1" applyBorder="1" applyAlignment="1">
      <alignment vertical="center"/>
    </xf>
    <xf numFmtId="0" fontId="9" fillId="3" borderId="6" xfId="0" applyFont="1" applyFill="1" applyBorder="1" applyAlignment="1">
      <alignment horizontal="right" vertical="center"/>
    </xf>
    <xf numFmtId="0" fontId="9" fillId="3" borderId="6" xfId="0" applyFont="1" applyFill="1" applyBorder="1" applyAlignment="1">
      <alignment horizontal="center" vertical="center"/>
    </xf>
    <xf numFmtId="4" fontId="9" fillId="3" borderId="6" xfId="0" applyNumberFormat="1" applyFont="1" applyFill="1" applyBorder="1" applyAlignment="1">
      <alignment vertical="center"/>
    </xf>
    <xf numFmtId="0" fontId="0" fillId="3" borderId="7" xfId="0" applyFill="1" applyBorder="1" applyAlignment="1">
      <alignment vertical="center"/>
    </xf>
    <xf numFmtId="0" fontId="10" fillId="0" borderId="8" xfId="0" applyFont="1" applyBorder="1" applyAlignment="1">
      <alignment horizontal="left" vertical="center"/>
    </xf>
    <xf numFmtId="0" fontId="0" fillId="0" borderId="8" xfId="0" applyBorder="1" applyAlignment="1">
      <alignment vertical="center"/>
    </xf>
    <xf numFmtId="0" fontId="3" fillId="0" borderId="9" xfId="0" applyFont="1" applyBorder="1" applyAlignment="1">
      <alignment horizontal="left" vertical="center"/>
    </xf>
    <xf numFmtId="0" fontId="0" fillId="0" borderId="9" xfId="0"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righ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0" xfId="0" applyFont="1" applyAlignment="1">
      <alignment horizontal="left" vertical="center" wrapText="1"/>
    </xf>
    <xf numFmtId="0" fontId="11" fillId="3" borderId="0" xfId="0" applyFont="1" applyFill="1" applyAlignment="1">
      <alignment horizontal="left" vertical="center"/>
    </xf>
    <xf numFmtId="0" fontId="11" fillId="3" borderId="0" xfId="0" applyFont="1" applyFill="1" applyAlignment="1">
      <alignment horizontal="right" vertical="center"/>
    </xf>
    <xf numFmtId="0" fontId="12" fillId="0" borderId="0" xfId="0" applyFont="1" applyAlignment="1">
      <alignment horizontal="left" vertical="center"/>
    </xf>
    <xf numFmtId="0" fontId="13" fillId="0" borderId="0" xfId="0" applyFont="1" applyAlignment="1">
      <alignment vertical="center"/>
    </xf>
    <xf numFmtId="0" fontId="13" fillId="0" borderId="3" xfId="0" applyFont="1" applyBorder="1" applyAlignment="1">
      <alignment vertical="center"/>
    </xf>
    <xf numFmtId="0" fontId="13" fillId="0" borderId="12" xfId="0" applyFont="1" applyBorder="1" applyAlignment="1">
      <alignment horizontal="left" vertical="center"/>
    </xf>
    <xf numFmtId="0" fontId="13" fillId="0" borderId="12" xfId="0" applyFont="1" applyBorder="1" applyAlignment="1">
      <alignment vertical="center"/>
    </xf>
    <xf numFmtId="4" fontId="13" fillId="0" borderId="12" xfId="0" applyNumberFormat="1" applyFont="1" applyBorder="1" applyAlignment="1">
      <alignment vertical="center"/>
    </xf>
    <xf numFmtId="0" fontId="14" fillId="0" borderId="0" xfId="0" applyFont="1" applyAlignment="1">
      <alignment vertical="center"/>
    </xf>
    <xf numFmtId="0" fontId="14" fillId="0" borderId="3" xfId="0" applyFont="1" applyBorder="1" applyAlignment="1">
      <alignment vertical="center"/>
    </xf>
    <xf numFmtId="0" fontId="14" fillId="0" borderId="12" xfId="0" applyFont="1" applyBorder="1" applyAlignment="1">
      <alignment horizontal="left" vertical="center"/>
    </xf>
    <xf numFmtId="0" fontId="14" fillId="0" borderId="12" xfId="0" applyFont="1" applyBorder="1" applyAlignment="1">
      <alignment vertical="center"/>
    </xf>
    <xf numFmtId="4" fontId="14" fillId="0" borderId="12" xfId="0" applyNumberFormat="1" applyFont="1" applyBorder="1" applyAlignment="1">
      <alignment vertical="center"/>
    </xf>
    <xf numFmtId="0" fontId="0" fillId="0" borderId="0" xfId="0" applyAlignment="1">
      <alignment horizontal="center" vertical="center" wrapText="1"/>
    </xf>
    <xf numFmtId="0" fontId="0" fillId="0" borderId="3" xfId="0"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0" xfId="0" applyFont="1" applyFill="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0" xfId="0" applyFont="1" applyAlignment="1">
      <alignment horizontal="left" vertical="center"/>
    </xf>
    <xf numFmtId="4" fontId="7" fillId="0" borderId="0" xfId="0" applyNumberFormat="1" applyFont="1"/>
    <xf numFmtId="0" fontId="0" fillId="0" borderId="16" xfId="0" applyBorder="1" applyAlignment="1">
      <alignment vertical="center"/>
    </xf>
    <xf numFmtId="166" fontId="16" fillId="0" borderId="4" xfId="0" applyNumberFormat="1" applyFont="1" applyBorder="1"/>
    <xf numFmtId="166" fontId="16" fillId="0" borderId="17" xfId="0" applyNumberFormat="1" applyFont="1" applyBorder="1"/>
    <xf numFmtId="4" fontId="17" fillId="0" borderId="0" xfId="0" applyNumberFormat="1" applyFont="1" applyAlignment="1">
      <alignment vertical="center"/>
    </xf>
    <xf numFmtId="0" fontId="18" fillId="0" borderId="0" xfId="0" applyFont="1"/>
    <xf numFmtId="0" fontId="18" fillId="0" borderId="3" xfId="0" applyFont="1" applyBorder="1"/>
    <xf numFmtId="0" fontId="18" fillId="0" borderId="0" xfId="0" applyFont="1" applyAlignment="1">
      <alignment horizontal="left"/>
    </xf>
    <xf numFmtId="0" fontId="13" fillId="0" borderId="0" xfId="0" applyFont="1" applyAlignment="1">
      <alignment horizontal="left"/>
    </xf>
    <xf numFmtId="0" fontId="18" fillId="0" borderId="0" xfId="0" applyFont="1" applyProtection="1">
      <protection locked="0"/>
    </xf>
    <xf numFmtId="4" fontId="13" fillId="0" borderId="0" xfId="0" applyNumberFormat="1" applyFont="1"/>
    <xf numFmtId="0" fontId="18" fillId="0" borderId="18" xfId="0" applyFont="1" applyBorder="1"/>
    <xf numFmtId="166" fontId="18" fillId="0" borderId="0" xfId="0" applyNumberFormat="1" applyFont="1"/>
    <xf numFmtId="166" fontId="18" fillId="0" borderId="19" xfId="0" applyNumberFormat="1" applyFont="1" applyBorder="1"/>
    <xf numFmtId="0" fontId="18" fillId="0" borderId="0" xfId="0" applyFont="1" applyAlignment="1">
      <alignment horizontal="center"/>
    </xf>
    <xf numFmtId="4" fontId="18" fillId="0" borderId="0" xfId="0" applyNumberFormat="1" applyFont="1" applyAlignment="1">
      <alignment vertical="center"/>
    </xf>
    <xf numFmtId="0" fontId="14" fillId="0" borderId="0" xfId="0" applyFont="1" applyAlignment="1">
      <alignment horizontal="left"/>
    </xf>
    <xf numFmtId="4" fontId="14" fillId="0" borderId="0" xfId="0" applyNumberFormat="1" applyFont="1"/>
    <xf numFmtId="0" fontId="11" fillId="0" borderId="20" xfId="0" applyFont="1" applyBorder="1" applyAlignment="1">
      <alignment horizontal="center" vertical="center"/>
    </xf>
    <xf numFmtId="49" fontId="11" fillId="0" borderId="20" xfId="0" applyNumberFormat="1" applyFont="1" applyBorder="1" applyAlignment="1">
      <alignment horizontal="left" vertical="center" wrapText="1"/>
    </xf>
    <xf numFmtId="0" fontId="11" fillId="0" borderId="20" xfId="0" applyFont="1" applyBorder="1" applyAlignment="1">
      <alignment horizontal="left" vertical="center" wrapText="1"/>
    </xf>
    <xf numFmtId="0" fontId="11" fillId="0" borderId="20" xfId="0" applyFont="1" applyBorder="1" applyAlignment="1">
      <alignment horizontal="center" vertical="center" wrapText="1"/>
    </xf>
    <xf numFmtId="167" fontId="11" fillId="0" borderId="20" xfId="0" applyNumberFormat="1" applyFont="1" applyBorder="1" applyAlignment="1">
      <alignment vertical="center"/>
    </xf>
    <xf numFmtId="4" fontId="11" fillId="2" borderId="20" xfId="0" applyNumberFormat="1" applyFont="1" applyFill="1" applyBorder="1" applyAlignment="1" applyProtection="1">
      <alignment vertical="center"/>
      <protection locked="0"/>
    </xf>
    <xf numFmtId="4" fontId="11" fillId="0" borderId="20" xfId="0" applyNumberFormat="1" applyFont="1" applyBorder="1" applyAlignment="1">
      <alignment vertical="center"/>
    </xf>
    <xf numFmtId="0" fontId="0" fillId="0" borderId="20" xfId="0" applyBorder="1" applyAlignment="1">
      <alignment vertical="center"/>
    </xf>
    <xf numFmtId="0" fontId="15" fillId="2" borderId="18" xfId="0" applyFont="1" applyFill="1" applyBorder="1" applyAlignment="1" applyProtection="1">
      <alignment horizontal="left" vertical="center"/>
      <protection locked="0"/>
    </xf>
    <xf numFmtId="0" fontId="15" fillId="0" borderId="0" xfId="0" applyFont="1" applyAlignment="1">
      <alignment horizontal="center" vertical="center"/>
    </xf>
    <xf numFmtId="166" fontId="15" fillId="0" borderId="0" xfId="0" applyNumberFormat="1" applyFont="1" applyAlignment="1">
      <alignment vertical="center"/>
    </xf>
    <xf numFmtId="166" fontId="15" fillId="0" borderId="19" xfId="0" applyNumberFormat="1" applyFont="1" applyBorder="1" applyAlignment="1">
      <alignment vertical="center"/>
    </xf>
    <xf numFmtId="0" fontId="11" fillId="0" borderId="0" xfId="0" applyFont="1" applyAlignment="1">
      <alignment horizontal="left" vertical="center"/>
    </xf>
    <xf numFmtId="4" fontId="0" fillId="0" borderId="0" xfId="0" applyNumberFormat="1" applyAlignment="1">
      <alignment vertical="center"/>
    </xf>
    <xf numFmtId="0" fontId="19" fillId="0" borderId="0" xfId="0" applyFont="1" applyAlignment="1">
      <alignment horizontal="left" vertical="center"/>
    </xf>
    <xf numFmtId="0" fontId="20" fillId="0" borderId="0" xfId="0" applyFont="1" applyAlignment="1">
      <alignment horizontal="left" vertical="center" wrapText="1"/>
    </xf>
    <xf numFmtId="0" fontId="0" fillId="0" borderId="0" xfId="0" applyAlignment="1" applyProtection="1">
      <alignment vertical="center"/>
      <protection locked="0"/>
    </xf>
    <xf numFmtId="0" fontId="0" fillId="0" borderId="18" xfId="0" applyBorder="1" applyAlignment="1">
      <alignment vertical="center"/>
    </xf>
    <xf numFmtId="0" fontId="0" fillId="0" borderId="19" xfId="0" applyBorder="1" applyAlignment="1">
      <alignment vertical="center"/>
    </xf>
    <xf numFmtId="0" fontId="21" fillId="0" borderId="0" xfId="0" applyFont="1" applyAlignment="1">
      <alignment vertical="center" wrapText="1"/>
    </xf>
    <xf numFmtId="0" fontId="22" fillId="0" borderId="0" xfId="0" applyFont="1" applyAlignment="1">
      <alignment vertical="center"/>
    </xf>
    <xf numFmtId="0" fontId="22"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167" fontId="22" fillId="0" borderId="0" xfId="0" applyNumberFormat="1" applyFont="1" applyAlignment="1">
      <alignment vertical="center"/>
    </xf>
    <xf numFmtId="0" fontId="22" fillId="0" borderId="0" xfId="0" applyFont="1" applyAlignment="1" applyProtection="1">
      <alignment vertical="center"/>
      <protection locked="0"/>
    </xf>
    <xf numFmtId="0" fontId="22" fillId="0" borderId="18" xfId="0" applyFont="1" applyBorder="1" applyAlignment="1">
      <alignment vertical="center"/>
    </xf>
    <xf numFmtId="0" fontId="22" fillId="0" borderId="19" xfId="0" applyFont="1" applyBorder="1" applyAlignment="1">
      <alignment vertical="center"/>
    </xf>
    <xf numFmtId="0" fontId="23" fillId="0" borderId="0" xfId="0" applyFont="1" applyAlignment="1">
      <alignment vertical="center"/>
    </xf>
    <xf numFmtId="0" fontId="23"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167" fontId="23" fillId="0" borderId="0" xfId="0" applyNumberFormat="1" applyFont="1" applyAlignment="1">
      <alignment vertical="center"/>
    </xf>
    <xf numFmtId="0" fontId="23" fillId="0" borderId="0" xfId="0" applyFont="1" applyAlignment="1" applyProtection="1">
      <alignment vertical="center"/>
      <protection locked="0"/>
    </xf>
    <xf numFmtId="0" fontId="23" fillId="0" borderId="18" xfId="0" applyFont="1" applyBorder="1" applyAlignment="1">
      <alignment vertical="center"/>
    </xf>
    <xf numFmtId="0" fontId="23" fillId="0" borderId="19" xfId="0" applyFont="1" applyBorder="1" applyAlignment="1">
      <alignment vertical="center"/>
    </xf>
    <xf numFmtId="0" fontId="24" fillId="0" borderId="20" xfId="0" applyFont="1" applyBorder="1" applyAlignment="1">
      <alignment horizontal="center" vertical="center"/>
    </xf>
    <xf numFmtId="49" fontId="24" fillId="0" borderId="20" xfId="0" applyNumberFormat="1" applyFont="1" applyBorder="1" applyAlignment="1">
      <alignment horizontal="left" vertical="center" wrapText="1"/>
    </xf>
    <xf numFmtId="0" fontId="24" fillId="0" borderId="20" xfId="0" applyFont="1" applyBorder="1" applyAlignment="1">
      <alignment horizontal="left" vertical="center" wrapText="1"/>
    </xf>
    <xf numFmtId="0" fontId="24" fillId="0" borderId="20" xfId="0" applyFont="1" applyBorder="1" applyAlignment="1">
      <alignment horizontal="center" vertical="center" wrapText="1"/>
    </xf>
    <xf numFmtId="167" fontId="24" fillId="0" borderId="20" xfId="0" applyNumberFormat="1" applyFont="1" applyBorder="1" applyAlignment="1">
      <alignment vertical="center"/>
    </xf>
    <xf numFmtId="4" fontId="24" fillId="2" borderId="20" xfId="0" applyNumberFormat="1" applyFont="1" applyFill="1" applyBorder="1" applyAlignment="1" applyProtection="1">
      <alignment vertical="center"/>
      <protection locked="0"/>
    </xf>
    <xf numFmtId="4" fontId="24" fillId="0" borderId="20" xfId="0" applyNumberFormat="1" applyFont="1" applyBorder="1" applyAlignment="1">
      <alignment vertical="center"/>
    </xf>
    <xf numFmtId="0" fontId="25" fillId="0" borderId="20" xfId="0" applyFont="1" applyBorder="1" applyAlignment="1">
      <alignment vertical="center"/>
    </xf>
    <xf numFmtId="0" fontId="25" fillId="0" borderId="3" xfId="0" applyFont="1" applyBorder="1" applyAlignment="1">
      <alignment vertical="center"/>
    </xf>
    <xf numFmtId="0" fontId="24" fillId="2" borderId="18" xfId="0" applyFont="1" applyFill="1" applyBorder="1" applyAlignment="1" applyProtection="1">
      <alignment horizontal="left" vertical="center"/>
      <protection locked="0"/>
    </xf>
    <xf numFmtId="0" fontId="24" fillId="0" borderId="0" xfId="0" applyFont="1" applyAlignment="1">
      <alignment horizontal="center" vertical="center"/>
    </xf>
    <xf numFmtId="0" fontId="26" fillId="0" borderId="0" xfId="0" applyFont="1" applyAlignment="1">
      <alignment vertical="center"/>
    </xf>
    <xf numFmtId="0" fontId="26"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Alignment="1" applyProtection="1">
      <alignment vertical="center"/>
      <protection locked="0"/>
    </xf>
    <xf numFmtId="0" fontId="26" fillId="0" borderId="18" xfId="0" applyFont="1" applyBorder="1" applyAlignment="1">
      <alignment vertical="center"/>
    </xf>
    <xf numFmtId="0" fontId="26" fillId="0" borderId="19" xfId="0" applyFont="1" applyBorder="1" applyAlignment="1">
      <alignment vertical="center"/>
    </xf>
    <xf numFmtId="0" fontId="0" fillId="0" borderId="21" xfId="0" applyBorder="1" applyAlignment="1">
      <alignment vertical="center"/>
    </xf>
    <xf numFmtId="0" fontId="0" fillId="0" borderId="12" xfId="0" applyBorder="1" applyAlignment="1">
      <alignment vertical="center"/>
    </xf>
    <xf numFmtId="0" fontId="0" fillId="0" borderId="22" xfId="0"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20838D8-2AAB-4DD4-ABDE-4FD1C4FF194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9065E47-94FE-455A-84FE-F6F3318126FC}"/>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dnatel\AppData\Local\Microsoft\Windows\INetCache\Content.Outlook\C6G7T0LS\Rekonstrukce%20fotbalov&#233;ho%20h&#345;i&#353;t&#283;-%20are&#225;l%20Lomsk&#225;%20Litv&#237;nov%20zad&#225;n&#237;.xlsx" TargetMode="External"/><Relationship Id="rId1" Type="http://schemas.openxmlformats.org/officeDocument/2006/relationships/externalLinkPath" Target="file:///C:\Users\Jednatel\AppData\Local\Microsoft\Windows\INetCache\Content.Outlook\C6G7T0LS\Rekonstrukce%20fotbalov&#233;ho%20h&#345;i&#353;t&#283;-%20are&#225;l%20Lomsk&#225;%20Litv&#237;nov%20zad&#225;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kapitulace stavby"/>
      <sheetName val="SO 01 - Hřiště"/>
      <sheetName val="SO 02 - Vnější osvětlení"/>
      <sheetName val="SO 03 - Zpevněné plochy"/>
      <sheetName val="SO 04 - Oplocení"/>
    </sheetNames>
    <sheetDataSet>
      <sheetData sheetId="0">
        <row r="6">
          <cell r="K6" t="str">
            <v>Rekonstrukce fotbalového hřiště- areál Lomská Litvínov</v>
          </cell>
        </row>
        <row r="8">
          <cell r="AN8" t="str">
            <v>5. 12. 2022</v>
          </cell>
        </row>
        <row r="10">
          <cell r="AN10" t="str">
            <v/>
          </cell>
        </row>
        <row r="11">
          <cell r="E11" t="str">
            <v xml:space="preserve"> </v>
          </cell>
          <cell r="AN11" t="str">
            <v/>
          </cell>
        </row>
        <row r="13">
          <cell r="AN13" t="str">
            <v>Vyplň údaj</v>
          </cell>
        </row>
        <row r="14">
          <cell r="E14" t="str">
            <v>Vyplň údaj</v>
          </cell>
          <cell r="AN14" t="str">
            <v>Vyplň údaj</v>
          </cell>
        </row>
        <row r="16">
          <cell r="AN16" t="str">
            <v/>
          </cell>
        </row>
        <row r="17">
          <cell r="E17" t="str">
            <v>A3 Detail s.r.o.</v>
          </cell>
          <cell r="AN17" t="str">
            <v/>
          </cell>
        </row>
        <row r="19">
          <cell r="AN19" t="str">
            <v/>
          </cell>
        </row>
        <row r="20">
          <cell r="E20" t="str">
            <v>Krajovský</v>
          </cell>
          <cell r="AN20" t="str">
            <v/>
          </cell>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7532-E5A9-4C24-8A7C-E97A0C1E8852}">
  <sheetPr>
    <pageSetUpPr fitToPage="1"/>
  </sheetPr>
  <dimension ref="B2:BM185"/>
  <sheetViews>
    <sheetView showGridLines="0" tabSelected="1" workbookViewId="0">
      <selection activeCell="W154" sqref="W154"/>
    </sheetView>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s>
  <sheetData>
    <row r="2" spans="2:46" ht="36.9" customHeight="1" x14ac:dyDescent="0.2">
      <c r="L2" s="1"/>
      <c r="M2" s="1"/>
      <c r="N2" s="1"/>
      <c r="O2" s="1"/>
      <c r="P2" s="1"/>
      <c r="Q2" s="1"/>
      <c r="R2" s="1"/>
      <c r="S2" s="1"/>
      <c r="T2" s="1"/>
      <c r="U2" s="1"/>
      <c r="V2" s="1"/>
      <c r="AT2" s="2" t="s">
        <v>284</v>
      </c>
    </row>
    <row r="3" spans="2:46" ht="6.9" customHeight="1" x14ac:dyDescent="0.2">
      <c r="B3" s="3"/>
      <c r="C3" s="4"/>
      <c r="D3" s="4"/>
      <c r="E3" s="4"/>
      <c r="F3" s="4"/>
      <c r="G3" s="4"/>
      <c r="H3" s="4"/>
      <c r="I3" s="4"/>
      <c r="J3" s="4"/>
      <c r="K3" s="4"/>
      <c r="L3" s="5"/>
      <c r="AT3" s="2" t="s">
        <v>1</v>
      </c>
    </row>
    <row r="4" spans="2:46" ht="24.9" customHeight="1" x14ac:dyDescent="0.2">
      <c r="B4" s="5"/>
      <c r="D4" s="6" t="s">
        <v>2</v>
      </c>
      <c r="L4" s="5"/>
      <c r="M4" s="7" t="s">
        <v>3</v>
      </c>
      <c r="AT4" s="2" t="s">
        <v>4</v>
      </c>
    </row>
    <row r="5" spans="2:46" ht="6.9" customHeight="1" x14ac:dyDescent="0.2">
      <c r="B5" s="5"/>
      <c r="L5" s="5"/>
    </row>
    <row r="6" spans="2:46" ht="12" customHeight="1" x14ac:dyDescent="0.2">
      <c r="B6" s="5"/>
      <c r="D6" s="8" t="s">
        <v>5</v>
      </c>
      <c r="L6" s="5"/>
    </row>
    <row r="7" spans="2:46" ht="16.5" customHeight="1" x14ac:dyDescent="0.2">
      <c r="B7" s="5"/>
      <c r="E7" s="9" t="str">
        <f>'[1]Rekapitulace stavby'!K6</f>
        <v>Rekonstrukce fotbalového hřiště- areál Lomská Litvínov</v>
      </c>
      <c r="F7" s="10"/>
      <c r="G7" s="10"/>
      <c r="H7" s="10"/>
      <c r="L7" s="5"/>
    </row>
    <row r="8" spans="2:46" s="11" customFormat="1" ht="12" customHeight="1" x14ac:dyDescent="0.2">
      <c r="B8" s="12"/>
      <c r="D8" s="8" t="s">
        <v>6</v>
      </c>
      <c r="L8" s="12"/>
    </row>
    <row r="9" spans="2:46" s="11" customFormat="1" ht="16.5" customHeight="1" x14ac:dyDescent="0.2">
      <c r="B9" s="12"/>
      <c r="E9" s="13" t="s">
        <v>285</v>
      </c>
      <c r="F9" s="14"/>
      <c r="G9" s="14"/>
      <c r="H9" s="14"/>
      <c r="L9" s="12"/>
    </row>
    <row r="10" spans="2:46" s="11" customFormat="1" x14ac:dyDescent="0.2">
      <c r="B10" s="12"/>
      <c r="L10" s="12"/>
    </row>
    <row r="11" spans="2:46" s="11" customFormat="1" ht="12" customHeight="1" x14ac:dyDescent="0.2">
      <c r="B11" s="12"/>
      <c r="D11" s="8" t="s">
        <v>8</v>
      </c>
      <c r="F11" s="15" t="s">
        <v>9</v>
      </c>
      <c r="I11" s="8" t="s">
        <v>10</v>
      </c>
      <c r="J11" s="15" t="s">
        <v>9</v>
      </c>
      <c r="L11" s="12"/>
    </row>
    <row r="12" spans="2:46" s="11" customFormat="1" ht="12" customHeight="1" x14ac:dyDescent="0.2">
      <c r="B12" s="12"/>
      <c r="D12" s="8" t="s">
        <v>11</v>
      </c>
      <c r="F12" s="15" t="s">
        <v>286</v>
      </c>
      <c r="I12" s="8" t="s">
        <v>13</v>
      </c>
      <c r="J12" s="16" t="str">
        <f>'[1]Rekapitulace stavby'!AN8</f>
        <v>5. 12. 2022</v>
      </c>
      <c r="L12" s="12"/>
    </row>
    <row r="13" spans="2:46" s="11" customFormat="1" ht="10.8" customHeight="1" x14ac:dyDescent="0.2">
      <c r="B13" s="12"/>
      <c r="L13" s="12"/>
    </row>
    <row r="14" spans="2:46" s="11" customFormat="1" ht="12" customHeight="1" x14ac:dyDescent="0.2">
      <c r="B14" s="12"/>
      <c r="D14" s="8" t="s">
        <v>14</v>
      </c>
      <c r="I14" s="8" t="s">
        <v>15</v>
      </c>
      <c r="J14" s="15" t="str">
        <f>IF('[1]Rekapitulace stavby'!AN10="","",'[1]Rekapitulace stavby'!AN10)</f>
        <v/>
      </c>
      <c r="L14" s="12"/>
    </row>
    <row r="15" spans="2:46" s="11" customFormat="1" ht="18" customHeight="1" x14ac:dyDescent="0.2">
      <c r="B15" s="12"/>
      <c r="E15" s="15" t="str">
        <f>IF('[1]Rekapitulace stavby'!E11="","",'[1]Rekapitulace stavby'!E11)</f>
        <v xml:space="preserve"> </v>
      </c>
      <c r="I15" s="8" t="s">
        <v>16</v>
      </c>
      <c r="J15" s="15" t="str">
        <f>IF('[1]Rekapitulace stavby'!AN11="","",'[1]Rekapitulace stavby'!AN11)</f>
        <v/>
      </c>
      <c r="L15" s="12"/>
    </row>
    <row r="16" spans="2:46" s="11" customFormat="1" ht="6.9" customHeight="1" x14ac:dyDescent="0.2">
      <c r="B16" s="12"/>
      <c r="L16" s="12"/>
    </row>
    <row r="17" spans="2:12" s="11" customFormat="1" ht="12" customHeight="1" x14ac:dyDescent="0.2">
      <c r="B17" s="12"/>
      <c r="D17" s="8" t="s">
        <v>17</v>
      </c>
      <c r="I17" s="8" t="s">
        <v>15</v>
      </c>
      <c r="J17" s="17" t="str">
        <f>'[1]Rekapitulace stavby'!AN13</f>
        <v>Vyplň údaj</v>
      </c>
      <c r="L17" s="12"/>
    </row>
    <row r="18" spans="2:12" s="11" customFormat="1" ht="18" customHeight="1" x14ac:dyDescent="0.2">
      <c r="B18" s="12"/>
      <c r="E18" s="18" t="str">
        <f>'[1]Rekapitulace stavby'!E14</f>
        <v>Vyplň údaj</v>
      </c>
      <c r="F18" s="19"/>
      <c r="G18" s="19"/>
      <c r="H18" s="19"/>
      <c r="I18" s="8" t="s">
        <v>16</v>
      </c>
      <c r="J18" s="17" t="str">
        <f>'[1]Rekapitulace stavby'!AN14</f>
        <v>Vyplň údaj</v>
      </c>
      <c r="L18" s="12"/>
    </row>
    <row r="19" spans="2:12" s="11" customFormat="1" ht="6.9" customHeight="1" x14ac:dyDescent="0.2">
      <c r="B19" s="12"/>
      <c r="L19" s="12"/>
    </row>
    <row r="20" spans="2:12" s="11" customFormat="1" ht="12" customHeight="1" x14ac:dyDescent="0.2">
      <c r="B20" s="12"/>
      <c r="D20" s="8" t="s">
        <v>18</v>
      </c>
      <c r="I20" s="8" t="s">
        <v>15</v>
      </c>
      <c r="J20" s="15" t="s">
        <v>9</v>
      </c>
      <c r="L20" s="12"/>
    </row>
    <row r="21" spans="2:12" s="11" customFormat="1" ht="18" customHeight="1" x14ac:dyDescent="0.2">
      <c r="B21" s="12"/>
      <c r="E21" s="15" t="s">
        <v>287</v>
      </c>
      <c r="I21" s="8" t="s">
        <v>16</v>
      </c>
      <c r="J21" s="15" t="s">
        <v>9</v>
      </c>
      <c r="L21" s="12"/>
    </row>
    <row r="22" spans="2:12" s="11" customFormat="1" ht="6.9" customHeight="1" x14ac:dyDescent="0.2">
      <c r="B22" s="12"/>
      <c r="L22" s="12"/>
    </row>
    <row r="23" spans="2:12" s="11" customFormat="1" ht="12" customHeight="1" x14ac:dyDescent="0.2">
      <c r="B23" s="12"/>
      <c r="D23" s="8" t="s">
        <v>19</v>
      </c>
      <c r="I23" s="8" t="s">
        <v>15</v>
      </c>
      <c r="J23" s="15" t="s">
        <v>9</v>
      </c>
      <c r="L23" s="12"/>
    </row>
    <row r="24" spans="2:12" s="11" customFormat="1" ht="18" customHeight="1" x14ac:dyDescent="0.2">
      <c r="B24" s="12"/>
      <c r="E24" s="15" t="s">
        <v>288</v>
      </c>
      <c r="I24" s="8" t="s">
        <v>16</v>
      </c>
      <c r="J24" s="15" t="s">
        <v>9</v>
      </c>
      <c r="L24" s="12"/>
    </row>
    <row r="25" spans="2:12" s="11" customFormat="1" ht="6.9" customHeight="1" x14ac:dyDescent="0.2">
      <c r="B25" s="12"/>
      <c r="L25" s="12"/>
    </row>
    <row r="26" spans="2:12" s="11" customFormat="1" ht="12" customHeight="1" x14ac:dyDescent="0.2">
      <c r="B26" s="12"/>
      <c r="D26" s="8" t="s">
        <v>20</v>
      </c>
      <c r="L26" s="12"/>
    </row>
    <row r="27" spans="2:12" s="20" customFormat="1" ht="16.5" customHeight="1" x14ac:dyDescent="0.2">
      <c r="B27" s="21"/>
      <c r="E27" s="22" t="s">
        <v>9</v>
      </c>
      <c r="F27" s="22"/>
      <c r="G27" s="22"/>
      <c r="H27" s="22"/>
      <c r="L27" s="21"/>
    </row>
    <row r="28" spans="2:12" s="11" customFormat="1" ht="6.9" customHeight="1" x14ac:dyDescent="0.2">
      <c r="B28" s="12"/>
      <c r="L28" s="12"/>
    </row>
    <row r="29" spans="2:12" s="11" customFormat="1" ht="6.9" customHeight="1" x14ac:dyDescent="0.2">
      <c r="B29" s="12"/>
      <c r="D29" s="23"/>
      <c r="E29" s="23"/>
      <c r="F29" s="23"/>
      <c r="G29" s="23"/>
      <c r="H29" s="23"/>
      <c r="I29" s="23"/>
      <c r="J29" s="23"/>
      <c r="K29" s="23"/>
      <c r="L29" s="12"/>
    </row>
    <row r="30" spans="2:12" s="11" customFormat="1" ht="25.35" customHeight="1" x14ac:dyDescent="0.2">
      <c r="B30" s="12"/>
      <c r="D30" s="24" t="s">
        <v>21</v>
      </c>
      <c r="J30" s="25">
        <f>ROUND(J128, 2)</f>
        <v>0</v>
      </c>
      <c r="L30" s="12"/>
    </row>
    <row r="31" spans="2:12" s="11" customFormat="1" ht="6.9" customHeight="1" x14ac:dyDescent="0.2">
      <c r="B31" s="12"/>
      <c r="D31" s="23"/>
      <c r="E31" s="23"/>
      <c r="F31" s="23"/>
      <c r="G31" s="23"/>
      <c r="H31" s="23"/>
      <c r="I31" s="23"/>
      <c r="J31" s="23"/>
      <c r="K31" s="23"/>
      <c r="L31" s="12"/>
    </row>
    <row r="32" spans="2:12" s="11" customFormat="1" ht="14.4" customHeight="1" x14ac:dyDescent="0.2">
      <c r="B32" s="12"/>
      <c r="F32" s="26" t="s">
        <v>22</v>
      </c>
      <c r="I32" s="26" t="s">
        <v>23</v>
      </c>
      <c r="J32" s="26" t="s">
        <v>24</v>
      </c>
      <c r="L32" s="12"/>
    </row>
    <row r="33" spans="2:12" s="11" customFormat="1" ht="14.4" customHeight="1" x14ac:dyDescent="0.2">
      <c r="B33" s="12"/>
      <c r="D33" s="27" t="s">
        <v>25</v>
      </c>
      <c r="E33" s="8" t="s">
        <v>26</v>
      </c>
      <c r="F33" s="28">
        <f>ROUND((SUM(BE128:BE184)),  2)</f>
        <v>0</v>
      </c>
      <c r="I33" s="29">
        <v>0.21</v>
      </c>
      <c r="J33" s="28">
        <f>ROUND(((SUM(BE128:BE184))*I33),  2)</f>
        <v>0</v>
      </c>
      <c r="L33" s="12"/>
    </row>
    <row r="34" spans="2:12" s="11" customFormat="1" ht="14.4" customHeight="1" x14ac:dyDescent="0.2">
      <c r="B34" s="12"/>
      <c r="E34" s="8" t="s">
        <v>27</v>
      </c>
      <c r="F34" s="28">
        <f>ROUND((SUM(BF128:BF184)),  2)</f>
        <v>0</v>
      </c>
      <c r="I34" s="29">
        <v>0.12</v>
      </c>
      <c r="J34" s="28">
        <f>ROUND(((SUM(BF128:BF184))*I34),  2)</f>
        <v>0</v>
      </c>
      <c r="L34" s="12"/>
    </row>
    <row r="35" spans="2:12" s="11" customFormat="1" ht="14.4" hidden="1" customHeight="1" x14ac:dyDescent="0.2">
      <c r="B35" s="12"/>
      <c r="E35" s="8" t="s">
        <v>28</v>
      </c>
      <c r="F35" s="28">
        <f>ROUND((SUM(BG128:BG184)),  2)</f>
        <v>0</v>
      </c>
      <c r="I35" s="29">
        <v>0.21</v>
      </c>
      <c r="J35" s="28">
        <f>0</f>
        <v>0</v>
      </c>
      <c r="L35" s="12"/>
    </row>
    <row r="36" spans="2:12" s="11" customFormat="1" ht="14.4" hidden="1" customHeight="1" x14ac:dyDescent="0.2">
      <c r="B36" s="12"/>
      <c r="E36" s="8" t="s">
        <v>29</v>
      </c>
      <c r="F36" s="28">
        <f>ROUND((SUM(BH128:BH184)),  2)</f>
        <v>0</v>
      </c>
      <c r="I36" s="29">
        <v>0.12</v>
      </c>
      <c r="J36" s="28">
        <f>0</f>
        <v>0</v>
      </c>
      <c r="L36" s="12"/>
    </row>
    <row r="37" spans="2:12" s="11" customFormat="1" ht="14.4" hidden="1" customHeight="1" x14ac:dyDescent="0.2">
      <c r="B37" s="12"/>
      <c r="E37" s="8" t="s">
        <v>30</v>
      </c>
      <c r="F37" s="28">
        <f>ROUND((SUM(BI128:BI184)),  2)</f>
        <v>0</v>
      </c>
      <c r="I37" s="29">
        <v>0</v>
      </c>
      <c r="J37" s="28">
        <f>0</f>
        <v>0</v>
      </c>
      <c r="L37" s="12"/>
    </row>
    <row r="38" spans="2:12" s="11" customFormat="1" ht="6.9" customHeight="1" x14ac:dyDescent="0.2">
      <c r="B38" s="12"/>
      <c r="L38" s="12"/>
    </row>
    <row r="39" spans="2:12" s="11" customFormat="1" ht="25.35" customHeight="1" x14ac:dyDescent="0.2">
      <c r="B39" s="12"/>
      <c r="C39" s="30"/>
      <c r="D39" s="31" t="s">
        <v>31</v>
      </c>
      <c r="E39" s="32"/>
      <c r="F39" s="32"/>
      <c r="G39" s="33" t="s">
        <v>32</v>
      </c>
      <c r="H39" s="34" t="s">
        <v>33</v>
      </c>
      <c r="I39" s="32"/>
      <c r="J39" s="35">
        <f>SUM(J30:J37)</f>
        <v>0</v>
      </c>
      <c r="K39" s="36"/>
      <c r="L39" s="12"/>
    </row>
    <row r="40" spans="2:12" s="11" customFormat="1" ht="14.4" customHeight="1" x14ac:dyDescent="0.2">
      <c r="B40" s="12"/>
      <c r="L40" s="12"/>
    </row>
    <row r="41" spans="2:12" ht="14.4" customHeight="1" x14ac:dyDescent="0.2">
      <c r="B41" s="5"/>
      <c r="L41" s="5"/>
    </row>
    <row r="42" spans="2:12" ht="14.4" customHeight="1" x14ac:dyDescent="0.2">
      <c r="B42" s="5"/>
      <c r="L42" s="5"/>
    </row>
    <row r="43" spans="2:12" ht="14.4" customHeight="1" x14ac:dyDescent="0.2">
      <c r="B43" s="5"/>
      <c r="L43" s="5"/>
    </row>
    <row r="44" spans="2:12" ht="14.4" customHeight="1" x14ac:dyDescent="0.2">
      <c r="B44" s="5"/>
      <c r="L44" s="5"/>
    </row>
    <row r="45" spans="2:12" ht="14.4" customHeight="1" x14ac:dyDescent="0.2">
      <c r="B45" s="5"/>
      <c r="L45" s="5"/>
    </row>
    <row r="46" spans="2:12" ht="14.4" customHeight="1" x14ac:dyDescent="0.2">
      <c r="B46" s="5"/>
      <c r="L46" s="5"/>
    </row>
    <row r="47" spans="2:12" ht="14.4" customHeight="1" x14ac:dyDescent="0.2">
      <c r="B47" s="5"/>
      <c r="L47" s="5"/>
    </row>
    <row r="48" spans="2:12" ht="14.4" customHeight="1" x14ac:dyDescent="0.2">
      <c r="B48" s="5"/>
      <c r="L48" s="5"/>
    </row>
    <row r="49" spans="2:12" ht="14.4" customHeight="1" x14ac:dyDescent="0.2">
      <c r="B49" s="5"/>
      <c r="L49" s="5"/>
    </row>
    <row r="50" spans="2:12" s="11" customFormat="1" ht="14.4" customHeight="1" x14ac:dyDescent="0.2">
      <c r="B50" s="12"/>
      <c r="D50" s="37" t="s">
        <v>34</v>
      </c>
      <c r="E50" s="38"/>
      <c r="F50" s="38"/>
      <c r="G50" s="37" t="s">
        <v>35</v>
      </c>
      <c r="H50" s="38"/>
      <c r="I50" s="38"/>
      <c r="J50" s="38"/>
      <c r="K50" s="38"/>
      <c r="L50" s="12"/>
    </row>
    <row r="51" spans="2:12" x14ac:dyDescent="0.2">
      <c r="B51" s="5"/>
      <c r="L51" s="5"/>
    </row>
    <row r="52" spans="2:12" x14ac:dyDescent="0.2">
      <c r="B52" s="5"/>
      <c r="L52" s="5"/>
    </row>
    <row r="53" spans="2:12" x14ac:dyDescent="0.2">
      <c r="B53" s="5"/>
      <c r="L53" s="5"/>
    </row>
    <row r="54" spans="2:12" x14ac:dyDescent="0.2">
      <c r="B54" s="5"/>
      <c r="L54" s="5"/>
    </row>
    <row r="55" spans="2:12" x14ac:dyDescent="0.2">
      <c r="B55" s="5"/>
      <c r="L55" s="5"/>
    </row>
    <row r="56" spans="2:12" x14ac:dyDescent="0.2">
      <c r="B56" s="5"/>
      <c r="L56" s="5"/>
    </row>
    <row r="57" spans="2:12" x14ac:dyDescent="0.2">
      <c r="B57" s="5"/>
      <c r="L57" s="5"/>
    </row>
    <row r="58" spans="2:12" x14ac:dyDescent="0.2">
      <c r="B58" s="5"/>
      <c r="L58" s="5"/>
    </row>
    <row r="59" spans="2:12" x14ac:dyDescent="0.2">
      <c r="B59" s="5"/>
      <c r="L59" s="5"/>
    </row>
    <row r="60" spans="2:12" x14ac:dyDescent="0.2">
      <c r="B60" s="5"/>
      <c r="L60" s="5"/>
    </row>
    <row r="61" spans="2:12" s="11" customFormat="1" ht="13.2" x14ac:dyDescent="0.2">
      <c r="B61" s="12"/>
      <c r="D61" s="39" t="s">
        <v>36</v>
      </c>
      <c r="E61" s="40"/>
      <c r="F61" s="41" t="s">
        <v>37</v>
      </c>
      <c r="G61" s="39" t="s">
        <v>36</v>
      </c>
      <c r="H61" s="40"/>
      <c r="I61" s="40"/>
      <c r="J61" s="42" t="s">
        <v>37</v>
      </c>
      <c r="K61" s="40"/>
      <c r="L61" s="12"/>
    </row>
    <row r="62" spans="2:12" x14ac:dyDescent="0.2">
      <c r="B62" s="5"/>
      <c r="L62" s="5"/>
    </row>
    <row r="63" spans="2:12" x14ac:dyDescent="0.2">
      <c r="B63" s="5"/>
      <c r="L63" s="5"/>
    </row>
    <row r="64" spans="2:12" x14ac:dyDescent="0.2">
      <c r="B64" s="5"/>
      <c r="L64" s="5"/>
    </row>
    <row r="65" spans="2:12" s="11" customFormat="1" ht="13.2" x14ac:dyDescent="0.2">
      <c r="B65" s="12"/>
      <c r="D65" s="37" t="s">
        <v>38</v>
      </c>
      <c r="E65" s="38"/>
      <c r="F65" s="38"/>
      <c r="G65" s="37" t="s">
        <v>39</v>
      </c>
      <c r="H65" s="38"/>
      <c r="I65" s="38"/>
      <c r="J65" s="38"/>
      <c r="K65" s="38"/>
      <c r="L65" s="12"/>
    </row>
    <row r="66" spans="2:12" x14ac:dyDescent="0.2">
      <c r="B66" s="5"/>
      <c r="L66" s="5"/>
    </row>
    <row r="67" spans="2:12" x14ac:dyDescent="0.2">
      <c r="B67" s="5"/>
      <c r="L67" s="5"/>
    </row>
    <row r="68" spans="2:12" x14ac:dyDescent="0.2">
      <c r="B68" s="5"/>
      <c r="L68" s="5"/>
    </row>
    <row r="69" spans="2:12" x14ac:dyDescent="0.2">
      <c r="B69" s="5"/>
      <c r="L69" s="5"/>
    </row>
    <row r="70" spans="2:12" x14ac:dyDescent="0.2">
      <c r="B70" s="5"/>
      <c r="L70" s="5"/>
    </row>
    <row r="71" spans="2:12" x14ac:dyDescent="0.2">
      <c r="B71" s="5"/>
      <c r="L71" s="5"/>
    </row>
    <row r="72" spans="2:12" x14ac:dyDescent="0.2">
      <c r="B72" s="5"/>
      <c r="L72" s="5"/>
    </row>
    <row r="73" spans="2:12" x14ac:dyDescent="0.2">
      <c r="B73" s="5"/>
      <c r="L73" s="5"/>
    </row>
    <row r="74" spans="2:12" x14ac:dyDescent="0.2">
      <c r="B74" s="5"/>
      <c r="L74" s="5"/>
    </row>
    <row r="75" spans="2:12" x14ac:dyDescent="0.2">
      <c r="B75" s="5"/>
      <c r="L75" s="5"/>
    </row>
    <row r="76" spans="2:12" s="11" customFormat="1" ht="13.2" x14ac:dyDescent="0.2">
      <c r="B76" s="12"/>
      <c r="D76" s="39" t="s">
        <v>36</v>
      </c>
      <c r="E76" s="40"/>
      <c r="F76" s="41" t="s">
        <v>37</v>
      </c>
      <c r="G76" s="39" t="s">
        <v>36</v>
      </c>
      <c r="H76" s="40"/>
      <c r="I76" s="40"/>
      <c r="J76" s="42" t="s">
        <v>37</v>
      </c>
      <c r="K76" s="40"/>
      <c r="L76" s="12"/>
    </row>
    <row r="77" spans="2:12" s="11" customFormat="1" ht="14.4" customHeight="1" x14ac:dyDescent="0.2">
      <c r="B77" s="43"/>
      <c r="C77" s="44"/>
      <c r="D77" s="44"/>
      <c r="E77" s="44"/>
      <c r="F77" s="44"/>
      <c r="G77" s="44"/>
      <c r="H77" s="44"/>
      <c r="I77" s="44"/>
      <c r="J77" s="44"/>
      <c r="K77" s="44"/>
      <c r="L77" s="12"/>
    </row>
    <row r="81" spans="2:47" s="11" customFormat="1" ht="6.9" customHeight="1" x14ac:dyDescent="0.2">
      <c r="B81" s="45"/>
      <c r="C81" s="46"/>
      <c r="D81" s="46"/>
      <c r="E81" s="46"/>
      <c r="F81" s="46"/>
      <c r="G81" s="46"/>
      <c r="H81" s="46"/>
      <c r="I81" s="46"/>
      <c r="J81" s="46"/>
      <c r="K81" s="46"/>
      <c r="L81" s="12"/>
    </row>
    <row r="82" spans="2:47" s="11" customFormat="1" ht="24.9" customHeight="1" x14ac:dyDescent="0.2">
      <c r="B82" s="12"/>
      <c r="C82" s="6" t="s">
        <v>40</v>
      </c>
      <c r="L82" s="12"/>
    </row>
    <row r="83" spans="2:47" s="11" customFormat="1" ht="6.9" customHeight="1" x14ac:dyDescent="0.2">
      <c r="B83" s="12"/>
      <c r="L83" s="12"/>
    </row>
    <row r="84" spans="2:47" s="11" customFormat="1" ht="12" customHeight="1" x14ac:dyDescent="0.2">
      <c r="B84" s="12"/>
      <c r="C84" s="8" t="s">
        <v>5</v>
      </c>
      <c r="L84" s="12"/>
    </row>
    <row r="85" spans="2:47" s="11" customFormat="1" ht="16.5" customHeight="1" x14ac:dyDescent="0.2">
      <c r="B85" s="12"/>
      <c r="E85" s="9" t="str">
        <f>E7</f>
        <v>Rekonstrukce fotbalového hřiště- areál Lomská Litvínov</v>
      </c>
      <c r="F85" s="10"/>
      <c r="G85" s="10"/>
      <c r="H85" s="10"/>
      <c r="L85" s="12"/>
    </row>
    <row r="86" spans="2:47" s="11" customFormat="1" ht="12" customHeight="1" x14ac:dyDescent="0.2">
      <c r="B86" s="12"/>
      <c r="C86" s="8" t="s">
        <v>6</v>
      </c>
      <c r="L86" s="12"/>
    </row>
    <row r="87" spans="2:47" s="11" customFormat="1" ht="16.5" customHeight="1" x14ac:dyDescent="0.2">
      <c r="B87" s="12"/>
      <c r="E87" s="13" t="str">
        <f>E9</f>
        <v>SO 01 - Hřiště</v>
      </c>
      <c r="F87" s="14"/>
      <c r="G87" s="14"/>
      <c r="H87" s="14"/>
      <c r="L87" s="12"/>
    </row>
    <row r="88" spans="2:47" s="11" customFormat="1" ht="6.9" customHeight="1" x14ac:dyDescent="0.2">
      <c r="B88" s="12"/>
      <c r="L88" s="12"/>
    </row>
    <row r="89" spans="2:47" s="11" customFormat="1" ht="12" customHeight="1" x14ac:dyDescent="0.2">
      <c r="B89" s="12"/>
      <c r="C89" s="8" t="s">
        <v>11</v>
      </c>
      <c r="F89" s="15" t="str">
        <f>F12</f>
        <v>Litvíno</v>
      </c>
      <c r="I89" s="8" t="s">
        <v>13</v>
      </c>
      <c r="J89" s="16" t="str">
        <f>IF(J12="","",J12)</f>
        <v>5. 12. 2022</v>
      </c>
      <c r="L89" s="12"/>
    </row>
    <row r="90" spans="2:47" s="11" customFormat="1" ht="6.9" customHeight="1" x14ac:dyDescent="0.2">
      <c r="B90" s="12"/>
      <c r="L90" s="12"/>
    </row>
    <row r="91" spans="2:47" s="11" customFormat="1" ht="15.15" customHeight="1" x14ac:dyDescent="0.2">
      <c r="B91" s="12"/>
      <c r="C91" s="8" t="s">
        <v>14</v>
      </c>
      <c r="F91" s="15" t="str">
        <f>E15</f>
        <v xml:space="preserve"> </v>
      </c>
      <c r="I91" s="8" t="s">
        <v>18</v>
      </c>
      <c r="J91" s="47" t="str">
        <f>E21</f>
        <v>A3 Detail s.r.o.</v>
      </c>
      <c r="L91" s="12"/>
    </row>
    <row r="92" spans="2:47" s="11" customFormat="1" ht="15.15" customHeight="1" x14ac:dyDescent="0.2">
      <c r="B92" s="12"/>
      <c r="C92" s="8" t="s">
        <v>17</v>
      </c>
      <c r="F92" s="15" t="str">
        <f>IF(E18="","",E18)</f>
        <v>Vyplň údaj</v>
      </c>
      <c r="I92" s="8" t="s">
        <v>19</v>
      </c>
      <c r="J92" s="47" t="str">
        <f>E24</f>
        <v>Krajovský</v>
      </c>
      <c r="L92" s="12"/>
    </row>
    <row r="93" spans="2:47" s="11" customFormat="1" ht="10.35" customHeight="1" x14ac:dyDescent="0.2">
      <c r="B93" s="12"/>
      <c r="L93" s="12"/>
    </row>
    <row r="94" spans="2:47" s="11" customFormat="1" ht="29.25" customHeight="1" x14ac:dyDescent="0.2">
      <c r="B94" s="12"/>
      <c r="C94" s="48" t="s">
        <v>41</v>
      </c>
      <c r="D94" s="30"/>
      <c r="E94" s="30"/>
      <c r="F94" s="30"/>
      <c r="G94" s="30"/>
      <c r="H94" s="30"/>
      <c r="I94" s="30"/>
      <c r="J94" s="49" t="s">
        <v>42</v>
      </c>
      <c r="K94" s="30"/>
      <c r="L94" s="12"/>
    </row>
    <row r="95" spans="2:47" s="11" customFormat="1" ht="10.35" customHeight="1" x14ac:dyDescent="0.2">
      <c r="B95" s="12"/>
      <c r="L95" s="12"/>
    </row>
    <row r="96" spans="2:47" s="11" customFormat="1" ht="22.8" customHeight="1" x14ac:dyDescent="0.2">
      <c r="B96" s="12"/>
      <c r="C96" s="50" t="s">
        <v>43</v>
      </c>
      <c r="J96" s="25">
        <f>J128</f>
        <v>0</v>
      </c>
      <c r="L96" s="12"/>
      <c r="AU96" s="2" t="s">
        <v>44</v>
      </c>
    </row>
    <row r="97" spans="2:12" s="51" customFormat="1" ht="24.9" customHeight="1" x14ac:dyDescent="0.2">
      <c r="B97" s="52"/>
      <c r="D97" s="53" t="s">
        <v>45</v>
      </c>
      <c r="E97" s="54"/>
      <c r="F97" s="54"/>
      <c r="G97" s="54"/>
      <c r="H97" s="54"/>
      <c r="I97" s="54"/>
      <c r="J97" s="55">
        <f>J129</f>
        <v>0</v>
      </c>
      <c r="L97" s="52"/>
    </row>
    <row r="98" spans="2:12" s="56" customFormat="1" ht="19.95" customHeight="1" x14ac:dyDescent="0.2">
      <c r="B98" s="57"/>
      <c r="D98" s="58" t="s">
        <v>46</v>
      </c>
      <c r="E98" s="59"/>
      <c r="F98" s="59"/>
      <c r="G98" s="59"/>
      <c r="H98" s="59"/>
      <c r="I98" s="59"/>
      <c r="J98" s="60">
        <f>J130</f>
        <v>0</v>
      </c>
      <c r="L98" s="57"/>
    </row>
    <row r="99" spans="2:12" s="56" customFormat="1" ht="14.85" customHeight="1" x14ac:dyDescent="0.2">
      <c r="B99" s="57"/>
      <c r="D99" s="58" t="s">
        <v>48</v>
      </c>
      <c r="E99" s="59"/>
      <c r="F99" s="59"/>
      <c r="G99" s="59"/>
      <c r="H99" s="59"/>
      <c r="I99" s="59"/>
      <c r="J99" s="60">
        <f>J134</f>
        <v>0</v>
      </c>
      <c r="L99" s="57"/>
    </row>
    <row r="100" spans="2:12" s="56" customFormat="1" ht="19.95" customHeight="1" x14ac:dyDescent="0.2">
      <c r="B100" s="57"/>
      <c r="D100" s="58" t="s">
        <v>49</v>
      </c>
      <c r="E100" s="59"/>
      <c r="F100" s="59"/>
      <c r="G100" s="59"/>
      <c r="H100" s="59"/>
      <c r="I100" s="59"/>
      <c r="J100" s="60">
        <f>J145</f>
        <v>0</v>
      </c>
      <c r="L100" s="57"/>
    </row>
    <row r="101" spans="2:12" s="56" customFormat="1" ht="19.95" customHeight="1" x14ac:dyDescent="0.2">
      <c r="B101" s="57"/>
      <c r="D101" s="58" t="s">
        <v>50</v>
      </c>
      <c r="E101" s="59"/>
      <c r="F101" s="59"/>
      <c r="G101" s="59"/>
      <c r="H101" s="59"/>
      <c r="I101" s="59"/>
      <c r="J101" s="60">
        <f>J151</f>
        <v>0</v>
      </c>
      <c r="L101" s="57"/>
    </row>
    <row r="102" spans="2:12" s="51" customFormat="1" ht="24.9" customHeight="1" x14ac:dyDescent="0.2">
      <c r="B102" s="52"/>
      <c r="D102" s="53" t="s">
        <v>53</v>
      </c>
      <c r="E102" s="54"/>
      <c r="F102" s="54"/>
      <c r="G102" s="54"/>
      <c r="H102" s="54"/>
      <c r="I102" s="54"/>
      <c r="J102" s="55">
        <f>J162</f>
        <v>0</v>
      </c>
      <c r="L102" s="52"/>
    </row>
    <row r="103" spans="2:12" s="51" customFormat="1" ht="24.9" customHeight="1" x14ac:dyDescent="0.2">
      <c r="B103" s="52"/>
      <c r="D103" s="53" t="s">
        <v>54</v>
      </c>
      <c r="E103" s="54"/>
      <c r="F103" s="54"/>
      <c r="G103" s="54"/>
      <c r="H103" s="54"/>
      <c r="I103" s="54"/>
      <c r="J103" s="55">
        <f>J169</f>
        <v>0</v>
      </c>
      <c r="L103" s="52"/>
    </row>
    <row r="104" spans="2:12" s="56" customFormat="1" ht="19.95" customHeight="1" x14ac:dyDescent="0.2">
      <c r="B104" s="57"/>
      <c r="D104" s="58" t="s">
        <v>289</v>
      </c>
      <c r="E104" s="59"/>
      <c r="F104" s="59"/>
      <c r="G104" s="59"/>
      <c r="H104" s="59"/>
      <c r="I104" s="59"/>
      <c r="J104" s="60">
        <f>J170</f>
        <v>0</v>
      </c>
      <c r="L104" s="57"/>
    </row>
    <row r="105" spans="2:12" s="56" customFormat="1" ht="19.95" customHeight="1" x14ac:dyDescent="0.2">
      <c r="B105" s="57"/>
      <c r="D105" s="58" t="s">
        <v>55</v>
      </c>
      <c r="E105" s="59"/>
      <c r="F105" s="59"/>
      <c r="G105" s="59"/>
      <c r="H105" s="59"/>
      <c r="I105" s="59"/>
      <c r="J105" s="60">
        <f>J173</f>
        <v>0</v>
      </c>
      <c r="L105" s="57"/>
    </row>
    <row r="106" spans="2:12" s="56" customFormat="1" ht="19.95" customHeight="1" x14ac:dyDescent="0.2">
      <c r="B106" s="57"/>
      <c r="D106" s="58" t="s">
        <v>56</v>
      </c>
      <c r="E106" s="59"/>
      <c r="F106" s="59"/>
      <c r="G106" s="59"/>
      <c r="H106" s="59"/>
      <c r="I106" s="59"/>
      <c r="J106" s="60">
        <f>J176</f>
        <v>0</v>
      </c>
      <c r="L106" s="57"/>
    </row>
    <row r="107" spans="2:12" s="56" customFormat="1" ht="19.95" customHeight="1" x14ac:dyDescent="0.2">
      <c r="B107" s="57"/>
      <c r="D107" s="58" t="s">
        <v>57</v>
      </c>
      <c r="E107" s="59"/>
      <c r="F107" s="59"/>
      <c r="G107" s="59"/>
      <c r="H107" s="59"/>
      <c r="I107" s="59"/>
      <c r="J107" s="60">
        <f>J179</f>
        <v>0</v>
      </c>
      <c r="L107" s="57"/>
    </row>
    <row r="108" spans="2:12" s="56" customFormat="1" ht="19.95" customHeight="1" x14ac:dyDescent="0.2">
      <c r="B108" s="57"/>
      <c r="D108" s="58" t="s">
        <v>58</v>
      </c>
      <c r="E108" s="59"/>
      <c r="F108" s="59"/>
      <c r="G108" s="59"/>
      <c r="H108" s="59"/>
      <c r="I108" s="59"/>
      <c r="J108" s="60">
        <f>J182</f>
        <v>0</v>
      </c>
      <c r="L108" s="57"/>
    </row>
    <row r="109" spans="2:12" s="11" customFormat="1" ht="21.75" customHeight="1" x14ac:dyDescent="0.2">
      <c r="B109" s="12"/>
      <c r="L109" s="12"/>
    </row>
    <row r="110" spans="2:12" s="11" customFormat="1" ht="6.9" customHeight="1" x14ac:dyDescent="0.2">
      <c r="B110" s="43"/>
      <c r="C110" s="44"/>
      <c r="D110" s="44"/>
      <c r="E110" s="44"/>
      <c r="F110" s="44"/>
      <c r="G110" s="44"/>
      <c r="H110" s="44"/>
      <c r="I110" s="44"/>
      <c r="J110" s="44"/>
      <c r="K110" s="44"/>
      <c r="L110" s="12"/>
    </row>
    <row r="114" spans="2:63" s="11" customFormat="1" ht="6.9" customHeight="1" x14ac:dyDescent="0.2">
      <c r="B114" s="45"/>
      <c r="C114" s="46"/>
      <c r="D114" s="46"/>
      <c r="E114" s="46"/>
      <c r="F114" s="46"/>
      <c r="G114" s="46"/>
      <c r="H114" s="46"/>
      <c r="I114" s="46"/>
      <c r="J114" s="46"/>
      <c r="K114" s="46"/>
      <c r="L114" s="12"/>
    </row>
    <row r="115" spans="2:63" s="11" customFormat="1" ht="24.9" customHeight="1" x14ac:dyDescent="0.2">
      <c r="B115" s="12"/>
      <c r="C115" s="6" t="s">
        <v>59</v>
      </c>
      <c r="L115" s="12"/>
    </row>
    <row r="116" spans="2:63" s="11" customFormat="1" ht="6.9" customHeight="1" x14ac:dyDescent="0.2">
      <c r="B116" s="12"/>
      <c r="L116" s="12"/>
    </row>
    <row r="117" spans="2:63" s="11" customFormat="1" ht="12" customHeight="1" x14ac:dyDescent="0.2">
      <c r="B117" s="12"/>
      <c r="C117" s="8" t="s">
        <v>5</v>
      </c>
      <c r="L117" s="12"/>
    </row>
    <row r="118" spans="2:63" s="11" customFormat="1" ht="16.5" customHeight="1" x14ac:dyDescent="0.2">
      <c r="B118" s="12"/>
      <c r="E118" s="9" t="str">
        <f>E7</f>
        <v>Rekonstrukce fotbalového hřiště- areál Lomská Litvínov</v>
      </c>
      <c r="F118" s="10"/>
      <c r="G118" s="10"/>
      <c r="H118" s="10"/>
      <c r="L118" s="12"/>
    </row>
    <row r="119" spans="2:63" s="11" customFormat="1" ht="12" customHeight="1" x14ac:dyDescent="0.2">
      <c r="B119" s="12"/>
      <c r="C119" s="8" t="s">
        <v>6</v>
      </c>
      <c r="L119" s="12"/>
    </row>
    <row r="120" spans="2:63" s="11" customFormat="1" ht="16.5" customHeight="1" x14ac:dyDescent="0.2">
      <c r="B120" s="12"/>
      <c r="E120" s="13" t="str">
        <f>E9</f>
        <v>SO 01 - Hřiště</v>
      </c>
      <c r="F120" s="14"/>
      <c r="G120" s="14"/>
      <c r="H120" s="14"/>
      <c r="L120" s="12"/>
    </row>
    <row r="121" spans="2:63" s="11" customFormat="1" ht="6.9" customHeight="1" x14ac:dyDescent="0.2">
      <c r="B121" s="12"/>
      <c r="L121" s="12"/>
    </row>
    <row r="122" spans="2:63" s="11" customFormat="1" ht="12" customHeight="1" x14ac:dyDescent="0.2">
      <c r="B122" s="12"/>
      <c r="C122" s="8" t="s">
        <v>11</v>
      </c>
      <c r="F122" s="15" t="str">
        <f>F12</f>
        <v>Litvíno</v>
      </c>
      <c r="I122" s="8" t="s">
        <v>13</v>
      </c>
      <c r="J122" s="16" t="str">
        <f>IF(J12="","",J12)</f>
        <v>5. 12. 2022</v>
      </c>
      <c r="L122" s="12"/>
    </row>
    <row r="123" spans="2:63" s="11" customFormat="1" ht="6.9" customHeight="1" x14ac:dyDescent="0.2">
      <c r="B123" s="12"/>
      <c r="L123" s="12"/>
    </row>
    <row r="124" spans="2:63" s="11" customFormat="1" ht="15.15" customHeight="1" x14ac:dyDescent="0.2">
      <c r="B124" s="12"/>
      <c r="C124" s="8" t="s">
        <v>14</v>
      </c>
      <c r="F124" s="15" t="str">
        <f>E15</f>
        <v xml:space="preserve"> </v>
      </c>
      <c r="I124" s="8" t="s">
        <v>18</v>
      </c>
      <c r="J124" s="47" t="str">
        <f>E21</f>
        <v>A3 Detail s.r.o.</v>
      </c>
      <c r="L124" s="12"/>
    </row>
    <row r="125" spans="2:63" s="11" customFormat="1" ht="15.15" customHeight="1" x14ac:dyDescent="0.2">
      <c r="B125" s="12"/>
      <c r="C125" s="8" t="s">
        <v>17</v>
      </c>
      <c r="F125" s="15" t="str">
        <f>IF(E18="","",E18)</f>
        <v>Vyplň údaj</v>
      </c>
      <c r="I125" s="8" t="s">
        <v>19</v>
      </c>
      <c r="J125" s="47" t="str">
        <f>E24</f>
        <v>Krajovský</v>
      </c>
      <c r="L125" s="12"/>
    </row>
    <row r="126" spans="2:63" s="11" customFormat="1" ht="10.35" customHeight="1" x14ac:dyDescent="0.2">
      <c r="B126" s="12"/>
      <c r="L126" s="12"/>
    </row>
    <row r="127" spans="2:63" s="61" customFormat="1" ht="29.25" customHeight="1" x14ac:dyDescent="0.2">
      <c r="B127" s="62"/>
      <c r="C127" s="63" t="s">
        <v>60</v>
      </c>
      <c r="D127" s="64" t="s">
        <v>61</v>
      </c>
      <c r="E127" s="64" t="s">
        <v>62</v>
      </c>
      <c r="F127" s="64" t="s">
        <v>63</v>
      </c>
      <c r="G127" s="64" t="s">
        <v>64</v>
      </c>
      <c r="H127" s="64" t="s">
        <v>65</v>
      </c>
      <c r="I127" s="64" t="s">
        <v>66</v>
      </c>
      <c r="J127" s="65" t="s">
        <v>42</v>
      </c>
      <c r="K127" s="66" t="s">
        <v>67</v>
      </c>
      <c r="L127" s="62"/>
      <c r="M127" s="67" t="s">
        <v>9</v>
      </c>
      <c r="N127" s="68" t="s">
        <v>25</v>
      </c>
      <c r="O127" s="68" t="s">
        <v>68</v>
      </c>
      <c r="P127" s="68" t="s">
        <v>69</v>
      </c>
      <c r="Q127" s="68" t="s">
        <v>70</v>
      </c>
      <c r="R127" s="68" t="s">
        <v>71</v>
      </c>
      <c r="S127" s="68" t="s">
        <v>72</v>
      </c>
      <c r="T127" s="69" t="s">
        <v>73</v>
      </c>
    </row>
    <row r="128" spans="2:63" s="11" customFormat="1" ht="22.8" customHeight="1" x14ac:dyDescent="0.3">
      <c r="B128" s="12"/>
      <c r="C128" s="70" t="s">
        <v>74</v>
      </c>
      <c r="J128" s="71">
        <f>BK128</f>
        <v>0</v>
      </c>
      <c r="L128" s="12"/>
      <c r="M128" s="72"/>
      <c r="N128" s="23"/>
      <c r="O128" s="23"/>
      <c r="P128" s="73">
        <f>P129+P162+P169</f>
        <v>0</v>
      </c>
      <c r="Q128" s="23"/>
      <c r="R128" s="73">
        <f>R129+R162+R169</f>
        <v>282.64600000000002</v>
      </c>
      <c r="S128" s="23"/>
      <c r="T128" s="74">
        <f>T129+T162+T169</f>
        <v>275.72399999999999</v>
      </c>
      <c r="AT128" s="2" t="s">
        <v>75</v>
      </c>
      <c r="AU128" s="2" t="s">
        <v>44</v>
      </c>
      <c r="BK128" s="75">
        <f>BK129+BK162+BK169</f>
        <v>0</v>
      </c>
    </row>
    <row r="129" spans="2:65" s="76" customFormat="1" ht="25.95" customHeight="1" x14ac:dyDescent="0.25">
      <c r="B129" s="77"/>
      <c r="D129" s="78" t="s">
        <v>75</v>
      </c>
      <c r="E129" s="79" t="s">
        <v>76</v>
      </c>
      <c r="F129" s="79" t="s">
        <v>77</v>
      </c>
      <c r="I129" s="80"/>
      <c r="J129" s="81">
        <f>BK129</f>
        <v>0</v>
      </c>
      <c r="L129" s="77"/>
      <c r="M129" s="82"/>
      <c r="P129" s="83">
        <f>P130+P145+P151</f>
        <v>0</v>
      </c>
      <c r="R129" s="83">
        <f>R130+R145+R151</f>
        <v>282.64600000000002</v>
      </c>
      <c r="T129" s="84">
        <f>T130+T145+T151</f>
        <v>275.72399999999999</v>
      </c>
      <c r="AR129" s="78" t="s">
        <v>78</v>
      </c>
      <c r="AT129" s="85" t="s">
        <v>75</v>
      </c>
      <c r="AU129" s="85" t="s">
        <v>79</v>
      </c>
      <c r="AY129" s="78" t="s">
        <v>80</v>
      </c>
      <c r="BK129" s="86">
        <f>BK130+BK145+BK151</f>
        <v>0</v>
      </c>
    </row>
    <row r="130" spans="2:65" s="76" customFormat="1" ht="22.8" customHeight="1" x14ac:dyDescent="0.25">
      <c r="B130" s="77"/>
      <c r="D130" s="78" t="s">
        <v>75</v>
      </c>
      <c r="E130" s="87" t="s">
        <v>78</v>
      </c>
      <c r="F130" s="87" t="s">
        <v>81</v>
      </c>
      <c r="I130" s="80"/>
      <c r="J130" s="88">
        <f>BK130</f>
        <v>0</v>
      </c>
      <c r="L130" s="77"/>
      <c r="M130" s="82"/>
      <c r="P130" s="83">
        <f>P131+SUM(P132:P134)</f>
        <v>0</v>
      </c>
      <c r="R130" s="83">
        <f>R131+SUM(R132:R134)</f>
        <v>0</v>
      </c>
      <c r="T130" s="84">
        <f>T131+SUM(T132:T134)</f>
        <v>275.72399999999999</v>
      </c>
      <c r="AR130" s="78" t="s">
        <v>78</v>
      </c>
      <c r="AT130" s="85" t="s">
        <v>75</v>
      </c>
      <c r="AU130" s="85" t="s">
        <v>78</v>
      </c>
      <c r="AY130" s="78" t="s">
        <v>80</v>
      </c>
      <c r="BK130" s="86">
        <f>BK131+SUM(BK132:BK134)</f>
        <v>0</v>
      </c>
    </row>
    <row r="131" spans="2:65" s="11" customFormat="1" ht="24.15" customHeight="1" x14ac:dyDescent="0.2">
      <c r="B131" s="12"/>
      <c r="C131" s="89" t="s">
        <v>78</v>
      </c>
      <c r="D131" s="89" t="s">
        <v>82</v>
      </c>
      <c r="E131" s="90" t="s">
        <v>290</v>
      </c>
      <c r="F131" s="91" t="s">
        <v>291</v>
      </c>
      <c r="G131" s="92" t="s">
        <v>99</v>
      </c>
      <c r="H131" s="93">
        <v>7452</v>
      </c>
      <c r="I131" s="94"/>
      <c r="J131" s="95">
        <f>ROUND(I131*H131,2)</f>
        <v>0</v>
      </c>
      <c r="K131" s="96"/>
      <c r="L131" s="12"/>
      <c r="M131" s="97" t="s">
        <v>9</v>
      </c>
      <c r="N131" s="98" t="s">
        <v>26</v>
      </c>
      <c r="P131" s="99">
        <f>O131*H131</f>
        <v>0</v>
      </c>
      <c r="Q131" s="99">
        <v>0</v>
      </c>
      <c r="R131" s="99">
        <f>Q131*H131</f>
        <v>0</v>
      </c>
      <c r="S131" s="99">
        <v>3.6999999999999998E-2</v>
      </c>
      <c r="T131" s="100">
        <f>S131*H131</f>
        <v>275.72399999999999</v>
      </c>
      <c r="AR131" s="101" t="s">
        <v>86</v>
      </c>
      <c r="AT131" s="101" t="s">
        <v>82</v>
      </c>
      <c r="AU131" s="101" t="s">
        <v>1</v>
      </c>
      <c r="AY131" s="2" t="s">
        <v>80</v>
      </c>
      <c r="BE131" s="102">
        <f>IF(N131="základní",J131,0)</f>
        <v>0</v>
      </c>
      <c r="BF131" s="102">
        <f>IF(N131="snížená",J131,0)</f>
        <v>0</v>
      </c>
      <c r="BG131" s="102">
        <f>IF(N131="zákl. přenesená",J131,0)</f>
        <v>0</v>
      </c>
      <c r="BH131" s="102">
        <f>IF(N131="sníž. přenesená",J131,0)</f>
        <v>0</v>
      </c>
      <c r="BI131" s="102">
        <f>IF(N131="nulová",J131,0)</f>
        <v>0</v>
      </c>
      <c r="BJ131" s="2" t="s">
        <v>78</v>
      </c>
      <c r="BK131" s="102">
        <f>ROUND(I131*H131,2)</f>
        <v>0</v>
      </c>
      <c r="BL131" s="2" t="s">
        <v>86</v>
      </c>
      <c r="BM131" s="101" t="s">
        <v>292</v>
      </c>
    </row>
    <row r="132" spans="2:65" s="11" customFormat="1" ht="19.2" x14ac:dyDescent="0.2">
      <c r="B132" s="12"/>
      <c r="D132" s="103" t="s">
        <v>88</v>
      </c>
      <c r="F132" s="104" t="s">
        <v>293</v>
      </c>
      <c r="I132" s="105"/>
      <c r="L132" s="12"/>
      <c r="M132" s="106"/>
      <c r="T132" s="107"/>
      <c r="AT132" s="2" t="s">
        <v>88</v>
      </c>
      <c r="AU132" s="2" t="s">
        <v>1</v>
      </c>
    </row>
    <row r="133" spans="2:65" s="11" customFormat="1" ht="48" x14ac:dyDescent="0.2">
      <c r="B133" s="12"/>
      <c r="D133" s="103" t="s">
        <v>90</v>
      </c>
      <c r="F133" s="108" t="s">
        <v>294</v>
      </c>
      <c r="I133" s="105"/>
      <c r="L133" s="12"/>
      <c r="M133" s="106"/>
      <c r="T133" s="107"/>
      <c r="AT133" s="2" t="s">
        <v>90</v>
      </c>
      <c r="AU133" s="2" t="s">
        <v>1</v>
      </c>
    </row>
    <row r="134" spans="2:65" s="76" customFormat="1" ht="20.85" customHeight="1" x14ac:dyDescent="0.25">
      <c r="B134" s="77"/>
      <c r="D134" s="78" t="s">
        <v>75</v>
      </c>
      <c r="E134" s="87" t="s">
        <v>173</v>
      </c>
      <c r="F134" s="87" t="s">
        <v>174</v>
      </c>
      <c r="I134" s="80"/>
      <c r="J134" s="88">
        <f>BK134</f>
        <v>0</v>
      </c>
      <c r="L134" s="77"/>
      <c r="M134" s="82"/>
      <c r="P134" s="83">
        <f>SUM(P135:P144)</f>
        <v>0</v>
      </c>
      <c r="R134" s="83">
        <f>SUM(R135:R144)</f>
        <v>0</v>
      </c>
      <c r="T134" s="84">
        <f>SUM(T135:T144)</f>
        <v>0</v>
      </c>
      <c r="AR134" s="78" t="s">
        <v>78</v>
      </c>
      <c r="AT134" s="85" t="s">
        <v>75</v>
      </c>
      <c r="AU134" s="85" t="s">
        <v>1</v>
      </c>
      <c r="AY134" s="78" t="s">
        <v>80</v>
      </c>
      <c r="BK134" s="86">
        <f>SUM(BK135:BK144)</f>
        <v>0</v>
      </c>
    </row>
    <row r="135" spans="2:65" s="11" customFormat="1" ht="33" customHeight="1" x14ac:dyDescent="0.2">
      <c r="B135" s="12"/>
      <c r="C135" s="89" t="s">
        <v>1</v>
      </c>
      <c r="D135" s="89" t="s">
        <v>82</v>
      </c>
      <c r="E135" s="90" t="s">
        <v>194</v>
      </c>
      <c r="F135" s="91" t="s">
        <v>195</v>
      </c>
      <c r="G135" s="92" t="s">
        <v>140</v>
      </c>
      <c r="H135" s="93">
        <v>275</v>
      </c>
      <c r="I135" s="94"/>
      <c r="J135" s="95">
        <f>ROUND(I135*H135,2)</f>
        <v>0</v>
      </c>
      <c r="K135" s="96"/>
      <c r="L135" s="12"/>
      <c r="M135" s="97" t="s">
        <v>9</v>
      </c>
      <c r="N135" s="98" t="s">
        <v>26</v>
      </c>
      <c r="P135" s="99">
        <f>O135*H135</f>
        <v>0</v>
      </c>
      <c r="Q135" s="99">
        <v>0</v>
      </c>
      <c r="R135" s="99">
        <f>Q135*H135</f>
        <v>0</v>
      </c>
      <c r="S135" s="99">
        <v>0</v>
      </c>
      <c r="T135" s="100">
        <f>S135*H135</f>
        <v>0</v>
      </c>
      <c r="AR135" s="101" t="s">
        <v>86</v>
      </c>
      <c r="AT135" s="101" t="s">
        <v>82</v>
      </c>
      <c r="AU135" s="101" t="s">
        <v>103</v>
      </c>
      <c r="AY135" s="2" t="s">
        <v>80</v>
      </c>
      <c r="BE135" s="102">
        <f>IF(N135="základní",J135,0)</f>
        <v>0</v>
      </c>
      <c r="BF135" s="102">
        <f>IF(N135="snížená",J135,0)</f>
        <v>0</v>
      </c>
      <c r="BG135" s="102">
        <f>IF(N135="zákl. přenesená",J135,0)</f>
        <v>0</v>
      </c>
      <c r="BH135" s="102">
        <f>IF(N135="sníž. přenesená",J135,0)</f>
        <v>0</v>
      </c>
      <c r="BI135" s="102">
        <f>IF(N135="nulová",J135,0)</f>
        <v>0</v>
      </c>
      <c r="BJ135" s="2" t="s">
        <v>78</v>
      </c>
      <c r="BK135" s="102">
        <f>ROUND(I135*H135,2)</f>
        <v>0</v>
      </c>
      <c r="BL135" s="2" t="s">
        <v>86</v>
      </c>
      <c r="BM135" s="101" t="s">
        <v>295</v>
      </c>
    </row>
    <row r="136" spans="2:65" s="11" customFormat="1" ht="28.8" x14ac:dyDescent="0.2">
      <c r="B136" s="12"/>
      <c r="D136" s="103" t="s">
        <v>88</v>
      </c>
      <c r="F136" s="104" t="s">
        <v>197</v>
      </c>
      <c r="I136" s="105"/>
      <c r="L136" s="12"/>
      <c r="M136" s="106"/>
      <c r="T136" s="107"/>
      <c r="AT136" s="2" t="s">
        <v>88</v>
      </c>
      <c r="AU136" s="2" t="s">
        <v>103</v>
      </c>
    </row>
    <row r="137" spans="2:65" s="11" customFormat="1" ht="86.4" x14ac:dyDescent="0.2">
      <c r="B137" s="12"/>
      <c r="D137" s="103" t="s">
        <v>90</v>
      </c>
      <c r="F137" s="108" t="s">
        <v>198</v>
      </c>
      <c r="I137" s="105"/>
      <c r="L137" s="12"/>
      <c r="M137" s="106"/>
      <c r="T137" s="107"/>
      <c r="AT137" s="2" t="s">
        <v>90</v>
      </c>
      <c r="AU137" s="2" t="s">
        <v>103</v>
      </c>
    </row>
    <row r="138" spans="2:65" s="11" customFormat="1" ht="21.75" customHeight="1" x14ac:dyDescent="0.2">
      <c r="B138" s="12"/>
      <c r="C138" s="89" t="s">
        <v>103</v>
      </c>
      <c r="D138" s="89" t="s">
        <v>82</v>
      </c>
      <c r="E138" s="90" t="s">
        <v>296</v>
      </c>
      <c r="F138" s="91" t="s">
        <v>297</v>
      </c>
      <c r="G138" s="92" t="s">
        <v>140</v>
      </c>
      <c r="H138" s="93">
        <v>275.72399999999999</v>
      </c>
      <c r="I138" s="94"/>
      <c r="J138" s="95">
        <f>ROUND(I138*H138,2)</f>
        <v>0</v>
      </c>
      <c r="K138" s="96"/>
      <c r="L138" s="12"/>
      <c r="M138" s="97" t="s">
        <v>9</v>
      </c>
      <c r="N138" s="98" t="s">
        <v>26</v>
      </c>
      <c r="P138" s="99">
        <f>O138*H138</f>
        <v>0</v>
      </c>
      <c r="Q138" s="99">
        <v>0</v>
      </c>
      <c r="R138" s="99">
        <f>Q138*H138</f>
        <v>0</v>
      </c>
      <c r="S138" s="99">
        <v>0</v>
      </c>
      <c r="T138" s="100">
        <f>S138*H138</f>
        <v>0</v>
      </c>
      <c r="AR138" s="101" t="s">
        <v>86</v>
      </c>
      <c r="AT138" s="101" t="s">
        <v>82</v>
      </c>
      <c r="AU138" s="101" t="s">
        <v>103</v>
      </c>
      <c r="AY138" s="2" t="s">
        <v>80</v>
      </c>
      <c r="BE138" s="102">
        <f>IF(N138="základní",J138,0)</f>
        <v>0</v>
      </c>
      <c r="BF138" s="102">
        <f>IF(N138="snížená",J138,0)</f>
        <v>0</v>
      </c>
      <c r="BG138" s="102">
        <f>IF(N138="zákl. přenesená",J138,0)</f>
        <v>0</v>
      </c>
      <c r="BH138" s="102">
        <f>IF(N138="sníž. přenesená",J138,0)</f>
        <v>0</v>
      </c>
      <c r="BI138" s="102">
        <f>IF(N138="nulová",J138,0)</f>
        <v>0</v>
      </c>
      <c r="BJ138" s="2" t="s">
        <v>78</v>
      </c>
      <c r="BK138" s="102">
        <f>ROUND(I138*H138,2)</f>
        <v>0</v>
      </c>
      <c r="BL138" s="2" t="s">
        <v>86</v>
      </c>
      <c r="BM138" s="101" t="s">
        <v>298</v>
      </c>
    </row>
    <row r="139" spans="2:65" s="11" customFormat="1" ht="19.2" x14ac:dyDescent="0.2">
      <c r="B139" s="12"/>
      <c r="D139" s="103" t="s">
        <v>88</v>
      </c>
      <c r="F139" s="104" t="s">
        <v>299</v>
      </c>
      <c r="I139" s="105"/>
      <c r="L139" s="12"/>
      <c r="M139" s="106"/>
      <c r="T139" s="107"/>
      <c r="AT139" s="2" t="s">
        <v>88</v>
      </c>
      <c r="AU139" s="2" t="s">
        <v>103</v>
      </c>
    </row>
    <row r="140" spans="2:65" s="11" customFormat="1" ht="57.6" x14ac:dyDescent="0.2">
      <c r="B140" s="12"/>
      <c r="D140" s="103" t="s">
        <v>90</v>
      </c>
      <c r="F140" s="108" t="s">
        <v>300</v>
      </c>
      <c r="I140" s="105"/>
      <c r="L140" s="12"/>
      <c r="M140" s="106"/>
      <c r="T140" s="107"/>
      <c r="AT140" s="2" t="s">
        <v>90</v>
      </c>
      <c r="AU140" s="2" t="s">
        <v>103</v>
      </c>
    </row>
    <row r="141" spans="2:65" s="11" customFormat="1" ht="24.15" customHeight="1" x14ac:dyDescent="0.2">
      <c r="B141" s="12"/>
      <c r="C141" s="89" t="s">
        <v>86</v>
      </c>
      <c r="D141" s="89" t="s">
        <v>82</v>
      </c>
      <c r="E141" s="90" t="s">
        <v>301</v>
      </c>
      <c r="F141" s="91" t="s">
        <v>302</v>
      </c>
      <c r="G141" s="92" t="s">
        <v>140</v>
      </c>
      <c r="H141" s="93">
        <v>5500</v>
      </c>
      <c r="I141" s="94"/>
      <c r="J141" s="95">
        <f>ROUND(I141*H141,2)</f>
        <v>0</v>
      </c>
      <c r="K141" s="96"/>
      <c r="L141" s="12"/>
      <c r="M141" s="97" t="s">
        <v>9</v>
      </c>
      <c r="N141" s="98" t="s">
        <v>26</v>
      </c>
      <c r="P141" s="99">
        <f>O141*H141</f>
        <v>0</v>
      </c>
      <c r="Q141" s="99">
        <v>0</v>
      </c>
      <c r="R141" s="99">
        <f>Q141*H141</f>
        <v>0</v>
      </c>
      <c r="S141" s="99">
        <v>0</v>
      </c>
      <c r="T141" s="100">
        <f>S141*H141</f>
        <v>0</v>
      </c>
      <c r="AR141" s="101" t="s">
        <v>86</v>
      </c>
      <c r="AT141" s="101" t="s">
        <v>82</v>
      </c>
      <c r="AU141" s="101" t="s">
        <v>103</v>
      </c>
      <c r="AY141" s="2" t="s">
        <v>80</v>
      </c>
      <c r="BE141" s="102">
        <f>IF(N141="základní",J141,0)</f>
        <v>0</v>
      </c>
      <c r="BF141" s="102">
        <f>IF(N141="snížená",J141,0)</f>
        <v>0</v>
      </c>
      <c r="BG141" s="102">
        <f>IF(N141="zákl. přenesená",J141,0)</f>
        <v>0</v>
      </c>
      <c r="BH141" s="102">
        <f>IF(N141="sníž. přenesená",J141,0)</f>
        <v>0</v>
      </c>
      <c r="BI141" s="102">
        <f>IF(N141="nulová",J141,0)</f>
        <v>0</v>
      </c>
      <c r="BJ141" s="2" t="s">
        <v>78</v>
      </c>
      <c r="BK141" s="102">
        <f>ROUND(I141*H141,2)</f>
        <v>0</v>
      </c>
      <c r="BL141" s="2" t="s">
        <v>86</v>
      </c>
      <c r="BM141" s="101" t="s">
        <v>303</v>
      </c>
    </row>
    <row r="142" spans="2:65" s="11" customFormat="1" ht="28.8" x14ac:dyDescent="0.2">
      <c r="B142" s="12"/>
      <c r="D142" s="103" t="s">
        <v>88</v>
      </c>
      <c r="F142" s="104" t="s">
        <v>304</v>
      </c>
      <c r="I142" s="105"/>
      <c r="L142" s="12"/>
      <c r="M142" s="106"/>
      <c r="T142" s="107"/>
      <c r="AT142" s="2" t="s">
        <v>88</v>
      </c>
      <c r="AU142" s="2" t="s">
        <v>103</v>
      </c>
    </row>
    <row r="143" spans="2:65" s="11" customFormat="1" ht="57.6" x14ac:dyDescent="0.2">
      <c r="B143" s="12"/>
      <c r="D143" s="103" t="s">
        <v>90</v>
      </c>
      <c r="F143" s="108" t="s">
        <v>300</v>
      </c>
      <c r="I143" s="105"/>
      <c r="L143" s="12"/>
      <c r="M143" s="106"/>
      <c r="T143" s="107"/>
      <c r="AT143" s="2" t="s">
        <v>90</v>
      </c>
      <c r="AU143" s="2" t="s">
        <v>103</v>
      </c>
    </row>
    <row r="144" spans="2:65" s="109" customFormat="1" x14ac:dyDescent="0.2">
      <c r="B144" s="110"/>
      <c r="D144" s="103" t="s">
        <v>92</v>
      </c>
      <c r="F144" s="112" t="s">
        <v>305</v>
      </c>
      <c r="H144" s="113">
        <v>5500</v>
      </c>
      <c r="I144" s="114"/>
      <c r="L144" s="110"/>
      <c r="M144" s="115"/>
      <c r="T144" s="116"/>
      <c r="AT144" s="111" t="s">
        <v>92</v>
      </c>
      <c r="AU144" s="111" t="s">
        <v>103</v>
      </c>
      <c r="AV144" s="109" t="s">
        <v>1</v>
      </c>
      <c r="AW144" s="109" t="s">
        <v>4</v>
      </c>
      <c r="AX144" s="109" t="s">
        <v>78</v>
      </c>
      <c r="AY144" s="111" t="s">
        <v>80</v>
      </c>
    </row>
    <row r="145" spans="2:65" s="76" customFormat="1" ht="22.8" customHeight="1" x14ac:dyDescent="0.25">
      <c r="B145" s="77"/>
      <c r="D145" s="78" t="s">
        <v>75</v>
      </c>
      <c r="E145" s="87" t="s">
        <v>116</v>
      </c>
      <c r="F145" s="87" t="s">
        <v>199</v>
      </c>
      <c r="I145" s="80"/>
      <c r="J145" s="88">
        <f>BK145</f>
        <v>0</v>
      </c>
      <c r="L145" s="77"/>
      <c r="M145" s="82"/>
      <c r="P145" s="83">
        <f>SUM(P146:P150)</f>
        <v>0</v>
      </c>
      <c r="R145" s="83">
        <f>SUM(R146:R150)</f>
        <v>282.64600000000002</v>
      </c>
      <c r="T145" s="84">
        <f>SUM(T146:T150)</f>
        <v>0</v>
      </c>
      <c r="AR145" s="78" t="s">
        <v>78</v>
      </c>
      <c r="AT145" s="85" t="s">
        <v>75</v>
      </c>
      <c r="AU145" s="85" t="s">
        <v>78</v>
      </c>
      <c r="AY145" s="78" t="s">
        <v>80</v>
      </c>
      <c r="BK145" s="86">
        <f>SUM(BK146:BK150)</f>
        <v>0</v>
      </c>
    </row>
    <row r="146" spans="2:65" s="11" customFormat="1" ht="16.5" customHeight="1" x14ac:dyDescent="0.2">
      <c r="B146" s="12"/>
      <c r="C146" s="89" t="s">
        <v>116</v>
      </c>
      <c r="D146" s="89" t="s">
        <v>82</v>
      </c>
      <c r="E146" s="90" t="s">
        <v>306</v>
      </c>
      <c r="F146" s="91" t="s">
        <v>307</v>
      </c>
      <c r="G146" s="92" t="s">
        <v>99</v>
      </c>
      <c r="H146" s="93">
        <v>7765</v>
      </c>
      <c r="I146" s="94"/>
      <c r="J146" s="95">
        <f>ROUND(I146*H146,2)</f>
        <v>0</v>
      </c>
      <c r="K146" s="96"/>
      <c r="L146" s="12"/>
      <c r="M146" s="97" t="s">
        <v>9</v>
      </c>
      <c r="N146" s="98" t="s">
        <v>26</v>
      </c>
      <c r="P146" s="99">
        <f>O146*H146</f>
        <v>0</v>
      </c>
      <c r="Q146" s="99">
        <v>0</v>
      </c>
      <c r="R146" s="99">
        <f>Q146*H146</f>
        <v>0</v>
      </c>
      <c r="S146" s="99">
        <v>0</v>
      </c>
      <c r="T146" s="100">
        <f>S146*H146</f>
        <v>0</v>
      </c>
      <c r="AR146" s="101" t="s">
        <v>86</v>
      </c>
      <c r="AT146" s="101" t="s">
        <v>82</v>
      </c>
      <c r="AU146" s="101" t="s">
        <v>1</v>
      </c>
      <c r="AY146" s="2" t="s">
        <v>80</v>
      </c>
      <c r="BE146" s="102">
        <f>IF(N146="základní",J146,0)</f>
        <v>0</v>
      </c>
      <c r="BF146" s="102">
        <f>IF(N146="snížená",J146,0)</f>
        <v>0</v>
      </c>
      <c r="BG146" s="102">
        <f>IF(N146="zákl. přenesená",J146,0)</f>
        <v>0</v>
      </c>
      <c r="BH146" s="102">
        <f>IF(N146="sníž. přenesená",J146,0)</f>
        <v>0</v>
      </c>
      <c r="BI146" s="102">
        <f>IF(N146="nulová",J146,0)</f>
        <v>0</v>
      </c>
      <c r="BJ146" s="2" t="s">
        <v>78</v>
      </c>
      <c r="BK146" s="102">
        <f>ROUND(I146*H146,2)</f>
        <v>0</v>
      </c>
      <c r="BL146" s="2" t="s">
        <v>86</v>
      </c>
      <c r="BM146" s="101" t="s">
        <v>308</v>
      </c>
    </row>
    <row r="147" spans="2:65" s="11" customFormat="1" ht="19.2" x14ac:dyDescent="0.2">
      <c r="B147" s="12"/>
      <c r="D147" s="103" t="s">
        <v>88</v>
      </c>
      <c r="F147" s="104" t="s">
        <v>309</v>
      </c>
      <c r="I147" s="105"/>
      <c r="L147" s="12"/>
      <c r="M147" s="106"/>
      <c r="T147" s="107"/>
      <c r="AT147" s="2" t="s">
        <v>88</v>
      </c>
      <c r="AU147" s="2" t="s">
        <v>1</v>
      </c>
    </row>
    <row r="148" spans="2:65" s="11" customFormat="1" ht="33" customHeight="1" x14ac:dyDescent="0.2">
      <c r="B148" s="12"/>
      <c r="C148" s="89" t="s">
        <v>123</v>
      </c>
      <c r="D148" s="89" t="s">
        <v>82</v>
      </c>
      <c r="E148" s="90" t="s">
        <v>310</v>
      </c>
      <c r="F148" s="91" t="s">
        <v>311</v>
      </c>
      <c r="G148" s="92" t="s">
        <v>99</v>
      </c>
      <c r="H148" s="93">
        <v>7765</v>
      </c>
      <c r="I148" s="94"/>
      <c r="J148" s="95">
        <f>ROUND(I148*H148,2)</f>
        <v>0</v>
      </c>
      <c r="K148" s="96"/>
      <c r="L148" s="12"/>
      <c r="M148" s="97" t="s">
        <v>9</v>
      </c>
      <c r="N148" s="98" t="s">
        <v>26</v>
      </c>
      <c r="P148" s="99">
        <f>O148*H148</f>
        <v>0</v>
      </c>
      <c r="Q148" s="99">
        <v>3.6400000000000002E-2</v>
      </c>
      <c r="R148" s="99">
        <f>Q148*H148</f>
        <v>282.64600000000002</v>
      </c>
      <c r="S148" s="99">
        <v>0</v>
      </c>
      <c r="T148" s="100">
        <f>S148*H148</f>
        <v>0</v>
      </c>
      <c r="AR148" s="101" t="s">
        <v>86</v>
      </c>
      <c r="AT148" s="101" t="s">
        <v>82</v>
      </c>
      <c r="AU148" s="101" t="s">
        <v>1</v>
      </c>
      <c r="AY148" s="2" t="s">
        <v>80</v>
      </c>
      <c r="BE148" s="102">
        <f>IF(N148="základní",J148,0)</f>
        <v>0</v>
      </c>
      <c r="BF148" s="102">
        <f>IF(N148="snížená",J148,0)</f>
        <v>0</v>
      </c>
      <c r="BG148" s="102">
        <f>IF(N148="zákl. přenesená",J148,0)</f>
        <v>0</v>
      </c>
      <c r="BH148" s="102">
        <f>IF(N148="sníž. přenesená",J148,0)</f>
        <v>0</v>
      </c>
      <c r="BI148" s="102">
        <f>IF(N148="nulová",J148,0)</f>
        <v>0</v>
      </c>
      <c r="BJ148" s="2" t="s">
        <v>78</v>
      </c>
      <c r="BK148" s="102">
        <f>ROUND(I148*H148,2)</f>
        <v>0</v>
      </c>
      <c r="BL148" s="2" t="s">
        <v>86</v>
      </c>
      <c r="BM148" s="101" t="s">
        <v>312</v>
      </c>
    </row>
    <row r="149" spans="2:65" s="11" customFormat="1" ht="28.8" x14ac:dyDescent="0.2">
      <c r="B149" s="12"/>
      <c r="D149" s="103" t="s">
        <v>88</v>
      </c>
      <c r="F149" s="104" t="s">
        <v>313</v>
      </c>
      <c r="I149" s="105"/>
      <c r="L149" s="12"/>
      <c r="M149" s="106"/>
      <c r="T149" s="107"/>
      <c r="AT149" s="2" t="s">
        <v>88</v>
      </c>
      <c r="AU149" s="2" t="s">
        <v>1</v>
      </c>
    </row>
    <row r="150" spans="2:65" s="11" customFormat="1" ht="76.8" x14ac:dyDescent="0.2">
      <c r="B150" s="12"/>
      <c r="D150" s="103" t="s">
        <v>90</v>
      </c>
      <c r="F150" s="108" t="s">
        <v>314</v>
      </c>
      <c r="I150" s="105"/>
      <c r="L150" s="12"/>
      <c r="M150" s="106"/>
      <c r="T150" s="107"/>
      <c r="AT150" s="2" t="s">
        <v>90</v>
      </c>
      <c r="AU150" s="2" t="s">
        <v>1</v>
      </c>
    </row>
    <row r="151" spans="2:65" s="76" customFormat="1" ht="22.8" customHeight="1" x14ac:dyDescent="0.25">
      <c r="B151" s="77"/>
      <c r="D151" s="78" t="s">
        <v>75</v>
      </c>
      <c r="E151" s="87" t="s">
        <v>217</v>
      </c>
      <c r="F151" s="87" t="s">
        <v>218</v>
      </c>
      <c r="I151" s="80"/>
      <c r="J151" s="88">
        <f>BK151</f>
        <v>0</v>
      </c>
      <c r="L151" s="77"/>
      <c r="M151" s="82"/>
      <c r="P151" s="83">
        <f>SUM(P152:P161)</f>
        <v>0</v>
      </c>
      <c r="R151" s="83">
        <f>SUM(R152:R161)</f>
        <v>0</v>
      </c>
      <c r="T151" s="84">
        <f>SUM(T152:T161)</f>
        <v>0</v>
      </c>
      <c r="AR151" s="78" t="s">
        <v>78</v>
      </c>
      <c r="AT151" s="85" t="s">
        <v>75</v>
      </c>
      <c r="AU151" s="85" t="s">
        <v>78</v>
      </c>
      <c r="AY151" s="78" t="s">
        <v>80</v>
      </c>
      <c r="BK151" s="86">
        <f>SUM(BK152:BK161)</f>
        <v>0</v>
      </c>
    </row>
    <row r="152" spans="2:65" s="11" customFormat="1" ht="16.5" customHeight="1" x14ac:dyDescent="0.2">
      <c r="B152" s="12"/>
      <c r="C152" s="89" t="s">
        <v>131</v>
      </c>
      <c r="D152" s="89" t="s">
        <v>82</v>
      </c>
      <c r="E152" s="90" t="s">
        <v>220</v>
      </c>
      <c r="F152" s="91" t="s">
        <v>221</v>
      </c>
      <c r="G152" s="92" t="s">
        <v>140</v>
      </c>
      <c r="H152" s="93">
        <v>997</v>
      </c>
      <c r="I152" s="94"/>
      <c r="J152" s="95">
        <f>ROUND(I152*H152,2)</f>
        <v>0</v>
      </c>
      <c r="K152" s="96"/>
      <c r="L152" s="12"/>
      <c r="M152" s="97" t="s">
        <v>9</v>
      </c>
      <c r="N152" s="98" t="s">
        <v>26</v>
      </c>
      <c r="P152" s="99">
        <f>O152*H152</f>
        <v>0</v>
      </c>
      <c r="Q152" s="99">
        <v>0</v>
      </c>
      <c r="R152" s="99">
        <f>Q152*H152</f>
        <v>0</v>
      </c>
      <c r="S152" s="99">
        <v>0</v>
      </c>
      <c r="T152" s="100">
        <f>S152*H152</f>
        <v>0</v>
      </c>
      <c r="AR152" s="101" t="s">
        <v>86</v>
      </c>
      <c r="AT152" s="101" t="s">
        <v>82</v>
      </c>
      <c r="AU152" s="101" t="s">
        <v>1</v>
      </c>
      <c r="AY152" s="2" t="s">
        <v>80</v>
      </c>
      <c r="BE152" s="102">
        <f>IF(N152="základní",J152,0)</f>
        <v>0</v>
      </c>
      <c r="BF152" s="102">
        <f>IF(N152="snížená",J152,0)</f>
        <v>0</v>
      </c>
      <c r="BG152" s="102">
        <f>IF(N152="zákl. přenesená",J152,0)</f>
        <v>0</v>
      </c>
      <c r="BH152" s="102">
        <f>IF(N152="sníž. přenesená",J152,0)</f>
        <v>0</v>
      </c>
      <c r="BI152" s="102">
        <f>IF(N152="nulová",J152,0)</f>
        <v>0</v>
      </c>
      <c r="BJ152" s="2" t="s">
        <v>78</v>
      </c>
      <c r="BK152" s="102">
        <f>ROUND(I152*H152,2)</f>
        <v>0</v>
      </c>
      <c r="BL152" s="2" t="s">
        <v>86</v>
      </c>
      <c r="BM152" s="101" t="s">
        <v>315</v>
      </c>
    </row>
    <row r="153" spans="2:65" s="11" customFormat="1" ht="38.4" x14ac:dyDescent="0.2">
      <c r="B153" s="12"/>
      <c r="D153" s="103" t="s">
        <v>88</v>
      </c>
      <c r="F153" s="104" t="s">
        <v>223</v>
      </c>
      <c r="I153" s="105"/>
      <c r="L153" s="12"/>
      <c r="M153" s="106"/>
      <c r="T153" s="107"/>
      <c r="AT153" s="2" t="s">
        <v>88</v>
      </c>
      <c r="AU153" s="2" t="s">
        <v>1</v>
      </c>
    </row>
    <row r="154" spans="2:65" s="11" customFormat="1" ht="76.8" x14ac:dyDescent="0.2">
      <c r="B154" s="12"/>
      <c r="D154" s="103" t="s">
        <v>90</v>
      </c>
      <c r="F154" s="108" t="s">
        <v>224</v>
      </c>
      <c r="I154" s="105"/>
      <c r="L154" s="12"/>
      <c r="M154" s="106"/>
      <c r="T154" s="107"/>
      <c r="AT154" s="2" t="s">
        <v>90</v>
      </c>
      <c r="AU154" s="2" t="s">
        <v>1</v>
      </c>
    </row>
    <row r="155" spans="2:65" s="11" customFormat="1" ht="24.15" customHeight="1" x14ac:dyDescent="0.2">
      <c r="B155" s="12"/>
      <c r="C155" s="89" t="s">
        <v>137</v>
      </c>
      <c r="D155" s="89" t="s">
        <v>82</v>
      </c>
      <c r="E155" s="90" t="s">
        <v>226</v>
      </c>
      <c r="F155" s="91" t="s">
        <v>227</v>
      </c>
      <c r="G155" s="92" t="s">
        <v>140</v>
      </c>
      <c r="H155" s="93">
        <v>997</v>
      </c>
      <c r="I155" s="94"/>
      <c r="J155" s="95">
        <f>ROUND(I155*H155,2)</f>
        <v>0</v>
      </c>
      <c r="K155" s="96"/>
      <c r="L155" s="12"/>
      <c r="M155" s="97" t="s">
        <v>9</v>
      </c>
      <c r="N155" s="98" t="s">
        <v>26</v>
      </c>
      <c r="P155" s="99">
        <f>O155*H155</f>
        <v>0</v>
      </c>
      <c r="Q155" s="99">
        <v>0</v>
      </c>
      <c r="R155" s="99">
        <f>Q155*H155</f>
        <v>0</v>
      </c>
      <c r="S155" s="99">
        <v>0</v>
      </c>
      <c r="T155" s="100">
        <f>S155*H155</f>
        <v>0</v>
      </c>
      <c r="AR155" s="101" t="s">
        <v>86</v>
      </c>
      <c r="AT155" s="101" t="s">
        <v>82</v>
      </c>
      <c r="AU155" s="101" t="s">
        <v>1</v>
      </c>
      <c r="AY155" s="2" t="s">
        <v>80</v>
      </c>
      <c r="BE155" s="102">
        <f>IF(N155="základní",J155,0)</f>
        <v>0</v>
      </c>
      <c r="BF155" s="102">
        <f>IF(N155="snížená",J155,0)</f>
        <v>0</v>
      </c>
      <c r="BG155" s="102">
        <f>IF(N155="zákl. přenesená",J155,0)</f>
        <v>0</v>
      </c>
      <c r="BH155" s="102">
        <f>IF(N155="sníž. přenesená",J155,0)</f>
        <v>0</v>
      </c>
      <c r="BI155" s="102">
        <f>IF(N155="nulová",J155,0)</f>
        <v>0</v>
      </c>
      <c r="BJ155" s="2" t="s">
        <v>78</v>
      </c>
      <c r="BK155" s="102">
        <f>ROUND(I155*H155,2)</f>
        <v>0</v>
      </c>
      <c r="BL155" s="2" t="s">
        <v>86</v>
      </c>
      <c r="BM155" s="101" t="s">
        <v>316</v>
      </c>
    </row>
    <row r="156" spans="2:65" s="11" customFormat="1" ht="38.4" x14ac:dyDescent="0.2">
      <c r="B156" s="12"/>
      <c r="D156" s="103" t="s">
        <v>88</v>
      </c>
      <c r="F156" s="104" t="s">
        <v>229</v>
      </c>
      <c r="I156" s="105"/>
      <c r="L156" s="12"/>
      <c r="M156" s="106"/>
      <c r="T156" s="107"/>
      <c r="AT156" s="2" t="s">
        <v>88</v>
      </c>
      <c r="AU156" s="2" t="s">
        <v>1</v>
      </c>
    </row>
    <row r="157" spans="2:65" s="11" customFormat="1" ht="76.8" x14ac:dyDescent="0.2">
      <c r="B157" s="12"/>
      <c r="D157" s="103" t="s">
        <v>90</v>
      </c>
      <c r="F157" s="108" t="s">
        <v>224</v>
      </c>
      <c r="I157" s="105"/>
      <c r="L157" s="12"/>
      <c r="M157" s="106"/>
      <c r="T157" s="107"/>
      <c r="AT157" s="2" t="s">
        <v>90</v>
      </c>
      <c r="AU157" s="2" t="s">
        <v>1</v>
      </c>
    </row>
    <row r="158" spans="2:65" s="11" customFormat="1" ht="24.15" customHeight="1" x14ac:dyDescent="0.2">
      <c r="B158" s="12"/>
      <c r="C158" s="89" t="s">
        <v>145</v>
      </c>
      <c r="D158" s="89" t="s">
        <v>82</v>
      </c>
      <c r="E158" s="90" t="s">
        <v>231</v>
      </c>
      <c r="F158" s="91" t="s">
        <v>232</v>
      </c>
      <c r="G158" s="92" t="s">
        <v>140</v>
      </c>
      <c r="H158" s="93">
        <v>997</v>
      </c>
      <c r="I158" s="94"/>
      <c r="J158" s="95">
        <f>ROUND(I158*H158,2)</f>
        <v>0</v>
      </c>
      <c r="K158" s="96"/>
      <c r="L158" s="12"/>
      <c r="M158" s="97" t="s">
        <v>9</v>
      </c>
      <c r="N158" s="98" t="s">
        <v>26</v>
      </c>
      <c r="P158" s="99">
        <f>O158*H158</f>
        <v>0</v>
      </c>
      <c r="Q158" s="99">
        <v>0</v>
      </c>
      <c r="R158" s="99">
        <f>Q158*H158</f>
        <v>0</v>
      </c>
      <c r="S158" s="99">
        <v>0</v>
      </c>
      <c r="T158" s="100">
        <f>S158*H158</f>
        <v>0</v>
      </c>
      <c r="AR158" s="101" t="s">
        <v>86</v>
      </c>
      <c r="AT158" s="101" t="s">
        <v>82</v>
      </c>
      <c r="AU158" s="101" t="s">
        <v>1</v>
      </c>
      <c r="AY158" s="2" t="s">
        <v>80</v>
      </c>
      <c r="BE158" s="102">
        <f>IF(N158="základní",J158,0)</f>
        <v>0</v>
      </c>
      <c r="BF158" s="102">
        <f>IF(N158="snížená",J158,0)</f>
        <v>0</v>
      </c>
      <c r="BG158" s="102">
        <f>IF(N158="zákl. přenesená",J158,0)</f>
        <v>0</v>
      </c>
      <c r="BH158" s="102">
        <f>IF(N158="sníž. přenesená",J158,0)</f>
        <v>0</v>
      </c>
      <c r="BI158" s="102">
        <f>IF(N158="nulová",J158,0)</f>
        <v>0</v>
      </c>
      <c r="BJ158" s="2" t="s">
        <v>78</v>
      </c>
      <c r="BK158" s="102">
        <f>ROUND(I158*H158,2)</f>
        <v>0</v>
      </c>
      <c r="BL158" s="2" t="s">
        <v>86</v>
      </c>
      <c r="BM158" s="101" t="s">
        <v>317</v>
      </c>
    </row>
    <row r="159" spans="2:65" s="11" customFormat="1" ht="19.2" x14ac:dyDescent="0.2">
      <c r="B159" s="12"/>
      <c r="D159" s="103" t="s">
        <v>88</v>
      </c>
      <c r="F159" s="104" t="s">
        <v>234</v>
      </c>
      <c r="I159" s="105"/>
      <c r="L159" s="12"/>
      <c r="M159" s="106"/>
      <c r="T159" s="107"/>
      <c r="AT159" s="2" t="s">
        <v>88</v>
      </c>
      <c r="AU159" s="2" t="s">
        <v>1</v>
      </c>
    </row>
    <row r="160" spans="2:65" s="11" customFormat="1" ht="33" customHeight="1" x14ac:dyDescent="0.2">
      <c r="B160" s="12"/>
      <c r="C160" s="89" t="s">
        <v>152</v>
      </c>
      <c r="D160" s="89" t="s">
        <v>82</v>
      </c>
      <c r="E160" s="90" t="s">
        <v>236</v>
      </c>
      <c r="F160" s="91" t="s">
        <v>237</v>
      </c>
      <c r="G160" s="92" t="s">
        <v>140</v>
      </c>
      <c r="H160" s="93">
        <v>997</v>
      </c>
      <c r="I160" s="94"/>
      <c r="J160" s="95">
        <f>ROUND(I160*H160,2)</f>
        <v>0</v>
      </c>
      <c r="K160" s="96"/>
      <c r="L160" s="12"/>
      <c r="M160" s="97" t="s">
        <v>9</v>
      </c>
      <c r="N160" s="98" t="s">
        <v>26</v>
      </c>
      <c r="P160" s="99">
        <f>O160*H160</f>
        <v>0</v>
      </c>
      <c r="Q160" s="99">
        <v>0</v>
      </c>
      <c r="R160" s="99">
        <f>Q160*H160</f>
        <v>0</v>
      </c>
      <c r="S160" s="99">
        <v>0</v>
      </c>
      <c r="T160" s="100">
        <f>S160*H160</f>
        <v>0</v>
      </c>
      <c r="AR160" s="101" t="s">
        <v>86</v>
      </c>
      <c r="AT160" s="101" t="s">
        <v>82</v>
      </c>
      <c r="AU160" s="101" t="s">
        <v>1</v>
      </c>
      <c r="AY160" s="2" t="s">
        <v>80</v>
      </c>
      <c r="BE160" s="102">
        <f>IF(N160="základní",J160,0)</f>
        <v>0</v>
      </c>
      <c r="BF160" s="102">
        <f>IF(N160="snížená",J160,0)</f>
        <v>0</v>
      </c>
      <c r="BG160" s="102">
        <f>IF(N160="zákl. přenesená",J160,0)</f>
        <v>0</v>
      </c>
      <c r="BH160" s="102">
        <f>IF(N160="sníž. přenesená",J160,0)</f>
        <v>0</v>
      </c>
      <c r="BI160" s="102">
        <f>IF(N160="nulová",J160,0)</f>
        <v>0</v>
      </c>
      <c r="BJ160" s="2" t="s">
        <v>78</v>
      </c>
      <c r="BK160" s="102">
        <f>ROUND(I160*H160,2)</f>
        <v>0</v>
      </c>
      <c r="BL160" s="2" t="s">
        <v>86</v>
      </c>
      <c r="BM160" s="101" t="s">
        <v>318</v>
      </c>
    </row>
    <row r="161" spans="2:65" s="11" customFormat="1" ht="28.8" x14ac:dyDescent="0.2">
      <c r="B161" s="12"/>
      <c r="D161" s="103" t="s">
        <v>88</v>
      </c>
      <c r="F161" s="104" t="s">
        <v>239</v>
      </c>
      <c r="I161" s="105"/>
      <c r="L161" s="12"/>
      <c r="M161" s="106"/>
      <c r="T161" s="107"/>
      <c r="AT161" s="2" t="s">
        <v>88</v>
      </c>
      <c r="AU161" s="2" t="s">
        <v>1</v>
      </c>
    </row>
    <row r="162" spans="2:65" s="76" customFormat="1" ht="25.95" customHeight="1" x14ac:dyDescent="0.25">
      <c r="B162" s="77"/>
      <c r="D162" s="78" t="s">
        <v>75</v>
      </c>
      <c r="E162" s="79" t="s">
        <v>249</v>
      </c>
      <c r="F162" s="79" t="s">
        <v>250</v>
      </c>
      <c r="I162" s="80"/>
      <c r="J162" s="81">
        <f>BK162</f>
        <v>0</v>
      </c>
      <c r="L162" s="77"/>
      <c r="M162" s="82"/>
      <c r="P162" s="83">
        <f>SUM(P163:P168)</f>
        <v>0</v>
      </c>
      <c r="R162" s="83">
        <f>SUM(R163:R168)</f>
        <v>0</v>
      </c>
      <c r="T162" s="84">
        <f>SUM(T163:T168)</f>
        <v>0</v>
      </c>
      <c r="AR162" s="78" t="s">
        <v>86</v>
      </c>
      <c r="AT162" s="85" t="s">
        <v>75</v>
      </c>
      <c r="AU162" s="85" t="s">
        <v>79</v>
      </c>
      <c r="AY162" s="78" t="s">
        <v>80</v>
      </c>
      <c r="BK162" s="86">
        <f>SUM(BK163:BK168)</f>
        <v>0</v>
      </c>
    </row>
    <row r="163" spans="2:65" s="11" customFormat="1" ht="16.5" customHeight="1" x14ac:dyDescent="0.2">
      <c r="B163" s="12"/>
      <c r="C163" s="89" t="s">
        <v>159</v>
      </c>
      <c r="D163" s="89" t="s">
        <v>82</v>
      </c>
      <c r="E163" s="90" t="s">
        <v>319</v>
      </c>
      <c r="F163" s="91" t="s">
        <v>320</v>
      </c>
      <c r="G163" s="92" t="s">
        <v>321</v>
      </c>
      <c r="H163" s="93">
        <v>2</v>
      </c>
      <c r="I163" s="94"/>
      <c r="J163" s="95">
        <f>ROUND(I163*H163,2)</f>
        <v>0</v>
      </c>
      <c r="K163" s="96"/>
      <c r="L163" s="12"/>
      <c r="M163" s="97" t="s">
        <v>9</v>
      </c>
      <c r="N163" s="98" t="s">
        <v>26</v>
      </c>
      <c r="P163" s="99">
        <f>O163*H163</f>
        <v>0</v>
      </c>
      <c r="Q163" s="99">
        <v>0</v>
      </c>
      <c r="R163" s="99">
        <f>Q163*H163</f>
        <v>0</v>
      </c>
      <c r="S163" s="99">
        <v>0</v>
      </c>
      <c r="T163" s="100">
        <f>S163*H163</f>
        <v>0</v>
      </c>
      <c r="AR163" s="101" t="s">
        <v>322</v>
      </c>
      <c r="AT163" s="101" t="s">
        <v>82</v>
      </c>
      <c r="AU163" s="101" t="s">
        <v>78</v>
      </c>
      <c r="AY163" s="2" t="s">
        <v>80</v>
      </c>
      <c r="BE163" s="102">
        <f>IF(N163="základní",J163,0)</f>
        <v>0</v>
      </c>
      <c r="BF163" s="102">
        <f>IF(N163="snížená",J163,0)</f>
        <v>0</v>
      </c>
      <c r="BG163" s="102">
        <f>IF(N163="zákl. přenesená",J163,0)</f>
        <v>0</v>
      </c>
      <c r="BH163" s="102">
        <f>IF(N163="sníž. přenesená",J163,0)</f>
        <v>0</v>
      </c>
      <c r="BI163" s="102">
        <f>IF(N163="nulová",J163,0)</f>
        <v>0</v>
      </c>
      <c r="BJ163" s="2" t="s">
        <v>78</v>
      </c>
      <c r="BK163" s="102">
        <f>ROUND(I163*H163,2)</f>
        <v>0</v>
      </c>
      <c r="BL163" s="2" t="s">
        <v>322</v>
      </c>
      <c r="BM163" s="101" t="s">
        <v>323</v>
      </c>
    </row>
    <row r="164" spans="2:65" s="11" customFormat="1" x14ac:dyDescent="0.2">
      <c r="B164" s="12"/>
      <c r="D164" s="103" t="s">
        <v>88</v>
      </c>
      <c r="F164" s="104" t="s">
        <v>320</v>
      </c>
      <c r="I164" s="105"/>
      <c r="L164" s="12"/>
      <c r="M164" s="106"/>
      <c r="T164" s="107"/>
      <c r="AT164" s="2" t="s">
        <v>88</v>
      </c>
      <c r="AU164" s="2" t="s">
        <v>78</v>
      </c>
    </row>
    <row r="165" spans="2:65" s="11" customFormat="1" ht="16.5" customHeight="1" x14ac:dyDescent="0.2">
      <c r="B165" s="12"/>
      <c r="C165" s="89" t="s">
        <v>165</v>
      </c>
      <c r="D165" s="89" t="s">
        <v>82</v>
      </c>
      <c r="E165" s="90" t="s">
        <v>324</v>
      </c>
      <c r="F165" s="91" t="s">
        <v>325</v>
      </c>
      <c r="G165" s="92" t="s">
        <v>321</v>
      </c>
      <c r="H165" s="93">
        <v>1</v>
      </c>
      <c r="I165" s="94"/>
      <c r="J165" s="95">
        <f>ROUND(I165*H165,2)</f>
        <v>0</v>
      </c>
      <c r="K165" s="96"/>
      <c r="L165" s="12"/>
      <c r="M165" s="97" t="s">
        <v>9</v>
      </c>
      <c r="N165" s="98" t="s">
        <v>26</v>
      </c>
      <c r="P165" s="99">
        <f>O165*H165</f>
        <v>0</v>
      </c>
      <c r="Q165" s="99">
        <v>0</v>
      </c>
      <c r="R165" s="99">
        <f>Q165*H165</f>
        <v>0</v>
      </c>
      <c r="S165" s="99">
        <v>0</v>
      </c>
      <c r="T165" s="100">
        <f>S165*H165</f>
        <v>0</v>
      </c>
      <c r="AR165" s="101" t="s">
        <v>322</v>
      </c>
      <c r="AT165" s="101" t="s">
        <v>82</v>
      </c>
      <c r="AU165" s="101" t="s">
        <v>78</v>
      </c>
      <c r="AY165" s="2" t="s">
        <v>80</v>
      </c>
      <c r="BE165" s="102">
        <f>IF(N165="základní",J165,0)</f>
        <v>0</v>
      </c>
      <c r="BF165" s="102">
        <f>IF(N165="snížená",J165,0)</f>
        <v>0</v>
      </c>
      <c r="BG165" s="102">
        <f>IF(N165="zákl. přenesená",J165,0)</f>
        <v>0</v>
      </c>
      <c r="BH165" s="102">
        <f>IF(N165="sníž. přenesená",J165,0)</f>
        <v>0</v>
      </c>
      <c r="BI165" s="102">
        <f>IF(N165="nulová",J165,0)</f>
        <v>0</v>
      </c>
      <c r="BJ165" s="2" t="s">
        <v>78</v>
      </c>
      <c r="BK165" s="102">
        <f>ROUND(I165*H165,2)</f>
        <v>0</v>
      </c>
      <c r="BL165" s="2" t="s">
        <v>322</v>
      </c>
      <c r="BM165" s="101" t="s">
        <v>326</v>
      </c>
    </row>
    <row r="166" spans="2:65" s="11" customFormat="1" x14ac:dyDescent="0.2">
      <c r="B166" s="12"/>
      <c r="D166" s="103" t="s">
        <v>88</v>
      </c>
      <c r="F166" s="104" t="s">
        <v>325</v>
      </c>
      <c r="I166" s="105"/>
      <c r="L166" s="12"/>
      <c r="M166" s="106"/>
      <c r="T166" s="107"/>
      <c r="AT166" s="2" t="s">
        <v>88</v>
      </c>
      <c r="AU166" s="2" t="s">
        <v>78</v>
      </c>
    </row>
    <row r="167" spans="2:65" s="11" customFormat="1" ht="16.5" customHeight="1" x14ac:dyDescent="0.2">
      <c r="B167" s="12"/>
      <c r="C167" s="89" t="s">
        <v>175</v>
      </c>
      <c r="D167" s="89" t="s">
        <v>82</v>
      </c>
      <c r="E167" s="90" t="s">
        <v>327</v>
      </c>
      <c r="F167" s="91" t="s">
        <v>328</v>
      </c>
      <c r="G167" s="92" t="s">
        <v>321</v>
      </c>
      <c r="H167" s="93">
        <v>1</v>
      </c>
      <c r="I167" s="94"/>
      <c r="J167" s="95">
        <f>ROUND(I167*H167,2)</f>
        <v>0</v>
      </c>
      <c r="K167" s="96"/>
      <c r="L167" s="12"/>
      <c r="M167" s="97" t="s">
        <v>9</v>
      </c>
      <c r="N167" s="98" t="s">
        <v>26</v>
      </c>
      <c r="P167" s="99">
        <f>O167*H167</f>
        <v>0</v>
      </c>
      <c r="Q167" s="99">
        <v>0</v>
      </c>
      <c r="R167" s="99">
        <f>Q167*H167</f>
        <v>0</v>
      </c>
      <c r="S167" s="99">
        <v>0</v>
      </c>
      <c r="T167" s="100">
        <f>S167*H167</f>
        <v>0</v>
      </c>
      <c r="AR167" s="101" t="s">
        <v>322</v>
      </c>
      <c r="AT167" s="101" t="s">
        <v>82</v>
      </c>
      <c r="AU167" s="101" t="s">
        <v>78</v>
      </c>
      <c r="AY167" s="2" t="s">
        <v>80</v>
      </c>
      <c r="BE167" s="102">
        <f>IF(N167="základní",J167,0)</f>
        <v>0</v>
      </c>
      <c r="BF167" s="102">
        <f>IF(N167="snížená",J167,0)</f>
        <v>0</v>
      </c>
      <c r="BG167" s="102">
        <f>IF(N167="zákl. přenesená",J167,0)</f>
        <v>0</v>
      </c>
      <c r="BH167" s="102">
        <f>IF(N167="sníž. přenesená",J167,0)</f>
        <v>0</v>
      </c>
      <c r="BI167" s="102">
        <f>IF(N167="nulová",J167,0)</f>
        <v>0</v>
      </c>
      <c r="BJ167" s="2" t="s">
        <v>78</v>
      </c>
      <c r="BK167" s="102">
        <f>ROUND(I167*H167,2)</f>
        <v>0</v>
      </c>
      <c r="BL167" s="2" t="s">
        <v>322</v>
      </c>
      <c r="BM167" s="101" t="s">
        <v>329</v>
      </c>
    </row>
    <row r="168" spans="2:65" s="11" customFormat="1" x14ac:dyDescent="0.2">
      <c r="B168" s="12"/>
      <c r="D168" s="103" t="s">
        <v>88</v>
      </c>
      <c r="F168" s="104" t="s">
        <v>328</v>
      </c>
      <c r="I168" s="105"/>
      <c r="L168" s="12"/>
      <c r="M168" s="106"/>
      <c r="T168" s="107"/>
      <c r="AT168" s="2" t="s">
        <v>88</v>
      </c>
      <c r="AU168" s="2" t="s">
        <v>78</v>
      </c>
    </row>
    <row r="169" spans="2:65" s="76" customFormat="1" ht="25.95" customHeight="1" x14ac:dyDescent="0.25">
      <c r="B169" s="77"/>
      <c r="D169" s="78" t="s">
        <v>75</v>
      </c>
      <c r="E169" s="79" t="s">
        <v>260</v>
      </c>
      <c r="F169" s="79" t="s">
        <v>261</v>
      </c>
      <c r="I169" s="80"/>
      <c r="J169" s="81">
        <f>BK169</f>
        <v>0</v>
      </c>
      <c r="L169" s="77"/>
      <c r="M169" s="82"/>
      <c r="P169" s="83">
        <f>P170+P173+P176+P179+P182</f>
        <v>0</v>
      </c>
      <c r="R169" s="83">
        <f>R170+R173+R176+R179+R182</f>
        <v>0</v>
      </c>
      <c r="T169" s="84">
        <f>T170+T173+T176+T179+T182</f>
        <v>0</v>
      </c>
      <c r="AR169" s="78" t="s">
        <v>116</v>
      </c>
      <c r="AT169" s="85" t="s">
        <v>75</v>
      </c>
      <c r="AU169" s="85" t="s">
        <v>79</v>
      </c>
      <c r="AY169" s="78" t="s">
        <v>80</v>
      </c>
      <c r="BK169" s="86">
        <f>BK170+BK173+BK176+BK179+BK182</f>
        <v>0</v>
      </c>
    </row>
    <row r="170" spans="2:65" s="76" customFormat="1" ht="22.8" customHeight="1" x14ac:dyDescent="0.25">
      <c r="B170" s="77"/>
      <c r="D170" s="78" t="s">
        <v>75</v>
      </c>
      <c r="E170" s="87" t="s">
        <v>330</v>
      </c>
      <c r="F170" s="87" t="s">
        <v>331</v>
      </c>
      <c r="I170" s="80"/>
      <c r="J170" s="88">
        <f>BK170</f>
        <v>0</v>
      </c>
      <c r="L170" s="77"/>
      <c r="M170" s="82"/>
      <c r="P170" s="83">
        <f>SUM(P171:P172)</f>
        <v>0</v>
      </c>
      <c r="R170" s="83">
        <f>SUM(R171:R172)</f>
        <v>0</v>
      </c>
      <c r="T170" s="84">
        <f>SUM(T171:T172)</f>
        <v>0</v>
      </c>
      <c r="AR170" s="78" t="s">
        <v>116</v>
      </c>
      <c r="AT170" s="85" t="s">
        <v>75</v>
      </c>
      <c r="AU170" s="85" t="s">
        <v>78</v>
      </c>
      <c r="AY170" s="78" t="s">
        <v>80</v>
      </c>
      <c r="BK170" s="86">
        <f>SUM(BK171:BK172)</f>
        <v>0</v>
      </c>
    </row>
    <row r="171" spans="2:65" s="11" customFormat="1" ht="16.5" customHeight="1" x14ac:dyDescent="0.2">
      <c r="B171" s="12"/>
      <c r="C171" s="89" t="s">
        <v>181</v>
      </c>
      <c r="D171" s="89" t="s">
        <v>82</v>
      </c>
      <c r="E171" s="90" t="s">
        <v>332</v>
      </c>
      <c r="F171" s="91" t="s">
        <v>333</v>
      </c>
      <c r="G171" s="92" t="s">
        <v>321</v>
      </c>
      <c r="H171" s="93">
        <v>1</v>
      </c>
      <c r="I171" s="94"/>
      <c r="J171" s="95">
        <f>ROUND(I171*H171,2)</f>
        <v>0</v>
      </c>
      <c r="K171" s="96"/>
      <c r="L171" s="12"/>
      <c r="M171" s="97" t="s">
        <v>9</v>
      </c>
      <c r="N171" s="98" t="s">
        <v>26</v>
      </c>
      <c r="P171" s="99">
        <f>O171*H171</f>
        <v>0</v>
      </c>
      <c r="Q171" s="99">
        <v>0</v>
      </c>
      <c r="R171" s="99">
        <f>Q171*H171</f>
        <v>0</v>
      </c>
      <c r="S171" s="99">
        <v>0</v>
      </c>
      <c r="T171" s="100">
        <f>S171*H171</f>
        <v>0</v>
      </c>
      <c r="AR171" s="101" t="s">
        <v>267</v>
      </c>
      <c r="AT171" s="101" t="s">
        <v>82</v>
      </c>
      <c r="AU171" s="101" t="s">
        <v>1</v>
      </c>
      <c r="AY171" s="2" t="s">
        <v>80</v>
      </c>
      <c r="BE171" s="102">
        <f>IF(N171="základní",J171,0)</f>
        <v>0</v>
      </c>
      <c r="BF171" s="102">
        <f>IF(N171="snížená",J171,0)</f>
        <v>0</v>
      </c>
      <c r="BG171" s="102">
        <f>IF(N171="zákl. přenesená",J171,0)</f>
        <v>0</v>
      </c>
      <c r="BH171" s="102">
        <f>IF(N171="sníž. přenesená",J171,0)</f>
        <v>0</v>
      </c>
      <c r="BI171" s="102">
        <f>IF(N171="nulová",J171,0)</f>
        <v>0</v>
      </c>
      <c r="BJ171" s="2" t="s">
        <v>78</v>
      </c>
      <c r="BK171" s="102">
        <f>ROUND(I171*H171,2)</f>
        <v>0</v>
      </c>
      <c r="BL171" s="2" t="s">
        <v>267</v>
      </c>
      <c r="BM171" s="101" t="s">
        <v>334</v>
      </c>
    </row>
    <row r="172" spans="2:65" s="11" customFormat="1" x14ac:dyDescent="0.2">
      <c r="B172" s="12"/>
      <c r="D172" s="103" t="s">
        <v>88</v>
      </c>
      <c r="F172" s="104" t="s">
        <v>333</v>
      </c>
      <c r="I172" s="105"/>
      <c r="L172" s="12"/>
      <c r="M172" s="106"/>
      <c r="T172" s="107"/>
      <c r="AT172" s="2" t="s">
        <v>88</v>
      </c>
      <c r="AU172" s="2" t="s">
        <v>1</v>
      </c>
    </row>
    <row r="173" spans="2:65" s="76" customFormat="1" ht="22.8" customHeight="1" x14ac:dyDescent="0.25">
      <c r="B173" s="77"/>
      <c r="D173" s="78" t="s">
        <v>75</v>
      </c>
      <c r="E173" s="87" t="s">
        <v>262</v>
      </c>
      <c r="F173" s="87" t="s">
        <v>263</v>
      </c>
      <c r="I173" s="80"/>
      <c r="J173" s="88">
        <f>BK173</f>
        <v>0</v>
      </c>
      <c r="L173" s="77"/>
      <c r="M173" s="82"/>
      <c r="P173" s="83">
        <f>SUM(P174:P175)</f>
        <v>0</v>
      </c>
      <c r="R173" s="83">
        <f>SUM(R174:R175)</f>
        <v>0</v>
      </c>
      <c r="T173" s="84">
        <f>SUM(T174:T175)</f>
        <v>0</v>
      </c>
      <c r="AR173" s="78" t="s">
        <v>116</v>
      </c>
      <c r="AT173" s="85" t="s">
        <v>75</v>
      </c>
      <c r="AU173" s="85" t="s">
        <v>78</v>
      </c>
      <c r="AY173" s="78" t="s">
        <v>80</v>
      </c>
      <c r="BK173" s="86">
        <f>SUM(BK174:BK175)</f>
        <v>0</v>
      </c>
    </row>
    <row r="174" spans="2:65" s="11" customFormat="1" ht="16.5" customHeight="1" x14ac:dyDescent="0.2">
      <c r="B174" s="12"/>
      <c r="C174" s="89" t="s">
        <v>187</v>
      </c>
      <c r="D174" s="89" t="s">
        <v>82</v>
      </c>
      <c r="E174" s="90" t="s">
        <v>265</v>
      </c>
      <c r="F174" s="91" t="s">
        <v>263</v>
      </c>
      <c r="G174" s="92" t="s">
        <v>266</v>
      </c>
      <c r="H174" s="93">
        <v>1</v>
      </c>
      <c r="I174" s="94"/>
      <c r="J174" s="95">
        <f>ROUND(I174*H174,2)</f>
        <v>0</v>
      </c>
      <c r="K174" s="96"/>
      <c r="L174" s="12"/>
      <c r="M174" s="97" t="s">
        <v>9</v>
      </c>
      <c r="N174" s="98" t="s">
        <v>26</v>
      </c>
      <c r="P174" s="99">
        <f>O174*H174</f>
        <v>0</v>
      </c>
      <c r="Q174" s="99">
        <v>0</v>
      </c>
      <c r="R174" s="99">
        <f>Q174*H174</f>
        <v>0</v>
      </c>
      <c r="S174" s="99">
        <v>0</v>
      </c>
      <c r="T174" s="100">
        <f>S174*H174</f>
        <v>0</v>
      </c>
      <c r="AR174" s="101" t="s">
        <v>267</v>
      </c>
      <c r="AT174" s="101" t="s">
        <v>82</v>
      </c>
      <c r="AU174" s="101" t="s">
        <v>1</v>
      </c>
      <c r="AY174" s="2" t="s">
        <v>80</v>
      </c>
      <c r="BE174" s="102">
        <f>IF(N174="základní",J174,0)</f>
        <v>0</v>
      </c>
      <c r="BF174" s="102">
        <f>IF(N174="snížená",J174,0)</f>
        <v>0</v>
      </c>
      <c r="BG174" s="102">
        <f>IF(N174="zákl. přenesená",J174,0)</f>
        <v>0</v>
      </c>
      <c r="BH174" s="102">
        <f>IF(N174="sníž. přenesená",J174,0)</f>
        <v>0</v>
      </c>
      <c r="BI174" s="102">
        <f>IF(N174="nulová",J174,0)</f>
        <v>0</v>
      </c>
      <c r="BJ174" s="2" t="s">
        <v>78</v>
      </c>
      <c r="BK174" s="102">
        <f>ROUND(I174*H174,2)</f>
        <v>0</v>
      </c>
      <c r="BL174" s="2" t="s">
        <v>267</v>
      </c>
      <c r="BM174" s="101" t="s">
        <v>335</v>
      </c>
    </row>
    <row r="175" spans="2:65" s="11" customFormat="1" x14ac:dyDescent="0.2">
      <c r="B175" s="12"/>
      <c r="D175" s="103" t="s">
        <v>88</v>
      </c>
      <c r="F175" s="104" t="s">
        <v>263</v>
      </c>
      <c r="I175" s="105"/>
      <c r="L175" s="12"/>
      <c r="M175" s="106"/>
      <c r="T175" s="107"/>
      <c r="AT175" s="2" t="s">
        <v>88</v>
      </c>
      <c r="AU175" s="2" t="s">
        <v>1</v>
      </c>
    </row>
    <row r="176" spans="2:65" s="76" customFormat="1" ht="22.8" customHeight="1" x14ac:dyDescent="0.25">
      <c r="B176" s="77"/>
      <c r="D176" s="78" t="s">
        <v>75</v>
      </c>
      <c r="E176" s="87" t="s">
        <v>269</v>
      </c>
      <c r="F176" s="87" t="s">
        <v>270</v>
      </c>
      <c r="I176" s="80"/>
      <c r="J176" s="88">
        <f>BK176</f>
        <v>0</v>
      </c>
      <c r="L176" s="77"/>
      <c r="M176" s="82"/>
      <c r="P176" s="83">
        <f>SUM(P177:P178)</f>
        <v>0</v>
      </c>
      <c r="R176" s="83">
        <f>SUM(R177:R178)</f>
        <v>0</v>
      </c>
      <c r="T176" s="84">
        <f>SUM(T177:T178)</f>
        <v>0</v>
      </c>
      <c r="AR176" s="78" t="s">
        <v>116</v>
      </c>
      <c r="AT176" s="85" t="s">
        <v>75</v>
      </c>
      <c r="AU176" s="85" t="s">
        <v>78</v>
      </c>
      <c r="AY176" s="78" t="s">
        <v>80</v>
      </c>
      <c r="BK176" s="86">
        <f>SUM(BK177:BK178)</f>
        <v>0</v>
      </c>
    </row>
    <row r="177" spans="2:65" s="11" customFormat="1" ht="16.5" customHeight="1" x14ac:dyDescent="0.2">
      <c r="B177" s="12"/>
      <c r="C177" s="89" t="s">
        <v>193</v>
      </c>
      <c r="D177" s="89" t="s">
        <v>82</v>
      </c>
      <c r="E177" s="90" t="s">
        <v>272</v>
      </c>
      <c r="F177" s="91" t="s">
        <v>270</v>
      </c>
      <c r="G177" s="92" t="s">
        <v>266</v>
      </c>
      <c r="H177" s="93">
        <v>1</v>
      </c>
      <c r="I177" s="94"/>
      <c r="J177" s="95">
        <f>ROUND(I177*H177,2)</f>
        <v>0</v>
      </c>
      <c r="K177" s="96"/>
      <c r="L177" s="12"/>
      <c r="M177" s="97" t="s">
        <v>9</v>
      </c>
      <c r="N177" s="98" t="s">
        <v>26</v>
      </c>
      <c r="P177" s="99">
        <f>O177*H177</f>
        <v>0</v>
      </c>
      <c r="Q177" s="99">
        <v>0</v>
      </c>
      <c r="R177" s="99">
        <f>Q177*H177</f>
        <v>0</v>
      </c>
      <c r="S177" s="99">
        <v>0</v>
      </c>
      <c r="T177" s="100">
        <f>S177*H177</f>
        <v>0</v>
      </c>
      <c r="AR177" s="101" t="s">
        <v>267</v>
      </c>
      <c r="AT177" s="101" t="s">
        <v>82</v>
      </c>
      <c r="AU177" s="101" t="s">
        <v>1</v>
      </c>
      <c r="AY177" s="2" t="s">
        <v>80</v>
      </c>
      <c r="BE177" s="102">
        <f>IF(N177="základní",J177,0)</f>
        <v>0</v>
      </c>
      <c r="BF177" s="102">
        <f>IF(N177="snížená",J177,0)</f>
        <v>0</v>
      </c>
      <c r="BG177" s="102">
        <f>IF(N177="zákl. přenesená",J177,0)</f>
        <v>0</v>
      </c>
      <c r="BH177" s="102">
        <f>IF(N177="sníž. přenesená",J177,0)</f>
        <v>0</v>
      </c>
      <c r="BI177" s="102">
        <f>IF(N177="nulová",J177,0)</f>
        <v>0</v>
      </c>
      <c r="BJ177" s="2" t="s">
        <v>78</v>
      </c>
      <c r="BK177" s="102">
        <f>ROUND(I177*H177,2)</f>
        <v>0</v>
      </c>
      <c r="BL177" s="2" t="s">
        <v>267</v>
      </c>
      <c r="BM177" s="101" t="s">
        <v>336</v>
      </c>
    </row>
    <row r="178" spans="2:65" s="11" customFormat="1" x14ac:dyDescent="0.2">
      <c r="B178" s="12"/>
      <c r="D178" s="103" t="s">
        <v>88</v>
      </c>
      <c r="F178" s="104" t="s">
        <v>270</v>
      </c>
      <c r="I178" s="105"/>
      <c r="L178" s="12"/>
      <c r="M178" s="106"/>
      <c r="T178" s="107"/>
      <c r="AT178" s="2" t="s">
        <v>88</v>
      </c>
      <c r="AU178" s="2" t="s">
        <v>1</v>
      </c>
    </row>
    <row r="179" spans="2:65" s="76" customFormat="1" ht="22.8" customHeight="1" x14ac:dyDescent="0.25">
      <c r="B179" s="77"/>
      <c r="D179" s="78" t="s">
        <v>75</v>
      </c>
      <c r="E179" s="87" t="s">
        <v>274</v>
      </c>
      <c r="F179" s="87" t="s">
        <v>275</v>
      </c>
      <c r="I179" s="80"/>
      <c r="J179" s="88">
        <f>BK179</f>
        <v>0</v>
      </c>
      <c r="L179" s="77"/>
      <c r="M179" s="82"/>
      <c r="P179" s="83">
        <f>SUM(P180:P181)</f>
        <v>0</v>
      </c>
      <c r="R179" s="83">
        <f>SUM(R180:R181)</f>
        <v>0</v>
      </c>
      <c r="T179" s="84">
        <f>SUM(T180:T181)</f>
        <v>0</v>
      </c>
      <c r="AR179" s="78" t="s">
        <v>116</v>
      </c>
      <c r="AT179" s="85" t="s">
        <v>75</v>
      </c>
      <c r="AU179" s="85" t="s">
        <v>78</v>
      </c>
      <c r="AY179" s="78" t="s">
        <v>80</v>
      </c>
      <c r="BK179" s="86">
        <f>SUM(BK180:BK181)</f>
        <v>0</v>
      </c>
    </row>
    <row r="180" spans="2:65" s="11" customFormat="1" ht="16.5" customHeight="1" x14ac:dyDescent="0.2">
      <c r="B180" s="12"/>
      <c r="C180" s="89" t="s">
        <v>200</v>
      </c>
      <c r="D180" s="89" t="s">
        <v>82</v>
      </c>
      <c r="E180" s="90" t="s">
        <v>277</v>
      </c>
      <c r="F180" s="91" t="s">
        <v>275</v>
      </c>
      <c r="G180" s="92" t="s">
        <v>266</v>
      </c>
      <c r="H180" s="93">
        <v>1</v>
      </c>
      <c r="I180" s="94"/>
      <c r="J180" s="95">
        <f>ROUND(I180*H180,2)</f>
        <v>0</v>
      </c>
      <c r="K180" s="96"/>
      <c r="L180" s="12"/>
      <c r="M180" s="97" t="s">
        <v>9</v>
      </c>
      <c r="N180" s="98" t="s">
        <v>26</v>
      </c>
      <c r="P180" s="99">
        <f>O180*H180</f>
        <v>0</v>
      </c>
      <c r="Q180" s="99">
        <v>0</v>
      </c>
      <c r="R180" s="99">
        <f>Q180*H180</f>
        <v>0</v>
      </c>
      <c r="S180" s="99">
        <v>0</v>
      </c>
      <c r="T180" s="100">
        <f>S180*H180</f>
        <v>0</v>
      </c>
      <c r="AR180" s="101" t="s">
        <v>267</v>
      </c>
      <c r="AT180" s="101" t="s">
        <v>82</v>
      </c>
      <c r="AU180" s="101" t="s">
        <v>1</v>
      </c>
      <c r="AY180" s="2" t="s">
        <v>80</v>
      </c>
      <c r="BE180" s="102">
        <f>IF(N180="základní",J180,0)</f>
        <v>0</v>
      </c>
      <c r="BF180" s="102">
        <f>IF(N180="snížená",J180,0)</f>
        <v>0</v>
      </c>
      <c r="BG180" s="102">
        <f>IF(N180="zákl. přenesená",J180,0)</f>
        <v>0</v>
      </c>
      <c r="BH180" s="102">
        <f>IF(N180="sníž. přenesená",J180,0)</f>
        <v>0</v>
      </c>
      <c r="BI180" s="102">
        <f>IF(N180="nulová",J180,0)</f>
        <v>0</v>
      </c>
      <c r="BJ180" s="2" t="s">
        <v>78</v>
      </c>
      <c r="BK180" s="102">
        <f>ROUND(I180*H180,2)</f>
        <v>0</v>
      </c>
      <c r="BL180" s="2" t="s">
        <v>267</v>
      </c>
      <c r="BM180" s="101" t="s">
        <v>337</v>
      </c>
    </row>
    <row r="181" spans="2:65" s="11" customFormat="1" x14ac:dyDescent="0.2">
      <c r="B181" s="12"/>
      <c r="D181" s="103" t="s">
        <v>88</v>
      </c>
      <c r="F181" s="104" t="s">
        <v>275</v>
      </c>
      <c r="I181" s="105"/>
      <c r="L181" s="12"/>
      <c r="M181" s="106"/>
      <c r="T181" s="107"/>
      <c r="AT181" s="2" t="s">
        <v>88</v>
      </c>
      <c r="AU181" s="2" t="s">
        <v>1</v>
      </c>
    </row>
    <row r="182" spans="2:65" s="76" customFormat="1" ht="22.8" customHeight="1" x14ac:dyDescent="0.25">
      <c r="B182" s="77"/>
      <c r="D182" s="78" t="s">
        <v>75</v>
      </c>
      <c r="E182" s="87" t="s">
        <v>279</v>
      </c>
      <c r="F182" s="87" t="s">
        <v>280</v>
      </c>
      <c r="I182" s="80"/>
      <c r="J182" s="88">
        <f>BK182</f>
        <v>0</v>
      </c>
      <c r="L182" s="77"/>
      <c r="M182" s="82"/>
      <c r="P182" s="83">
        <f>SUM(P183:P184)</f>
        <v>0</v>
      </c>
      <c r="R182" s="83">
        <f>SUM(R183:R184)</f>
        <v>0</v>
      </c>
      <c r="T182" s="84">
        <f>SUM(T183:T184)</f>
        <v>0</v>
      </c>
      <c r="AR182" s="78" t="s">
        <v>116</v>
      </c>
      <c r="AT182" s="85" t="s">
        <v>75</v>
      </c>
      <c r="AU182" s="85" t="s">
        <v>78</v>
      </c>
      <c r="AY182" s="78" t="s">
        <v>80</v>
      </c>
      <c r="BK182" s="86">
        <f>SUM(BK183:BK184)</f>
        <v>0</v>
      </c>
    </row>
    <row r="183" spans="2:65" s="11" customFormat="1" ht="16.5" customHeight="1" x14ac:dyDescent="0.2">
      <c r="B183" s="12"/>
      <c r="C183" s="89" t="s">
        <v>206</v>
      </c>
      <c r="D183" s="89" t="s">
        <v>82</v>
      </c>
      <c r="E183" s="90" t="s">
        <v>282</v>
      </c>
      <c r="F183" s="91" t="s">
        <v>280</v>
      </c>
      <c r="G183" s="92" t="s">
        <v>266</v>
      </c>
      <c r="H183" s="93">
        <v>1</v>
      </c>
      <c r="I183" s="94"/>
      <c r="J183" s="95">
        <f>ROUND(I183*H183,2)</f>
        <v>0</v>
      </c>
      <c r="K183" s="96"/>
      <c r="L183" s="12"/>
      <c r="M183" s="97" t="s">
        <v>9</v>
      </c>
      <c r="N183" s="98" t="s">
        <v>26</v>
      </c>
      <c r="P183" s="99">
        <f>O183*H183</f>
        <v>0</v>
      </c>
      <c r="Q183" s="99">
        <v>0</v>
      </c>
      <c r="R183" s="99">
        <f>Q183*H183</f>
        <v>0</v>
      </c>
      <c r="S183" s="99">
        <v>0</v>
      </c>
      <c r="T183" s="100">
        <f>S183*H183</f>
        <v>0</v>
      </c>
      <c r="AR183" s="101" t="s">
        <v>267</v>
      </c>
      <c r="AT183" s="101" t="s">
        <v>82</v>
      </c>
      <c r="AU183" s="101" t="s">
        <v>1</v>
      </c>
      <c r="AY183" s="2" t="s">
        <v>80</v>
      </c>
      <c r="BE183" s="102">
        <f>IF(N183="základní",J183,0)</f>
        <v>0</v>
      </c>
      <c r="BF183" s="102">
        <f>IF(N183="snížená",J183,0)</f>
        <v>0</v>
      </c>
      <c r="BG183" s="102">
        <f>IF(N183="zákl. přenesená",J183,0)</f>
        <v>0</v>
      </c>
      <c r="BH183" s="102">
        <f>IF(N183="sníž. přenesená",J183,0)</f>
        <v>0</v>
      </c>
      <c r="BI183" s="102">
        <f>IF(N183="nulová",J183,0)</f>
        <v>0</v>
      </c>
      <c r="BJ183" s="2" t="s">
        <v>78</v>
      </c>
      <c r="BK183" s="102">
        <f>ROUND(I183*H183,2)</f>
        <v>0</v>
      </c>
      <c r="BL183" s="2" t="s">
        <v>267</v>
      </c>
      <c r="BM183" s="101" t="s">
        <v>338</v>
      </c>
    </row>
    <row r="184" spans="2:65" s="11" customFormat="1" x14ac:dyDescent="0.2">
      <c r="B184" s="12"/>
      <c r="D184" s="103" t="s">
        <v>88</v>
      </c>
      <c r="F184" s="104" t="s">
        <v>280</v>
      </c>
      <c r="I184" s="105"/>
      <c r="L184" s="12"/>
      <c r="M184" s="143"/>
      <c r="N184" s="144"/>
      <c r="O184" s="144"/>
      <c r="P184" s="144"/>
      <c r="Q184" s="144"/>
      <c r="R184" s="144"/>
      <c r="S184" s="144"/>
      <c r="T184" s="145"/>
      <c r="AT184" s="2" t="s">
        <v>88</v>
      </c>
      <c r="AU184" s="2" t="s">
        <v>1</v>
      </c>
    </row>
    <row r="185" spans="2:65" s="11" customFormat="1" ht="6.9" customHeight="1" x14ac:dyDescent="0.2">
      <c r="B185" s="43"/>
      <c r="C185" s="44"/>
      <c r="D185" s="44"/>
      <c r="E185" s="44"/>
      <c r="F185" s="44"/>
      <c r="G185" s="44"/>
      <c r="H185" s="44"/>
      <c r="I185" s="44"/>
      <c r="J185" s="44"/>
      <c r="K185" s="44"/>
      <c r="L185" s="12"/>
    </row>
  </sheetData>
  <sheetProtection algorithmName="SHA-512" hashValue="MxsYZJSinQ9tSkLnJ8ct5mbJKsr8gdYYRjy8kWqCp3K+gjqgc0K/+20pnQTJvnHwYScTUawA4m5ij0upFh5YOw==" saltValue="C2F8RYIyLCIG14f1aGGfSt5ellR2+TUqIqPzbPNdMiFO/cwFlodZnt9sTJMkrr+Pr9t6vRCsVDruFhEFEzHBfg==" spinCount="100000" sheet="1" objects="1" scenarios="1" formatColumns="0" formatRows="0" autoFilter="0"/>
  <autoFilter ref="C127:K184" xr:uid="{00000000-0009-0000-0000-00000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8167-7104-42F5-9395-3C4AE24000AB}">
  <sheetPr>
    <pageSetUpPr fitToPage="1"/>
  </sheetPr>
  <dimension ref="B2:BM243"/>
  <sheetViews>
    <sheetView showGridLines="0" topLeftCell="A89" workbookViewId="0"/>
  </sheetViews>
  <sheetFormatPr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s>
  <sheetData>
    <row r="2" spans="2:46" ht="36.9" customHeight="1" x14ac:dyDescent="0.2">
      <c r="L2" s="1"/>
      <c r="M2" s="1"/>
      <c r="N2" s="1"/>
      <c r="O2" s="1"/>
      <c r="P2" s="1"/>
      <c r="Q2" s="1"/>
      <c r="R2" s="1"/>
      <c r="S2" s="1"/>
      <c r="T2" s="1"/>
      <c r="U2" s="1"/>
      <c r="V2" s="1"/>
      <c r="AT2" s="2" t="s">
        <v>0</v>
      </c>
    </row>
    <row r="3" spans="2:46" ht="6.9" customHeight="1" x14ac:dyDescent="0.2">
      <c r="B3" s="3"/>
      <c r="C3" s="4"/>
      <c r="D3" s="4"/>
      <c r="E3" s="4"/>
      <c r="F3" s="4"/>
      <c r="G3" s="4"/>
      <c r="H3" s="4"/>
      <c r="I3" s="4"/>
      <c r="J3" s="4"/>
      <c r="K3" s="4"/>
      <c r="L3" s="5"/>
      <c r="AT3" s="2" t="s">
        <v>1</v>
      </c>
    </row>
    <row r="4" spans="2:46" ht="24.9" customHeight="1" x14ac:dyDescent="0.2">
      <c r="B4" s="5"/>
      <c r="D4" s="6" t="s">
        <v>2</v>
      </c>
      <c r="L4" s="5"/>
      <c r="M4" s="7" t="s">
        <v>3</v>
      </c>
      <c r="AT4" s="2" t="s">
        <v>4</v>
      </c>
    </row>
    <row r="5" spans="2:46" ht="6.9" customHeight="1" x14ac:dyDescent="0.2">
      <c r="B5" s="5"/>
      <c r="L5" s="5"/>
    </row>
    <row r="6" spans="2:46" ht="12" customHeight="1" x14ac:dyDescent="0.2">
      <c r="B6" s="5"/>
      <c r="D6" s="8" t="s">
        <v>5</v>
      </c>
      <c r="L6" s="5"/>
    </row>
    <row r="7" spans="2:46" ht="16.5" customHeight="1" x14ac:dyDescent="0.2">
      <c r="B7" s="5"/>
      <c r="E7" s="9" t="str">
        <f>'[1]Rekapitulace stavby'!K6</f>
        <v>Rekonstrukce fotbalového hřiště- areál Lomská Litvínov</v>
      </c>
      <c r="F7" s="10"/>
      <c r="G7" s="10"/>
      <c r="H7" s="10"/>
      <c r="L7" s="5"/>
    </row>
    <row r="8" spans="2:46" s="11" customFormat="1" ht="12" customHeight="1" x14ac:dyDescent="0.2">
      <c r="B8" s="12"/>
      <c r="D8" s="8" t="s">
        <v>6</v>
      </c>
      <c r="L8" s="12"/>
    </row>
    <row r="9" spans="2:46" s="11" customFormat="1" ht="16.5" customHeight="1" x14ac:dyDescent="0.2">
      <c r="B9" s="12"/>
      <c r="E9" s="13" t="s">
        <v>7</v>
      </c>
      <c r="F9" s="14"/>
      <c r="G9" s="14"/>
      <c r="H9" s="14"/>
      <c r="L9" s="12"/>
    </row>
    <row r="10" spans="2:46" s="11" customFormat="1" x14ac:dyDescent="0.2">
      <c r="B10" s="12"/>
      <c r="L10" s="12"/>
    </row>
    <row r="11" spans="2:46" s="11" customFormat="1" ht="12" customHeight="1" x14ac:dyDescent="0.2">
      <c r="B11" s="12"/>
      <c r="D11" s="8" t="s">
        <v>8</v>
      </c>
      <c r="F11" s="15" t="s">
        <v>9</v>
      </c>
      <c r="I11" s="8" t="s">
        <v>10</v>
      </c>
      <c r="J11" s="15" t="s">
        <v>9</v>
      </c>
      <c r="L11" s="12"/>
    </row>
    <row r="12" spans="2:46" s="11" customFormat="1" ht="12" customHeight="1" x14ac:dyDescent="0.2">
      <c r="B12" s="12"/>
      <c r="D12" s="8" t="s">
        <v>11</v>
      </c>
      <c r="F12" s="15" t="s">
        <v>12</v>
      </c>
      <c r="I12" s="8" t="s">
        <v>13</v>
      </c>
      <c r="J12" s="16" t="str">
        <f>'[1]Rekapitulace stavby'!AN8</f>
        <v>5. 12. 2022</v>
      </c>
      <c r="L12" s="12"/>
    </row>
    <row r="13" spans="2:46" s="11" customFormat="1" ht="10.8" customHeight="1" x14ac:dyDescent="0.2">
      <c r="B13" s="12"/>
      <c r="L13" s="12"/>
    </row>
    <row r="14" spans="2:46" s="11" customFormat="1" ht="12" customHeight="1" x14ac:dyDescent="0.2">
      <c r="B14" s="12"/>
      <c r="D14" s="8" t="s">
        <v>14</v>
      </c>
      <c r="I14" s="8" t="s">
        <v>15</v>
      </c>
      <c r="J14" s="15" t="str">
        <f>IF('[1]Rekapitulace stavby'!AN10="","",'[1]Rekapitulace stavby'!AN10)</f>
        <v/>
      </c>
      <c r="L14" s="12"/>
    </row>
    <row r="15" spans="2:46" s="11" customFormat="1" ht="18" customHeight="1" x14ac:dyDescent="0.2">
      <c r="B15" s="12"/>
      <c r="E15" s="15" t="str">
        <f>IF('[1]Rekapitulace stavby'!E11="","",'[1]Rekapitulace stavby'!E11)</f>
        <v xml:space="preserve"> </v>
      </c>
      <c r="I15" s="8" t="s">
        <v>16</v>
      </c>
      <c r="J15" s="15" t="str">
        <f>IF('[1]Rekapitulace stavby'!AN11="","",'[1]Rekapitulace stavby'!AN11)</f>
        <v/>
      </c>
      <c r="L15" s="12"/>
    </row>
    <row r="16" spans="2:46" s="11" customFormat="1" ht="6.9" customHeight="1" x14ac:dyDescent="0.2">
      <c r="B16" s="12"/>
      <c r="L16" s="12"/>
    </row>
    <row r="17" spans="2:12" s="11" customFormat="1" ht="12" customHeight="1" x14ac:dyDescent="0.2">
      <c r="B17" s="12"/>
      <c r="D17" s="8" t="s">
        <v>17</v>
      </c>
      <c r="I17" s="8" t="s">
        <v>15</v>
      </c>
      <c r="J17" s="17" t="str">
        <f>'[1]Rekapitulace stavby'!AN13</f>
        <v>Vyplň údaj</v>
      </c>
      <c r="L17" s="12"/>
    </row>
    <row r="18" spans="2:12" s="11" customFormat="1" ht="18" customHeight="1" x14ac:dyDescent="0.2">
      <c r="B18" s="12"/>
      <c r="E18" s="18" t="str">
        <f>'[1]Rekapitulace stavby'!E14</f>
        <v>Vyplň údaj</v>
      </c>
      <c r="F18" s="19"/>
      <c r="G18" s="19"/>
      <c r="H18" s="19"/>
      <c r="I18" s="8" t="s">
        <v>16</v>
      </c>
      <c r="J18" s="17" t="str">
        <f>'[1]Rekapitulace stavby'!AN14</f>
        <v>Vyplň údaj</v>
      </c>
      <c r="L18" s="12"/>
    </row>
    <row r="19" spans="2:12" s="11" customFormat="1" ht="6.9" customHeight="1" x14ac:dyDescent="0.2">
      <c r="B19" s="12"/>
      <c r="L19" s="12"/>
    </row>
    <row r="20" spans="2:12" s="11" customFormat="1" ht="12" customHeight="1" x14ac:dyDescent="0.2">
      <c r="B20" s="12"/>
      <c r="D20" s="8" t="s">
        <v>18</v>
      </c>
      <c r="I20" s="8" t="s">
        <v>15</v>
      </c>
      <c r="J20" s="15" t="str">
        <f>IF('[1]Rekapitulace stavby'!AN16="","",'[1]Rekapitulace stavby'!AN16)</f>
        <v/>
      </c>
      <c r="L20" s="12"/>
    </row>
    <row r="21" spans="2:12" s="11" customFormat="1" ht="18" customHeight="1" x14ac:dyDescent="0.2">
      <c r="B21" s="12"/>
      <c r="E21" s="15" t="str">
        <f>IF('[1]Rekapitulace stavby'!E17="","",'[1]Rekapitulace stavby'!E17)</f>
        <v>A3 Detail s.r.o.</v>
      </c>
      <c r="I21" s="8" t="s">
        <v>16</v>
      </c>
      <c r="J21" s="15" t="str">
        <f>IF('[1]Rekapitulace stavby'!AN17="","",'[1]Rekapitulace stavby'!AN17)</f>
        <v/>
      </c>
      <c r="L21" s="12"/>
    </row>
    <row r="22" spans="2:12" s="11" customFormat="1" ht="6.9" customHeight="1" x14ac:dyDescent="0.2">
      <c r="B22" s="12"/>
      <c r="L22" s="12"/>
    </row>
    <row r="23" spans="2:12" s="11" customFormat="1" ht="12" customHeight="1" x14ac:dyDescent="0.2">
      <c r="B23" s="12"/>
      <c r="D23" s="8" t="s">
        <v>19</v>
      </c>
      <c r="I23" s="8" t="s">
        <v>15</v>
      </c>
      <c r="J23" s="15" t="str">
        <f>IF('[1]Rekapitulace stavby'!AN19="","",'[1]Rekapitulace stavby'!AN19)</f>
        <v/>
      </c>
      <c r="L23" s="12"/>
    </row>
    <row r="24" spans="2:12" s="11" customFormat="1" ht="18" customHeight="1" x14ac:dyDescent="0.2">
      <c r="B24" s="12"/>
      <c r="E24" s="15" t="str">
        <f>IF('[1]Rekapitulace stavby'!E20="","",'[1]Rekapitulace stavby'!E20)</f>
        <v>Krajovský</v>
      </c>
      <c r="I24" s="8" t="s">
        <v>16</v>
      </c>
      <c r="J24" s="15" t="str">
        <f>IF('[1]Rekapitulace stavby'!AN20="","",'[1]Rekapitulace stavby'!AN20)</f>
        <v/>
      </c>
      <c r="L24" s="12"/>
    </row>
    <row r="25" spans="2:12" s="11" customFormat="1" ht="6.9" customHeight="1" x14ac:dyDescent="0.2">
      <c r="B25" s="12"/>
      <c r="L25" s="12"/>
    </row>
    <row r="26" spans="2:12" s="11" customFormat="1" ht="12" customHeight="1" x14ac:dyDescent="0.2">
      <c r="B26" s="12"/>
      <c r="D26" s="8" t="s">
        <v>20</v>
      </c>
      <c r="L26" s="12"/>
    </row>
    <row r="27" spans="2:12" s="20" customFormat="1" ht="16.5" customHeight="1" x14ac:dyDescent="0.2">
      <c r="B27" s="21"/>
      <c r="E27" s="22" t="s">
        <v>9</v>
      </c>
      <c r="F27" s="22"/>
      <c r="G27" s="22"/>
      <c r="H27" s="22"/>
      <c r="L27" s="21"/>
    </row>
    <row r="28" spans="2:12" s="11" customFormat="1" ht="6.9" customHeight="1" x14ac:dyDescent="0.2">
      <c r="B28" s="12"/>
      <c r="L28" s="12"/>
    </row>
    <row r="29" spans="2:12" s="11" customFormat="1" ht="6.9" customHeight="1" x14ac:dyDescent="0.2">
      <c r="B29" s="12"/>
      <c r="D29" s="23"/>
      <c r="E29" s="23"/>
      <c r="F29" s="23"/>
      <c r="G29" s="23"/>
      <c r="H29" s="23"/>
      <c r="I29" s="23"/>
      <c r="J29" s="23"/>
      <c r="K29" s="23"/>
      <c r="L29" s="12"/>
    </row>
    <row r="30" spans="2:12" s="11" customFormat="1" ht="25.35" customHeight="1" x14ac:dyDescent="0.2">
      <c r="B30" s="12"/>
      <c r="D30" s="24" t="s">
        <v>21</v>
      </c>
      <c r="J30" s="25">
        <f>ROUND(J130, 2)</f>
        <v>0</v>
      </c>
      <c r="L30" s="12"/>
    </row>
    <row r="31" spans="2:12" s="11" customFormat="1" ht="6.9" customHeight="1" x14ac:dyDescent="0.2">
      <c r="B31" s="12"/>
      <c r="D31" s="23"/>
      <c r="E31" s="23"/>
      <c r="F31" s="23"/>
      <c r="G31" s="23"/>
      <c r="H31" s="23"/>
      <c r="I31" s="23"/>
      <c r="J31" s="23"/>
      <c r="K31" s="23"/>
      <c r="L31" s="12"/>
    </row>
    <row r="32" spans="2:12" s="11" customFormat="1" ht="14.4" customHeight="1" x14ac:dyDescent="0.2">
      <c r="B32" s="12"/>
      <c r="F32" s="26" t="s">
        <v>22</v>
      </c>
      <c r="I32" s="26" t="s">
        <v>23</v>
      </c>
      <c r="J32" s="26" t="s">
        <v>24</v>
      </c>
      <c r="L32" s="12"/>
    </row>
    <row r="33" spans="2:12" s="11" customFormat="1" ht="14.4" customHeight="1" x14ac:dyDescent="0.2">
      <c r="B33" s="12"/>
      <c r="D33" s="27" t="s">
        <v>25</v>
      </c>
      <c r="E33" s="8" t="s">
        <v>26</v>
      </c>
      <c r="F33" s="28">
        <f>ROUND((SUM(BE130:BE242)),  2)</f>
        <v>0</v>
      </c>
      <c r="I33" s="29">
        <v>0.21</v>
      </c>
      <c r="J33" s="28">
        <f>ROUND(((SUM(BE130:BE242))*I33),  2)</f>
        <v>0</v>
      </c>
      <c r="L33" s="12"/>
    </row>
    <row r="34" spans="2:12" s="11" customFormat="1" ht="14.4" customHeight="1" x14ac:dyDescent="0.2">
      <c r="B34" s="12"/>
      <c r="E34" s="8" t="s">
        <v>27</v>
      </c>
      <c r="F34" s="28">
        <f>ROUND((SUM(BF130:BF242)),  2)</f>
        <v>0</v>
      </c>
      <c r="I34" s="29">
        <v>0.12</v>
      </c>
      <c r="J34" s="28">
        <f>ROUND(((SUM(BF130:BF242))*I34),  2)</f>
        <v>0</v>
      </c>
      <c r="L34" s="12"/>
    </row>
    <row r="35" spans="2:12" s="11" customFormat="1" ht="14.4" hidden="1" customHeight="1" x14ac:dyDescent="0.2">
      <c r="B35" s="12"/>
      <c r="E35" s="8" t="s">
        <v>28</v>
      </c>
      <c r="F35" s="28">
        <f>ROUND((SUM(BG130:BG242)),  2)</f>
        <v>0</v>
      </c>
      <c r="I35" s="29">
        <v>0.21</v>
      </c>
      <c r="J35" s="28">
        <f>0</f>
        <v>0</v>
      </c>
      <c r="L35" s="12"/>
    </row>
    <row r="36" spans="2:12" s="11" customFormat="1" ht="14.4" hidden="1" customHeight="1" x14ac:dyDescent="0.2">
      <c r="B36" s="12"/>
      <c r="E36" s="8" t="s">
        <v>29</v>
      </c>
      <c r="F36" s="28">
        <f>ROUND((SUM(BH130:BH242)),  2)</f>
        <v>0</v>
      </c>
      <c r="I36" s="29">
        <v>0.12</v>
      </c>
      <c r="J36" s="28">
        <f>0</f>
        <v>0</v>
      </c>
      <c r="L36" s="12"/>
    </row>
    <row r="37" spans="2:12" s="11" customFormat="1" ht="14.4" hidden="1" customHeight="1" x14ac:dyDescent="0.2">
      <c r="B37" s="12"/>
      <c r="E37" s="8" t="s">
        <v>30</v>
      </c>
      <c r="F37" s="28">
        <f>ROUND((SUM(BI130:BI242)),  2)</f>
        <v>0</v>
      </c>
      <c r="I37" s="29">
        <v>0</v>
      </c>
      <c r="J37" s="28">
        <f>0</f>
        <v>0</v>
      </c>
      <c r="L37" s="12"/>
    </row>
    <row r="38" spans="2:12" s="11" customFormat="1" ht="6.9" customHeight="1" x14ac:dyDescent="0.2">
      <c r="B38" s="12"/>
      <c r="L38" s="12"/>
    </row>
    <row r="39" spans="2:12" s="11" customFormat="1" ht="25.35" customHeight="1" x14ac:dyDescent="0.2">
      <c r="B39" s="12"/>
      <c r="C39" s="30"/>
      <c r="D39" s="31" t="s">
        <v>31</v>
      </c>
      <c r="E39" s="32"/>
      <c r="F39" s="32"/>
      <c r="G39" s="33" t="s">
        <v>32</v>
      </c>
      <c r="H39" s="34" t="s">
        <v>33</v>
      </c>
      <c r="I39" s="32"/>
      <c r="J39" s="35">
        <f>SUM(J30:J37)</f>
        <v>0</v>
      </c>
      <c r="K39" s="36"/>
      <c r="L39" s="12"/>
    </row>
    <row r="40" spans="2:12" s="11" customFormat="1" ht="14.4" customHeight="1" x14ac:dyDescent="0.2">
      <c r="B40" s="12"/>
      <c r="L40" s="12"/>
    </row>
    <row r="41" spans="2:12" ht="14.4" customHeight="1" x14ac:dyDescent="0.2">
      <c r="B41" s="5"/>
      <c r="L41" s="5"/>
    </row>
    <row r="42" spans="2:12" ht="14.4" customHeight="1" x14ac:dyDescent="0.2">
      <c r="B42" s="5"/>
      <c r="L42" s="5"/>
    </row>
    <row r="43" spans="2:12" ht="14.4" customHeight="1" x14ac:dyDescent="0.2">
      <c r="B43" s="5"/>
      <c r="L43" s="5"/>
    </row>
    <row r="44" spans="2:12" ht="14.4" customHeight="1" x14ac:dyDescent="0.2">
      <c r="B44" s="5"/>
      <c r="L44" s="5"/>
    </row>
    <row r="45" spans="2:12" ht="14.4" customHeight="1" x14ac:dyDescent="0.2">
      <c r="B45" s="5"/>
      <c r="L45" s="5"/>
    </row>
    <row r="46" spans="2:12" ht="14.4" customHeight="1" x14ac:dyDescent="0.2">
      <c r="B46" s="5"/>
      <c r="L46" s="5"/>
    </row>
    <row r="47" spans="2:12" ht="14.4" customHeight="1" x14ac:dyDescent="0.2">
      <c r="B47" s="5"/>
      <c r="L47" s="5"/>
    </row>
    <row r="48" spans="2:12" ht="14.4" customHeight="1" x14ac:dyDescent="0.2">
      <c r="B48" s="5"/>
      <c r="L48" s="5"/>
    </row>
    <row r="49" spans="2:12" ht="14.4" customHeight="1" x14ac:dyDescent="0.2">
      <c r="B49" s="5"/>
      <c r="L49" s="5"/>
    </row>
    <row r="50" spans="2:12" s="11" customFormat="1" ht="14.4" customHeight="1" x14ac:dyDescent="0.2">
      <c r="B50" s="12"/>
      <c r="D50" s="37" t="s">
        <v>34</v>
      </c>
      <c r="E50" s="38"/>
      <c r="F50" s="38"/>
      <c r="G50" s="37" t="s">
        <v>35</v>
      </c>
      <c r="H50" s="38"/>
      <c r="I50" s="38"/>
      <c r="J50" s="38"/>
      <c r="K50" s="38"/>
      <c r="L50" s="12"/>
    </row>
    <row r="51" spans="2:12" x14ac:dyDescent="0.2">
      <c r="B51" s="5"/>
      <c r="L51" s="5"/>
    </row>
    <row r="52" spans="2:12" x14ac:dyDescent="0.2">
      <c r="B52" s="5"/>
      <c r="L52" s="5"/>
    </row>
    <row r="53" spans="2:12" x14ac:dyDescent="0.2">
      <c r="B53" s="5"/>
      <c r="L53" s="5"/>
    </row>
    <row r="54" spans="2:12" x14ac:dyDescent="0.2">
      <c r="B54" s="5"/>
      <c r="L54" s="5"/>
    </row>
    <row r="55" spans="2:12" x14ac:dyDescent="0.2">
      <c r="B55" s="5"/>
      <c r="L55" s="5"/>
    </row>
    <row r="56" spans="2:12" x14ac:dyDescent="0.2">
      <c r="B56" s="5"/>
      <c r="L56" s="5"/>
    </row>
    <row r="57" spans="2:12" x14ac:dyDescent="0.2">
      <c r="B57" s="5"/>
      <c r="L57" s="5"/>
    </row>
    <row r="58" spans="2:12" x14ac:dyDescent="0.2">
      <c r="B58" s="5"/>
      <c r="L58" s="5"/>
    </row>
    <row r="59" spans="2:12" x14ac:dyDescent="0.2">
      <c r="B59" s="5"/>
      <c r="L59" s="5"/>
    </row>
    <row r="60" spans="2:12" x14ac:dyDescent="0.2">
      <c r="B60" s="5"/>
      <c r="L60" s="5"/>
    </row>
    <row r="61" spans="2:12" s="11" customFormat="1" ht="13.2" x14ac:dyDescent="0.2">
      <c r="B61" s="12"/>
      <c r="D61" s="39" t="s">
        <v>36</v>
      </c>
      <c r="E61" s="40"/>
      <c r="F61" s="41" t="s">
        <v>37</v>
      </c>
      <c r="G61" s="39" t="s">
        <v>36</v>
      </c>
      <c r="H61" s="40"/>
      <c r="I61" s="40"/>
      <c r="J61" s="42" t="s">
        <v>37</v>
      </c>
      <c r="K61" s="40"/>
      <c r="L61" s="12"/>
    </row>
    <row r="62" spans="2:12" x14ac:dyDescent="0.2">
      <c r="B62" s="5"/>
      <c r="L62" s="5"/>
    </row>
    <row r="63" spans="2:12" x14ac:dyDescent="0.2">
      <c r="B63" s="5"/>
      <c r="L63" s="5"/>
    </row>
    <row r="64" spans="2:12" x14ac:dyDescent="0.2">
      <c r="B64" s="5"/>
      <c r="L64" s="5"/>
    </row>
    <row r="65" spans="2:12" s="11" customFormat="1" ht="13.2" x14ac:dyDescent="0.2">
      <c r="B65" s="12"/>
      <c r="D65" s="37" t="s">
        <v>38</v>
      </c>
      <c r="E65" s="38"/>
      <c r="F65" s="38"/>
      <c r="G65" s="37" t="s">
        <v>39</v>
      </c>
      <c r="H65" s="38"/>
      <c r="I65" s="38"/>
      <c r="J65" s="38"/>
      <c r="K65" s="38"/>
      <c r="L65" s="12"/>
    </row>
    <row r="66" spans="2:12" x14ac:dyDescent="0.2">
      <c r="B66" s="5"/>
      <c r="L66" s="5"/>
    </row>
    <row r="67" spans="2:12" x14ac:dyDescent="0.2">
      <c r="B67" s="5"/>
      <c r="L67" s="5"/>
    </row>
    <row r="68" spans="2:12" x14ac:dyDescent="0.2">
      <c r="B68" s="5"/>
      <c r="L68" s="5"/>
    </row>
    <row r="69" spans="2:12" x14ac:dyDescent="0.2">
      <c r="B69" s="5"/>
      <c r="L69" s="5"/>
    </row>
    <row r="70" spans="2:12" x14ac:dyDescent="0.2">
      <c r="B70" s="5"/>
      <c r="L70" s="5"/>
    </row>
    <row r="71" spans="2:12" x14ac:dyDescent="0.2">
      <c r="B71" s="5"/>
      <c r="L71" s="5"/>
    </row>
    <row r="72" spans="2:12" x14ac:dyDescent="0.2">
      <c r="B72" s="5"/>
      <c r="L72" s="5"/>
    </row>
    <row r="73" spans="2:12" x14ac:dyDescent="0.2">
      <c r="B73" s="5"/>
      <c r="L73" s="5"/>
    </row>
    <row r="74" spans="2:12" x14ac:dyDescent="0.2">
      <c r="B74" s="5"/>
      <c r="L74" s="5"/>
    </row>
    <row r="75" spans="2:12" x14ac:dyDescent="0.2">
      <c r="B75" s="5"/>
      <c r="L75" s="5"/>
    </row>
    <row r="76" spans="2:12" s="11" customFormat="1" ht="13.2" x14ac:dyDescent="0.2">
      <c r="B76" s="12"/>
      <c r="D76" s="39" t="s">
        <v>36</v>
      </c>
      <c r="E76" s="40"/>
      <c r="F76" s="41" t="s">
        <v>37</v>
      </c>
      <c r="G76" s="39" t="s">
        <v>36</v>
      </c>
      <c r="H76" s="40"/>
      <c r="I76" s="40"/>
      <c r="J76" s="42" t="s">
        <v>37</v>
      </c>
      <c r="K76" s="40"/>
      <c r="L76" s="12"/>
    </row>
    <row r="77" spans="2:12" s="11" customFormat="1" ht="14.4" customHeight="1" x14ac:dyDescent="0.2">
      <c r="B77" s="43"/>
      <c r="C77" s="44"/>
      <c r="D77" s="44"/>
      <c r="E77" s="44"/>
      <c r="F77" s="44"/>
      <c r="G77" s="44"/>
      <c r="H77" s="44"/>
      <c r="I77" s="44"/>
      <c r="J77" s="44"/>
      <c r="K77" s="44"/>
      <c r="L77" s="12"/>
    </row>
    <row r="81" spans="2:47" s="11" customFormat="1" ht="6.9" customHeight="1" x14ac:dyDescent="0.2">
      <c r="B81" s="45"/>
      <c r="C81" s="46"/>
      <c r="D81" s="46"/>
      <c r="E81" s="46"/>
      <c r="F81" s="46"/>
      <c r="G81" s="46"/>
      <c r="H81" s="46"/>
      <c r="I81" s="46"/>
      <c r="J81" s="46"/>
      <c r="K81" s="46"/>
      <c r="L81" s="12"/>
    </row>
    <row r="82" spans="2:47" s="11" customFormat="1" ht="24.9" customHeight="1" x14ac:dyDescent="0.2">
      <c r="B82" s="12"/>
      <c r="C82" s="6" t="s">
        <v>40</v>
      </c>
      <c r="L82" s="12"/>
    </row>
    <row r="83" spans="2:47" s="11" customFormat="1" ht="6.9" customHeight="1" x14ac:dyDescent="0.2">
      <c r="B83" s="12"/>
      <c r="L83" s="12"/>
    </row>
    <row r="84" spans="2:47" s="11" customFormat="1" ht="12" customHeight="1" x14ac:dyDescent="0.2">
      <c r="B84" s="12"/>
      <c r="C84" s="8" t="s">
        <v>5</v>
      </c>
      <c r="L84" s="12"/>
    </row>
    <row r="85" spans="2:47" s="11" customFormat="1" ht="16.5" customHeight="1" x14ac:dyDescent="0.2">
      <c r="B85" s="12"/>
      <c r="E85" s="9" t="str">
        <f>E7</f>
        <v>Rekonstrukce fotbalového hřiště- areál Lomská Litvínov</v>
      </c>
      <c r="F85" s="10"/>
      <c r="G85" s="10"/>
      <c r="H85" s="10"/>
      <c r="L85" s="12"/>
    </row>
    <row r="86" spans="2:47" s="11" customFormat="1" ht="12" customHeight="1" x14ac:dyDescent="0.2">
      <c r="B86" s="12"/>
      <c r="C86" s="8" t="s">
        <v>6</v>
      </c>
      <c r="L86" s="12"/>
    </row>
    <row r="87" spans="2:47" s="11" customFormat="1" ht="16.5" customHeight="1" x14ac:dyDescent="0.2">
      <c r="B87" s="12"/>
      <c r="E87" s="13" t="str">
        <f>E9</f>
        <v>SO 03 - Zpevněné plochy</v>
      </c>
      <c r="F87" s="14"/>
      <c r="G87" s="14"/>
      <c r="H87" s="14"/>
      <c r="L87" s="12"/>
    </row>
    <row r="88" spans="2:47" s="11" customFormat="1" ht="6.9" customHeight="1" x14ac:dyDescent="0.2">
      <c r="B88" s="12"/>
      <c r="L88" s="12"/>
    </row>
    <row r="89" spans="2:47" s="11" customFormat="1" ht="12" customHeight="1" x14ac:dyDescent="0.2">
      <c r="B89" s="12"/>
      <c r="C89" s="8" t="s">
        <v>11</v>
      </c>
      <c r="F89" s="15" t="str">
        <f>F12</f>
        <v xml:space="preserve"> </v>
      </c>
      <c r="I89" s="8" t="s">
        <v>13</v>
      </c>
      <c r="J89" s="16" t="str">
        <f>IF(J12="","",J12)</f>
        <v>5. 12. 2022</v>
      </c>
      <c r="L89" s="12"/>
    </row>
    <row r="90" spans="2:47" s="11" customFormat="1" ht="6.9" customHeight="1" x14ac:dyDescent="0.2">
      <c r="B90" s="12"/>
      <c r="L90" s="12"/>
    </row>
    <row r="91" spans="2:47" s="11" customFormat="1" ht="15.15" customHeight="1" x14ac:dyDescent="0.2">
      <c r="B91" s="12"/>
      <c r="C91" s="8" t="s">
        <v>14</v>
      </c>
      <c r="F91" s="15" t="str">
        <f>E15</f>
        <v xml:space="preserve"> </v>
      </c>
      <c r="I91" s="8" t="s">
        <v>18</v>
      </c>
      <c r="J91" s="47" t="str">
        <f>E21</f>
        <v>A3 Detail s.r.o.</v>
      </c>
      <c r="L91" s="12"/>
    </row>
    <row r="92" spans="2:47" s="11" customFormat="1" ht="15.15" customHeight="1" x14ac:dyDescent="0.2">
      <c r="B92" s="12"/>
      <c r="C92" s="8" t="s">
        <v>17</v>
      </c>
      <c r="F92" s="15" t="str">
        <f>IF(E18="","",E18)</f>
        <v>Vyplň údaj</v>
      </c>
      <c r="I92" s="8" t="s">
        <v>19</v>
      </c>
      <c r="J92" s="47" t="str">
        <f>E24</f>
        <v>Krajovský</v>
      </c>
      <c r="L92" s="12"/>
    </row>
    <row r="93" spans="2:47" s="11" customFormat="1" ht="10.35" customHeight="1" x14ac:dyDescent="0.2">
      <c r="B93" s="12"/>
      <c r="L93" s="12"/>
    </row>
    <row r="94" spans="2:47" s="11" customFormat="1" ht="29.25" customHeight="1" x14ac:dyDescent="0.2">
      <c r="B94" s="12"/>
      <c r="C94" s="48" t="s">
        <v>41</v>
      </c>
      <c r="D94" s="30"/>
      <c r="E94" s="30"/>
      <c r="F94" s="30"/>
      <c r="G94" s="30"/>
      <c r="H94" s="30"/>
      <c r="I94" s="30"/>
      <c r="J94" s="49" t="s">
        <v>42</v>
      </c>
      <c r="K94" s="30"/>
      <c r="L94" s="12"/>
    </row>
    <row r="95" spans="2:47" s="11" customFormat="1" ht="10.35" customHeight="1" x14ac:dyDescent="0.2">
      <c r="B95" s="12"/>
      <c r="L95" s="12"/>
    </row>
    <row r="96" spans="2:47" s="11" customFormat="1" ht="22.8" customHeight="1" x14ac:dyDescent="0.2">
      <c r="B96" s="12"/>
      <c r="C96" s="50" t="s">
        <v>43</v>
      </c>
      <c r="J96" s="25">
        <f>J130</f>
        <v>0</v>
      </c>
      <c r="L96" s="12"/>
      <c r="AU96" s="2" t="s">
        <v>44</v>
      </c>
    </row>
    <row r="97" spans="2:12" s="51" customFormat="1" ht="24.9" customHeight="1" x14ac:dyDescent="0.2">
      <c r="B97" s="52"/>
      <c r="D97" s="53" t="s">
        <v>45</v>
      </c>
      <c r="E97" s="54"/>
      <c r="F97" s="54"/>
      <c r="G97" s="54"/>
      <c r="H97" s="54"/>
      <c r="I97" s="54"/>
      <c r="J97" s="55">
        <f>J131</f>
        <v>0</v>
      </c>
      <c r="L97" s="52"/>
    </row>
    <row r="98" spans="2:12" s="56" customFormat="1" ht="19.95" customHeight="1" x14ac:dyDescent="0.2">
      <c r="B98" s="57"/>
      <c r="D98" s="58" t="s">
        <v>46</v>
      </c>
      <c r="E98" s="59"/>
      <c r="F98" s="59"/>
      <c r="G98" s="59"/>
      <c r="H98" s="59"/>
      <c r="I98" s="59"/>
      <c r="J98" s="60">
        <f>J132</f>
        <v>0</v>
      </c>
      <c r="L98" s="57"/>
    </row>
    <row r="99" spans="2:12" s="56" customFormat="1" ht="14.85" customHeight="1" x14ac:dyDescent="0.2">
      <c r="B99" s="57"/>
      <c r="D99" s="58" t="s">
        <v>47</v>
      </c>
      <c r="E99" s="59"/>
      <c r="F99" s="59"/>
      <c r="G99" s="59"/>
      <c r="H99" s="59"/>
      <c r="I99" s="59"/>
      <c r="J99" s="60">
        <f>J172</f>
        <v>0</v>
      </c>
      <c r="L99" s="57"/>
    </row>
    <row r="100" spans="2:12" s="56" customFormat="1" ht="14.85" customHeight="1" x14ac:dyDescent="0.2">
      <c r="B100" s="57"/>
      <c r="D100" s="58" t="s">
        <v>48</v>
      </c>
      <c r="E100" s="59"/>
      <c r="F100" s="59"/>
      <c r="G100" s="59"/>
      <c r="H100" s="59"/>
      <c r="I100" s="59"/>
      <c r="J100" s="60">
        <f>J186</f>
        <v>0</v>
      </c>
      <c r="L100" s="57"/>
    </row>
    <row r="101" spans="2:12" s="56" customFormat="1" ht="19.95" customHeight="1" x14ac:dyDescent="0.2">
      <c r="B101" s="57"/>
      <c r="D101" s="58" t="s">
        <v>49</v>
      </c>
      <c r="E101" s="59"/>
      <c r="F101" s="59"/>
      <c r="G101" s="59"/>
      <c r="H101" s="59"/>
      <c r="I101" s="59"/>
      <c r="J101" s="60">
        <f>J200</f>
        <v>0</v>
      </c>
      <c r="L101" s="57"/>
    </row>
    <row r="102" spans="2:12" s="56" customFormat="1" ht="19.95" customHeight="1" x14ac:dyDescent="0.2">
      <c r="B102" s="57"/>
      <c r="D102" s="58" t="s">
        <v>50</v>
      </c>
      <c r="E102" s="59"/>
      <c r="F102" s="59"/>
      <c r="G102" s="59"/>
      <c r="H102" s="59"/>
      <c r="I102" s="59"/>
      <c r="J102" s="60">
        <f>J212</f>
        <v>0</v>
      </c>
      <c r="L102" s="57"/>
    </row>
    <row r="103" spans="2:12" s="51" customFormat="1" ht="24.9" customHeight="1" x14ac:dyDescent="0.2">
      <c r="B103" s="52"/>
      <c r="D103" s="53" t="s">
        <v>51</v>
      </c>
      <c r="E103" s="54"/>
      <c r="F103" s="54"/>
      <c r="G103" s="54"/>
      <c r="H103" s="54"/>
      <c r="I103" s="54"/>
      <c r="J103" s="55">
        <f>J223</f>
        <v>0</v>
      </c>
      <c r="L103" s="52"/>
    </row>
    <row r="104" spans="2:12" s="56" customFormat="1" ht="19.95" customHeight="1" x14ac:dyDescent="0.2">
      <c r="B104" s="57"/>
      <c r="D104" s="58" t="s">
        <v>52</v>
      </c>
      <c r="E104" s="59"/>
      <c r="F104" s="59"/>
      <c r="G104" s="59"/>
      <c r="H104" s="59"/>
      <c r="I104" s="59"/>
      <c r="J104" s="60">
        <f>J224</f>
        <v>0</v>
      </c>
      <c r="L104" s="57"/>
    </row>
    <row r="105" spans="2:12" s="51" customFormat="1" ht="24.9" customHeight="1" x14ac:dyDescent="0.2">
      <c r="B105" s="52"/>
      <c r="D105" s="53" t="s">
        <v>53</v>
      </c>
      <c r="E105" s="54"/>
      <c r="F105" s="54"/>
      <c r="G105" s="54"/>
      <c r="H105" s="54"/>
      <c r="I105" s="54"/>
      <c r="J105" s="55">
        <f>J227</f>
        <v>0</v>
      </c>
      <c r="L105" s="52"/>
    </row>
    <row r="106" spans="2:12" s="51" customFormat="1" ht="24.9" customHeight="1" x14ac:dyDescent="0.2">
      <c r="B106" s="52"/>
      <c r="D106" s="53" t="s">
        <v>54</v>
      </c>
      <c r="E106" s="54"/>
      <c r="F106" s="54"/>
      <c r="G106" s="54"/>
      <c r="H106" s="54"/>
      <c r="I106" s="54"/>
      <c r="J106" s="55">
        <f>J230</f>
        <v>0</v>
      </c>
      <c r="L106" s="52"/>
    </row>
    <row r="107" spans="2:12" s="56" customFormat="1" ht="19.95" customHeight="1" x14ac:dyDescent="0.2">
      <c r="B107" s="57"/>
      <c r="D107" s="58" t="s">
        <v>55</v>
      </c>
      <c r="E107" s="59"/>
      <c r="F107" s="59"/>
      <c r="G107" s="59"/>
      <c r="H107" s="59"/>
      <c r="I107" s="59"/>
      <c r="J107" s="60">
        <f>J231</f>
        <v>0</v>
      </c>
      <c r="L107" s="57"/>
    </row>
    <row r="108" spans="2:12" s="56" customFormat="1" ht="19.95" customHeight="1" x14ac:dyDescent="0.2">
      <c r="B108" s="57"/>
      <c r="D108" s="58" t="s">
        <v>56</v>
      </c>
      <c r="E108" s="59"/>
      <c r="F108" s="59"/>
      <c r="G108" s="59"/>
      <c r="H108" s="59"/>
      <c r="I108" s="59"/>
      <c r="J108" s="60">
        <f>J234</f>
        <v>0</v>
      </c>
      <c r="L108" s="57"/>
    </row>
    <row r="109" spans="2:12" s="56" customFormat="1" ht="19.95" customHeight="1" x14ac:dyDescent="0.2">
      <c r="B109" s="57"/>
      <c r="D109" s="58" t="s">
        <v>57</v>
      </c>
      <c r="E109" s="59"/>
      <c r="F109" s="59"/>
      <c r="G109" s="59"/>
      <c r="H109" s="59"/>
      <c r="I109" s="59"/>
      <c r="J109" s="60">
        <f>J237</f>
        <v>0</v>
      </c>
      <c r="L109" s="57"/>
    </row>
    <row r="110" spans="2:12" s="56" customFormat="1" ht="19.95" customHeight="1" x14ac:dyDescent="0.2">
      <c r="B110" s="57"/>
      <c r="D110" s="58" t="s">
        <v>58</v>
      </c>
      <c r="E110" s="59"/>
      <c r="F110" s="59"/>
      <c r="G110" s="59"/>
      <c r="H110" s="59"/>
      <c r="I110" s="59"/>
      <c r="J110" s="60">
        <f>J240</f>
        <v>0</v>
      </c>
      <c r="L110" s="57"/>
    </row>
    <row r="111" spans="2:12" s="11" customFormat="1" ht="21.75" customHeight="1" x14ac:dyDescent="0.2">
      <c r="B111" s="12"/>
      <c r="L111" s="12"/>
    </row>
    <row r="112" spans="2:12" s="11" customFormat="1" ht="6.9" customHeight="1" x14ac:dyDescent="0.2">
      <c r="B112" s="43"/>
      <c r="C112" s="44"/>
      <c r="D112" s="44"/>
      <c r="E112" s="44"/>
      <c r="F112" s="44"/>
      <c r="G112" s="44"/>
      <c r="H112" s="44"/>
      <c r="I112" s="44"/>
      <c r="J112" s="44"/>
      <c r="K112" s="44"/>
      <c r="L112" s="12"/>
    </row>
    <row r="116" spans="2:12" s="11" customFormat="1" ht="6.9" customHeight="1" x14ac:dyDescent="0.2">
      <c r="B116" s="45"/>
      <c r="C116" s="46"/>
      <c r="D116" s="46"/>
      <c r="E116" s="46"/>
      <c r="F116" s="46"/>
      <c r="G116" s="46"/>
      <c r="H116" s="46"/>
      <c r="I116" s="46"/>
      <c r="J116" s="46"/>
      <c r="K116" s="46"/>
      <c r="L116" s="12"/>
    </row>
    <row r="117" spans="2:12" s="11" customFormat="1" ht="24.9" customHeight="1" x14ac:dyDescent="0.2">
      <c r="B117" s="12"/>
      <c r="C117" s="6" t="s">
        <v>59</v>
      </c>
      <c r="L117" s="12"/>
    </row>
    <row r="118" spans="2:12" s="11" customFormat="1" ht="6.9" customHeight="1" x14ac:dyDescent="0.2">
      <c r="B118" s="12"/>
      <c r="L118" s="12"/>
    </row>
    <row r="119" spans="2:12" s="11" customFormat="1" ht="12" customHeight="1" x14ac:dyDescent="0.2">
      <c r="B119" s="12"/>
      <c r="C119" s="8" t="s">
        <v>5</v>
      </c>
      <c r="L119" s="12"/>
    </row>
    <row r="120" spans="2:12" s="11" customFormat="1" ht="16.5" customHeight="1" x14ac:dyDescent="0.2">
      <c r="B120" s="12"/>
      <c r="E120" s="9" t="str">
        <f>E7</f>
        <v>Rekonstrukce fotbalového hřiště- areál Lomská Litvínov</v>
      </c>
      <c r="F120" s="10"/>
      <c r="G120" s="10"/>
      <c r="H120" s="10"/>
      <c r="L120" s="12"/>
    </row>
    <row r="121" spans="2:12" s="11" customFormat="1" ht="12" customHeight="1" x14ac:dyDescent="0.2">
      <c r="B121" s="12"/>
      <c r="C121" s="8" t="s">
        <v>6</v>
      </c>
      <c r="L121" s="12"/>
    </row>
    <row r="122" spans="2:12" s="11" customFormat="1" ht="16.5" customHeight="1" x14ac:dyDescent="0.2">
      <c r="B122" s="12"/>
      <c r="E122" s="13" t="str">
        <f>E9</f>
        <v>SO 03 - Zpevněné plochy</v>
      </c>
      <c r="F122" s="14"/>
      <c r="G122" s="14"/>
      <c r="H122" s="14"/>
      <c r="L122" s="12"/>
    </row>
    <row r="123" spans="2:12" s="11" customFormat="1" ht="6.9" customHeight="1" x14ac:dyDescent="0.2">
      <c r="B123" s="12"/>
      <c r="L123" s="12"/>
    </row>
    <row r="124" spans="2:12" s="11" customFormat="1" ht="12" customHeight="1" x14ac:dyDescent="0.2">
      <c r="B124" s="12"/>
      <c r="C124" s="8" t="s">
        <v>11</v>
      </c>
      <c r="F124" s="15" t="str">
        <f>F12</f>
        <v xml:space="preserve"> </v>
      </c>
      <c r="I124" s="8" t="s">
        <v>13</v>
      </c>
      <c r="J124" s="16" t="str">
        <f>IF(J12="","",J12)</f>
        <v>5. 12. 2022</v>
      </c>
      <c r="L124" s="12"/>
    </row>
    <row r="125" spans="2:12" s="11" customFormat="1" ht="6.9" customHeight="1" x14ac:dyDescent="0.2">
      <c r="B125" s="12"/>
      <c r="L125" s="12"/>
    </row>
    <row r="126" spans="2:12" s="11" customFormat="1" ht="15.15" customHeight="1" x14ac:dyDescent="0.2">
      <c r="B126" s="12"/>
      <c r="C126" s="8" t="s">
        <v>14</v>
      </c>
      <c r="F126" s="15" t="str">
        <f>E15</f>
        <v xml:space="preserve"> </v>
      </c>
      <c r="I126" s="8" t="s">
        <v>18</v>
      </c>
      <c r="J126" s="47" t="str">
        <f>E21</f>
        <v>A3 Detail s.r.o.</v>
      </c>
      <c r="L126" s="12"/>
    </row>
    <row r="127" spans="2:12" s="11" customFormat="1" ht="15.15" customHeight="1" x14ac:dyDescent="0.2">
      <c r="B127" s="12"/>
      <c r="C127" s="8" t="s">
        <v>17</v>
      </c>
      <c r="F127" s="15" t="str">
        <f>IF(E18="","",E18)</f>
        <v>Vyplň údaj</v>
      </c>
      <c r="I127" s="8" t="s">
        <v>19</v>
      </c>
      <c r="J127" s="47" t="str">
        <f>E24</f>
        <v>Krajovský</v>
      </c>
      <c r="L127" s="12"/>
    </row>
    <row r="128" spans="2:12" s="11" customFormat="1" ht="10.35" customHeight="1" x14ac:dyDescent="0.2">
      <c r="B128" s="12"/>
      <c r="L128" s="12"/>
    </row>
    <row r="129" spans="2:65" s="61" customFormat="1" ht="29.25" customHeight="1" x14ac:dyDescent="0.2">
      <c r="B129" s="62"/>
      <c r="C129" s="63" t="s">
        <v>60</v>
      </c>
      <c r="D129" s="64" t="s">
        <v>61</v>
      </c>
      <c r="E129" s="64" t="s">
        <v>62</v>
      </c>
      <c r="F129" s="64" t="s">
        <v>63</v>
      </c>
      <c r="G129" s="64" t="s">
        <v>64</v>
      </c>
      <c r="H129" s="64" t="s">
        <v>65</v>
      </c>
      <c r="I129" s="64" t="s">
        <v>66</v>
      </c>
      <c r="J129" s="65" t="s">
        <v>42</v>
      </c>
      <c r="K129" s="66" t="s">
        <v>67</v>
      </c>
      <c r="L129" s="62"/>
      <c r="M129" s="67" t="s">
        <v>9</v>
      </c>
      <c r="N129" s="68" t="s">
        <v>25</v>
      </c>
      <c r="O129" s="68" t="s">
        <v>68</v>
      </c>
      <c r="P129" s="68" t="s">
        <v>69</v>
      </c>
      <c r="Q129" s="68" t="s">
        <v>70</v>
      </c>
      <c r="R129" s="68" t="s">
        <v>71</v>
      </c>
      <c r="S129" s="68" t="s">
        <v>72</v>
      </c>
      <c r="T129" s="69" t="s">
        <v>73</v>
      </c>
    </row>
    <row r="130" spans="2:65" s="11" customFormat="1" ht="22.8" customHeight="1" x14ac:dyDescent="0.3">
      <c r="B130" s="12"/>
      <c r="C130" s="70" t="s">
        <v>74</v>
      </c>
      <c r="J130" s="71">
        <f>BK130</f>
        <v>0</v>
      </c>
      <c r="L130" s="12"/>
      <c r="M130" s="72"/>
      <c r="N130" s="23"/>
      <c r="O130" s="23"/>
      <c r="P130" s="73">
        <f>P131+P223+P227+P230</f>
        <v>0</v>
      </c>
      <c r="Q130" s="23"/>
      <c r="R130" s="73">
        <f>R131+R223+R227+R230</f>
        <v>194.02196500000002</v>
      </c>
      <c r="S130" s="23"/>
      <c r="T130" s="74">
        <f>T131+T223+T227+T230</f>
        <v>27.054000000000002</v>
      </c>
      <c r="AT130" s="2" t="s">
        <v>75</v>
      </c>
      <c r="AU130" s="2" t="s">
        <v>44</v>
      </c>
      <c r="BK130" s="75">
        <f>BK131+BK223+BK227+BK230</f>
        <v>0</v>
      </c>
    </row>
    <row r="131" spans="2:65" s="76" customFormat="1" ht="25.95" customHeight="1" x14ac:dyDescent="0.25">
      <c r="B131" s="77"/>
      <c r="D131" s="78" t="s">
        <v>75</v>
      </c>
      <c r="E131" s="79" t="s">
        <v>76</v>
      </c>
      <c r="F131" s="79" t="s">
        <v>77</v>
      </c>
      <c r="I131" s="80"/>
      <c r="J131" s="81">
        <f>BK131</f>
        <v>0</v>
      </c>
      <c r="L131" s="77"/>
      <c r="M131" s="82"/>
      <c r="P131" s="83">
        <f>P132+P200+P212</f>
        <v>0</v>
      </c>
      <c r="R131" s="83">
        <f>R132+R200+R212</f>
        <v>194.02196500000002</v>
      </c>
      <c r="T131" s="84">
        <f>T132+T200+T212</f>
        <v>22.158000000000001</v>
      </c>
      <c r="AR131" s="78" t="s">
        <v>78</v>
      </c>
      <c r="AT131" s="85" t="s">
        <v>75</v>
      </c>
      <c r="AU131" s="85" t="s">
        <v>79</v>
      </c>
      <c r="AY131" s="78" t="s">
        <v>80</v>
      </c>
      <c r="BK131" s="86">
        <f>BK132+BK200+BK212</f>
        <v>0</v>
      </c>
    </row>
    <row r="132" spans="2:65" s="76" customFormat="1" ht="22.8" customHeight="1" x14ac:dyDescent="0.25">
      <c r="B132" s="77"/>
      <c r="D132" s="78" t="s">
        <v>75</v>
      </c>
      <c r="E132" s="87" t="s">
        <v>78</v>
      </c>
      <c r="F132" s="87" t="s">
        <v>81</v>
      </c>
      <c r="I132" s="80"/>
      <c r="J132" s="88">
        <f>BK132</f>
        <v>0</v>
      </c>
      <c r="L132" s="77"/>
      <c r="M132" s="82"/>
      <c r="P132" s="83">
        <f>P133+SUM(P134:P172)+P186</f>
        <v>0</v>
      </c>
      <c r="R132" s="83">
        <f>R133+SUM(R134:R172)+R186</f>
        <v>87.166840000000022</v>
      </c>
      <c r="T132" s="84">
        <f>T133+SUM(T134:T172)+T186</f>
        <v>22.158000000000001</v>
      </c>
      <c r="AR132" s="78" t="s">
        <v>78</v>
      </c>
      <c r="AT132" s="85" t="s">
        <v>75</v>
      </c>
      <c r="AU132" s="85" t="s">
        <v>78</v>
      </c>
      <c r="AY132" s="78" t="s">
        <v>80</v>
      </c>
      <c r="BK132" s="86">
        <f>BK133+SUM(BK134:BK172)+BK186</f>
        <v>0</v>
      </c>
    </row>
    <row r="133" spans="2:65" s="11" customFormat="1" ht="33" customHeight="1" x14ac:dyDescent="0.2">
      <c r="B133" s="12"/>
      <c r="C133" s="89" t="s">
        <v>78</v>
      </c>
      <c r="D133" s="89" t="s">
        <v>82</v>
      </c>
      <c r="E133" s="90" t="s">
        <v>83</v>
      </c>
      <c r="F133" s="91" t="s">
        <v>84</v>
      </c>
      <c r="G133" s="92" t="s">
        <v>85</v>
      </c>
      <c r="H133" s="93">
        <v>132.30000000000001</v>
      </c>
      <c r="I133" s="94"/>
      <c r="J133" s="95">
        <f>ROUND(I133*H133,2)</f>
        <v>0</v>
      </c>
      <c r="K133" s="96"/>
      <c r="L133" s="12"/>
      <c r="M133" s="97" t="s">
        <v>9</v>
      </c>
      <c r="N133" s="98" t="s">
        <v>26</v>
      </c>
      <c r="P133" s="99">
        <f>O133*H133</f>
        <v>0</v>
      </c>
      <c r="Q133" s="99">
        <v>0</v>
      </c>
      <c r="R133" s="99">
        <f>Q133*H133</f>
        <v>0</v>
      </c>
      <c r="S133" s="99">
        <v>0</v>
      </c>
      <c r="T133" s="100">
        <f>S133*H133</f>
        <v>0</v>
      </c>
      <c r="AR133" s="101" t="s">
        <v>86</v>
      </c>
      <c r="AT133" s="101" t="s">
        <v>82</v>
      </c>
      <c r="AU133" s="101" t="s">
        <v>1</v>
      </c>
      <c r="AY133" s="2" t="s">
        <v>80</v>
      </c>
      <c r="BE133" s="102">
        <f>IF(N133="základní",J133,0)</f>
        <v>0</v>
      </c>
      <c r="BF133" s="102">
        <f>IF(N133="snížená",J133,0)</f>
        <v>0</v>
      </c>
      <c r="BG133" s="102">
        <f>IF(N133="zákl. přenesená",J133,0)</f>
        <v>0</v>
      </c>
      <c r="BH133" s="102">
        <f>IF(N133="sníž. přenesená",J133,0)</f>
        <v>0</v>
      </c>
      <c r="BI133" s="102">
        <f>IF(N133="nulová",J133,0)</f>
        <v>0</v>
      </c>
      <c r="BJ133" s="2" t="s">
        <v>78</v>
      </c>
      <c r="BK133" s="102">
        <f>ROUND(I133*H133,2)</f>
        <v>0</v>
      </c>
      <c r="BL133" s="2" t="s">
        <v>86</v>
      </c>
      <c r="BM133" s="101" t="s">
        <v>87</v>
      </c>
    </row>
    <row r="134" spans="2:65" s="11" customFormat="1" ht="19.2" x14ac:dyDescent="0.2">
      <c r="B134" s="12"/>
      <c r="D134" s="103" t="s">
        <v>88</v>
      </c>
      <c r="F134" s="104" t="s">
        <v>89</v>
      </c>
      <c r="I134" s="105"/>
      <c r="L134" s="12"/>
      <c r="M134" s="106"/>
      <c r="T134" s="107"/>
      <c r="AT134" s="2" t="s">
        <v>88</v>
      </c>
      <c r="AU134" s="2" t="s">
        <v>1</v>
      </c>
    </row>
    <row r="135" spans="2:65" s="11" customFormat="1" ht="28.8" x14ac:dyDescent="0.2">
      <c r="B135" s="12"/>
      <c r="D135" s="103" t="s">
        <v>90</v>
      </c>
      <c r="F135" s="108" t="s">
        <v>91</v>
      </c>
      <c r="I135" s="105"/>
      <c r="L135" s="12"/>
      <c r="M135" s="106"/>
      <c r="T135" s="107"/>
      <c r="AT135" s="2" t="s">
        <v>90</v>
      </c>
      <c r="AU135" s="2" t="s">
        <v>1</v>
      </c>
    </row>
    <row r="136" spans="2:65" s="109" customFormat="1" x14ac:dyDescent="0.2">
      <c r="B136" s="110"/>
      <c r="D136" s="103" t="s">
        <v>92</v>
      </c>
      <c r="E136" s="111" t="s">
        <v>9</v>
      </c>
      <c r="F136" s="112" t="s">
        <v>93</v>
      </c>
      <c r="H136" s="113">
        <v>50.4</v>
      </c>
      <c r="I136" s="114"/>
      <c r="L136" s="110"/>
      <c r="M136" s="115"/>
      <c r="T136" s="116"/>
      <c r="AT136" s="111" t="s">
        <v>92</v>
      </c>
      <c r="AU136" s="111" t="s">
        <v>1</v>
      </c>
      <c r="AV136" s="109" t="s">
        <v>1</v>
      </c>
      <c r="AW136" s="109" t="s">
        <v>94</v>
      </c>
      <c r="AX136" s="109" t="s">
        <v>79</v>
      </c>
      <c r="AY136" s="111" t="s">
        <v>80</v>
      </c>
    </row>
    <row r="137" spans="2:65" s="109" customFormat="1" x14ac:dyDescent="0.2">
      <c r="B137" s="110"/>
      <c r="D137" s="103" t="s">
        <v>92</v>
      </c>
      <c r="E137" s="111" t="s">
        <v>9</v>
      </c>
      <c r="F137" s="112" t="s">
        <v>95</v>
      </c>
      <c r="H137" s="113">
        <v>81.900000000000006</v>
      </c>
      <c r="I137" s="114"/>
      <c r="L137" s="110"/>
      <c r="M137" s="115"/>
      <c r="T137" s="116"/>
      <c r="AT137" s="111" t="s">
        <v>92</v>
      </c>
      <c r="AU137" s="111" t="s">
        <v>1</v>
      </c>
      <c r="AV137" s="109" t="s">
        <v>1</v>
      </c>
      <c r="AW137" s="109" t="s">
        <v>94</v>
      </c>
      <c r="AX137" s="109" t="s">
        <v>79</v>
      </c>
      <c r="AY137" s="111" t="s">
        <v>80</v>
      </c>
    </row>
    <row r="138" spans="2:65" s="117" customFormat="1" x14ac:dyDescent="0.2">
      <c r="B138" s="118"/>
      <c r="D138" s="103" t="s">
        <v>92</v>
      </c>
      <c r="E138" s="119" t="s">
        <v>9</v>
      </c>
      <c r="F138" s="120" t="s">
        <v>96</v>
      </c>
      <c r="H138" s="121">
        <v>132.30000000000001</v>
      </c>
      <c r="I138" s="122"/>
      <c r="L138" s="118"/>
      <c r="M138" s="123"/>
      <c r="T138" s="124"/>
      <c r="AT138" s="119" t="s">
        <v>92</v>
      </c>
      <c r="AU138" s="119" t="s">
        <v>1</v>
      </c>
      <c r="AV138" s="117" t="s">
        <v>86</v>
      </c>
      <c r="AW138" s="117" t="s">
        <v>94</v>
      </c>
      <c r="AX138" s="117" t="s">
        <v>78</v>
      </c>
      <c r="AY138" s="119" t="s">
        <v>80</v>
      </c>
    </row>
    <row r="139" spans="2:65" s="11" customFormat="1" ht="24.15" customHeight="1" x14ac:dyDescent="0.2">
      <c r="B139" s="12"/>
      <c r="C139" s="89" t="s">
        <v>1</v>
      </c>
      <c r="D139" s="89" t="s">
        <v>82</v>
      </c>
      <c r="E139" s="90" t="s">
        <v>97</v>
      </c>
      <c r="F139" s="91" t="s">
        <v>98</v>
      </c>
      <c r="G139" s="92" t="s">
        <v>99</v>
      </c>
      <c r="H139" s="93">
        <v>30</v>
      </c>
      <c r="I139" s="94"/>
      <c r="J139" s="95">
        <f>ROUND(I139*H139,2)</f>
        <v>0</v>
      </c>
      <c r="K139" s="96"/>
      <c r="L139" s="12"/>
      <c r="M139" s="97" t="s">
        <v>9</v>
      </c>
      <c r="N139" s="98" t="s">
        <v>26</v>
      </c>
      <c r="P139" s="99">
        <f>O139*H139</f>
        <v>0</v>
      </c>
      <c r="Q139" s="99">
        <v>0</v>
      </c>
      <c r="R139" s="99">
        <f>Q139*H139</f>
        <v>0</v>
      </c>
      <c r="S139" s="99">
        <v>0.26</v>
      </c>
      <c r="T139" s="100">
        <f>S139*H139</f>
        <v>7.8000000000000007</v>
      </c>
      <c r="AR139" s="101" t="s">
        <v>86</v>
      </c>
      <c r="AT139" s="101" t="s">
        <v>82</v>
      </c>
      <c r="AU139" s="101" t="s">
        <v>1</v>
      </c>
      <c r="AY139" s="2" t="s">
        <v>80</v>
      </c>
      <c r="BE139" s="102">
        <f>IF(N139="základní",J139,0)</f>
        <v>0</v>
      </c>
      <c r="BF139" s="102">
        <f>IF(N139="snížená",J139,0)</f>
        <v>0</v>
      </c>
      <c r="BG139" s="102">
        <f>IF(N139="zákl. přenesená",J139,0)</f>
        <v>0</v>
      </c>
      <c r="BH139" s="102">
        <f>IF(N139="sníž. přenesená",J139,0)</f>
        <v>0</v>
      </c>
      <c r="BI139" s="102">
        <f>IF(N139="nulová",J139,0)</f>
        <v>0</v>
      </c>
      <c r="BJ139" s="2" t="s">
        <v>78</v>
      </c>
      <c r="BK139" s="102">
        <f>ROUND(I139*H139,2)</f>
        <v>0</v>
      </c>
      <c r="BL139" s="2" t="s">
        <v>86</v>
      </c>
      <c r="BM139" s="101" t="s">
        <v>100</v>
      </c>
    </row>
    <row r="140" spans="2:65" s="11" customFormat="1" ht="38.4" x14ac:dyDescent="0.2">
      <c r="B140" s="12"/>
      <c r="D140" s="103" t="s">
        <v>88</v>
      </c>
      <c r="F140" s="104" t="s">
        <v>101</v>
      </c>
      <c r="I140" s="105"/>
      <c r="L140" s="12"/>
      <c r="M140" s="106"/>
      <c r="T140" s="107"/>
      <c r="AT140" s="2" t="s">
        <v>88</v>
      </c>
      <c r="AU140" s="2" t="s">
        <v>1</v>
      </c>
    </row>
    <row r="141" spans="2:65" s="11" customFormat="1" ht="163.19999999999999" x14ac:dyDescent="0.2">
      <c r="B141" s="12"/>
      <c r="D141" s="103" t="s">
        <v>90</v>
      </c>
      <c r="F141" s="108" t="s">
        <v>102</v>
      </c>
      <c r="I141" s="105"/>
      <c r="L141" s="12"/>
      <c r="M141" s="106"/>
      <c r="T141" s="107"/>
      <c r="AT141" s="2" t="s">
        <v>90</v>
      </c>
      <c r="AU141" s="2" t="s">
        <v>1</v>
      </c>
    </row>
    <row r="142" spans="2:65" s="11" customFormat="1" ht="24.15" customHeight="1" x14ac:dyDescent="0.2">
      <c r="B142" s="12"/>
      <c r="C142" s="89" t="s">
        <v>103</v>
      </c>
      <c r="D142" s="89" t="s">
        <v>82</v>
      </c>
      <c r="E142" s="90" t="s">
        <v>104</v>
      </c>
      <c r="F142" s="91" t="s">
        <v>105</v>
      </c>
      <c r="G142" s="92" t="s">
        <v>99</v>
      </c>
      <c r="H142" s="93">
        <v>30</v>
      </c>
      <c r="I142" s="94"/>
      <c r="J142" s="95">
        <f>ROUND(I142*H142,2)</f>
        <v>0</v>
      </c>
      <c r="K142" s="96"/>
      <c r="L142" s="12"/>
      <c r="M142" s="97" t="s">
        <v>9</v>
      </c>
      <c r="N142" s="98" t="s">
        <v>26</v>
      </c>
      <c r="P142" s="99">
        <f>O142*H142</f>
        <v>0</v>
      </c>
      <c r="Q142" s="99">
        <v>0</v>
      </c>
      <c r="R142" s="99">
        <f>Q142*H142</f>
        <v>0</v>
      </c>
      <c r="S142" s="99">
        <v>0.28999999999999998</v>
      </c>
      <c r="T142" s="100">
        <f>S142*H142</f>
        <v>8.6999999999999993</v>
      </c>
      <c r="AR142" s="101" t="s">
        <v>86</v>
      </c>
      <c r="AT142" s="101" t="s">
        <v>82</v>
      </c>
      <c r="AU142" s="101" t="s">
        <v>1</v>
      </c>
      <c r="AY142" s="2" t="s">
        <v>80</v>
      </c>
      <c r="BE142" s="102">
        <f>IF(N142="základní",J142,0)</f>
        <v>0</v>
      </c>
      <c r="BF142" s="102">
        <f>IF(N142="snížená",J142,0)</f>
        <v>0</v>
      </c>
      <c r="BG142" s="102">
        <f>IF(N142="zákl. přenesená",J142,0)</f>
        <v>0</v>
      </c>
      <c r="BH142" s="102">
        <f>IF(N142="sníž. přenesená",J142,0)</f>
        <v>0</v>
      </c>
      <c r="BI142" s="102">
        <f>IF(N142="nulová",J142,0)</f>
        <v>0</v>
      </c>
      <c r="BJ142" s="2" t="s">
        <v>78</v>
      </c>
      <c r="BK142" s="102">
        <f>ROUND(I142*H142,2)</f>
        <v>0</v>
      </c>
      <c r="BL142" s="2" t="s">
        <v>86</v>
      </c>
      <c r="BM142" s="101" t="s">
        <v>106</v>
      </c>
    </row>
    <row r="143" spans="2:65" s="11" customFormat="1" ht="38.4" x14ac:dyDescent="0.2">
      <c r="B143" s="12"/>
      <c r="D143" s="103" t="s">
        <v>88</v>
      </c>
      <c r="F143" s="104" t="s">
        <v>107</v>
      </c>
      <c r="I143" s="105"/>
      <c r="L143" s="12"/>
      <c r="M143" s="106"/>
      <c r="T143" s="107"/>
      <c r="AT143" s="2" t="s">
        <v>88</v>
      </c>
      <c r="AU143" s="2" t="s">
        <v>1</v>
      </c>
    </row>
    <row r="144" spans="2:65" s="11" customFormat="1" ht="278.39999999999998" x14ac:dyDescent="0.2">
      <c r="B144" s="12"/>
      <c r="D144" s="103" t="s">
        <v>90</v>
      </c>
      <c r="F144" s="108" t="s">
        <v>108</v>
      </c>
      <c r="I144" s="105"/>
      <c r="L144" s="12"/>
      <c r="M144" s="106"/>
      <c r="T144" s="107"/>
      <c r="AT144" s="2" t="s">
        <v>90</v>
      </c>
      <c r="AU144" s="2" t="s">
        <v>1</v>
      </c>
    </row>
    <row r="145" spans="2:65" s="11" customFormat="1" ht="16.5" customHeight="1" x14ac:dyDescent="0.2">
      <c r="B145" s="12"/>
      <c r="C145" s="89" t="s">
        <v>86</v>
      </c>
      <c r="D145" s="89" t="s">
        <v>82</v>
      </c>
      <c r="E145" s="90" t="s">
        <v>109</v>
      </c>
      <c r="F145" s="91" t="s">
        <v>110</v>
      </c>
      <c r="G145" s="92" t="s">
        <v>111</v>
      </c>
      <c r="H145" s="93">
        <v>24.6</v>
      </c>
      <c r="I145" s="94"/>
      <c r="J145" s="95">
        <f>ROUND(I145*H145,2)</f>
        <v>0</v>
      </c>
      <c r="K145" s="96"/>
      <c r="L145" s="12"/>
      <c r="M145" s="97" t="s">
        <v>9</v>
      </c>
      <c r="N145" s="98" t="s">
        <v>26</v>
      </c>
      <c r="P145" s="99">
        <f>O145*H145</f>
        <v>0</v>
      </c>
      <c r="Q145" s="99">
        <v>0</v>
      </c>
      <c r="R145" s="99">
        <f>Q145*H145</f>
        <v>0</v>
      </c>
      <c r="S145" s="99">
        <v>0.23</v>
      </c>
      <c r="T145" s="100">
        <f>S145*H145</f>
        <v>5.6580000000000004</v>
      </c>
      <c r="AR145" s="101" t="s">
        <v>86</v>
      </c>
      <c r="AT145" s="101" t="s">
        <v>82</v>
      </c>
      <c r="AU145" s="101" t="s">
        <v>1</v>
      </c>
      <c r="AY145" s="2" t="s">
        <v>80</v>
      </c>
      <c r="BE145" s="102">
        <f>IF(N145="základní",J145,0)</f>
        <v>0</v>
      </c>
      <c r="BF145" s="102">
        <f>IF(N145="snížená",J145,0)</f>
        <v>0</v>
      </c>
      <c r="BG145" s="102">
        <f>IF(N145="zákl. přenesená",J145,0)</f>
        <v>0</v>
      </c>
      <c r="BH145" s="102">
        <f>IF(N145="sníž. přenesená",J145,0)</f>
        <v>0</v>
      </c>
      <c r="BI145" s="102">
        <f>IF(N145="nulová",J145,0)</f>
        <v>0</v>
      </c>
      <c r="BJ145" s="2" t="s">
        <v>78</v>
      </c>
      <c r="BK145" s="102">
        <f>ROUND(I145*H145,2)</f>
        <v>0</v>
      </c>
      <c r="BL145" s="2" t="s">
        <v>86</v>
      </c>
      <c r="BM145" s="101" t="s">
        <v>112</v>
      </c>
    </row>
    <row r="146" spans="2:65" s="11" customFormat="1" ht="28.8" x14ac:dyDescent="0.2">
      <c r="B146" s="12"/>
      <c r="D146" s="103" t="s">
        <v>88</v>
      </c>
      <c r="F146" s="104" t="s">
        <v>113</v>
      </c>
      <c r="I146" s="105"/>
      <c r="L146" s="12"/>
      <c r="M146" s="106"/>
      <c r="T146" s="107"/>
      <c r="AT146" s="2" t="s">
        <v>88</v>
      </c>
      <c r="AU146" s="2" t="s">
        <v>1</v>
      </c>
    </row>
    <row r="147" spans="2:65" s="11" customFormat="1" ht="172.8" x14ac:dyDescent="0.2">
      <c r="B147" s="12"/>
      <c r="D147" s="103" t="s">
        <v>90</v>
      </c>
      <c r="F147" s="108" t="s">
        <v>114</v>
      </c>
      <c r="I147" s="105"/>
      <c r="L147" s="12"/>
      <c r="M147" s="106"/>
      <c r="T147" s="107"/>
      <c r="AT147" s="2" t="s">
        <v>90</v>
      </c>
      <c r="AU147" s="2" t="s">
        <v>1</v>
      </c>
    </row>
    <row r="148" spans="2:65" s="109" customFormat="1" x14ac:dyDescent="0.2">
      <c r="B148" s="110"/>
      <c r="D148" s="103" t="s">
        <v>92</v>
      </c>
      <c r="E148" s="111" t="s">
        <v>9</v>
      </c>
      <c r="F148" s="112" t="s">
        <v>115</v>
      </c>
      <c r="H148" s="113">
        <v>24.6</v>
      </c>
      <c r="I148" s="114"/>
      <c r="L148" s="110"/>
      <c r="M148" s="115"/>
      <c r="T148" s="116"/>
      <c r="AT148" s="111" t="s">
        <v>92</v>
      </c>
      <c r="AU148" s="111" t="s">
        <v>1</v>
      </c>
      <c r="AV148" s="109" t="s">
        <v>1</v>
      </c>
      <c r="AW148" s="109" t="s">
        <v>94</v>
      </c>
      <c r="AX148" s="109" t="s">
        <v>79</v>
      </c>
      <c r="AY148" s="111" t="s">
        <v>80</v>
      </c>
    </row>
    <row r="149" spans="2:65" s="117" customFormat="1" x14ac:dyDescent="0.2">
      <c r="B149" s="118"/>
      <c r="D149" s="103" t="s">
        <v>92</v>
      </c>
      <c r="E149" s="119" t="s">
        <v>9</v>
      </c>
      <c r="F149" s="120" t="s">
        <v>96</v>
      </c>
      <c r="H149" s="121">
        <v>24.6</v>
      </c>
      <c r="I149" s="122"/>
      <c r="L149" s="118"/>
      <c r="M149" s="123"/>
      <c r="T149" s="124"/>
      <c r="AT149" s="119" t="s">
        <v>92</v>
      </c>
      <c r="AU149" s="119" t="s">
        <v>1</v>
      </c>
      <c r="AV149" s="117" t="s">
        <v>86</v>
      </c>
      <c r="AW149" s="117" t="s">
        <v>94</v>
      </c>
      <c r="AX149" s="117" t="s">
        <v>78</v>
      </c>
      <c r="AY149" s="119" t="s">
        <v>80</v>
      </c>
    </row>
    <row r="150" spans="2:65" s="11" customFormat="1" ht="24.15" customHeight="1" x14ac:dyDescent="0.2">
      <c r="B150" s="12"/>
      <c r="C150" s="89" t="s">
        <v>116</v>
      </c>
      <c r="D150" s="89" t="s">
        <v>82</v>
      </c>
      <c r="E150" s="90" t="s">
        <v>117</v>
      </c>
      <c r="F150" s="91" t="s">
        <v>118</v>
      </c>
      <c r="G150" s="92" t="s">
        <v>99</v>
      </c>
      <c r="H150" s="93">
        <v>826.5</v>
      </c>
      <c r="I150" s="94"/>
      <c r="J150" s="95">
        <f>ROUND(I150*H150,2)</f>
        <v>0</v>
      </c>
      <c r="K150" s="96"/>
      <c r="L150" s="12"/>
      <c r="M150" s="97" t="s">
        <v>9</v>
      </c>
      <c r="N150" s="98" t="s">
        <v>26</v>
      </c>
      <c r="P150" s="99">
        <f>O150*H150</f>
        <v>0</v>
      </c>
      <c r="Q150" s="99">
        <v>0</v>
      </c>
      <c r="R150" s="99">
        <f>Q150*H150</f>
        <v>0</v>
      </c>
      <c r="S150" s="99">
        <v>0</v>
      </c>
      <c r="T150" s="100">
        <f>S150*H150</f>
        <v>0</v>
      </c>
      <c r="AR150" s="101" t="s">
        <v>86</v>
      </c>
      <c r="AT150" s="101" t="s">
        <v>82</v>
      </c>
      <c r="AU150" s="101" t="s">
        <v>1</v>
      </c>
      <c r="AY150" s="2" t="s">
        <v>80</v>
      </c>
      <c r="BE150" s="102">
        <f>IF(N150="základní",J150,0)</f>
        <v>0</v>
      </c>
      <c r="BF150" s="102">
        <f>IF(N150="snížená",J150,0)</f>
        <v>0</v>
      </c>
      <c r="BG150" s="102">
        <f>IF(N150="zákl. přenesená",J150,0)</f>
        <v>0</v>
      </c>
      <c r="BH150" s="102">
        <f>IF(N150="sníž. přenesená",J150,0)</f>
        <v>0</v>
      </c>
      <c r="BI150" s="102">
        <f>IF(N150="nulová",J150,0)</f>
        <v>0</v>
      </c>
      <c r="BJ150" s="2" t="s">
        <v>78</v>
      </c>
      <c r="BK150" s="102">
        <f>ROUND(I150*H150,2)</f>
        <v>0</v>
      </c>
      <c r="BL150" s="2" t="s">
        <v>86</v>
      </c>
      <c r="BM150" s="101" t="s">
        <v>119</v>
      </c>
    </row>
    <row r="151" spans="2:65" s="11" customFormat="1" ht="19.2" x14ac:dyDescent="0.2">
      <c r="B151" s="12"/>
      <c r="D151" s="103" t="s">
        <v>88</v>
      </c>
      <c r="F151" s="104" t="s">
        <v>120</v>
      </c>
      <c r="I151" s="105"/>
      <c r="L151" s="12"/>
      <c r="M151" s="106"/>
      <c r="T151" s="107"/>
      <c r="AT151" s="2" t="s">
        <v>88</v>
      </c>
      <c r="AU151" s="2" t="s">
        <v>1</v>
      </c>
    </row>
    <row r="152" spans="2:65" s="11" customFormat="1" ht="76.8" x14ac:dyDescent="0.2">
      <c r="B152" s="12"/>
      <c r="D152" s="103" t="s">
        <v>90</v>
      </c>
      <c r="F152" s="108" t="s">
        <v>121</v>
      </c>
      <c r="I152" s="105"/>
      <c r="L152" s="12"/>
      <c r="M152" s="106"/>
      <c r="T152" s="107"/>
      <c r="AT152" s="2" t="s">
        <v>90</v>
      </c>
      <c r="AU152" s="2" t="s">
        <v>1</v>
      </c>
    </row>
    <row r="153" spans="2:65" s="109" customFormat="1" x14ac:dyDescent="0.2">
      <c r="B153" s="110"/>
      <c r="D153" s="103" t="s">
        <v>92</v>
      </c>
      <c r="E153" s="111" t="s">
        <v>9</v>
      </c>
      <c r="F153" s="112" t="s">
        <v>122</v>
      </c>
      <c r="H153" s="113">
        <v>826.5</v>
      </c>
      <c r="I153" s="114"/>
      <c r="L153" s="110"/>
      <c r="M153" s="115"/>
      <c r="T153" s="116"/>
      <c r="AT153" s="111" t="s">
        <v>92</v>
      </c>
      <c r="AU153" s="111" t="s">
        <v>1</v>
      </c>
      <c r="AV153" s="109" t="s">
        <v>1</v>
      </c>
      <c r="AW153" s="109" t="s">
        <v>94</v>
      </c>
      <c r="AX153" s="109" t="s">
        <v>79</v>
      </c>
      <c r="AY153" s="111" t="s">
        <v>80</v>
      </c>
    </row>
    <row r="154" spans="2:65" s="117" customFormat="1" x14ac:dyDescent="0.2">
      <c r="B154" s="118"/>
      <c r="D154" s="103" t="s">
        <v>92</v>
      </c>
      <c r="E154" s="119" t="s">
        <v>9</v>
      </c>
      <c r="F154" s="120" t="s">
        <v>96</v>
      </c>
      <c r="H154" s="121">
        <v>826.5</v>
      </c>
      <c r="I154" s="122"/>
      <c r="L154" s="118"/>
      <c r="M154" s="123"/>
      <c r="T154" s="124"/>
      <c r="AT154" s="119" t="s">
        <v>92</v>
      </c>
      <c r="AU154" s="119" t="s">
        <v>1</v>
      </c>
      <c r="AV154" s="117" t="s">
        <v>86</v>
      </c>
      <c r="AW154" s="117" t="s">
        <v>94</v>
      </c>
      <c r="AX154" s="117" t="s">
        <v>78</v>
      </c>
      <c r="AY154" s="119" t="s">
        <v>80</v>
      </c>
    </row>
    <row r="155" spans="2:65" s="11" customFormat="1" ht="33" customHeight="1" x14ac:dyDescent="0.2">
      <c r="B155" s="12"/>
      <c r="C155" s="89" t="s">
        <v>123</v>
      </c>
      <c r="D155" s="89" t="s">
        <v>82</v>
      </c>
      <c r="E155" s="90" t="s">
        <v>124</v>
      </c>
      <c r="F155" s="91" t="s">
        <v>125</v>
      </c>
      <c r="G155" s="92" t="s">
        <v>85</v>
      </c>
      <c r="H155" s="93">
        <v>215</v>
      </c>
      <c r="I155" s="94"/>
      <c r="J155" s="95">
        <f>ROUND(I155*H155,2)</f>
        <v>0</v>
      </c>
      <c r="K155" s="96"/>
      <c r="L155" s="12"/>
      <c r="M155" s="97" t="s">
        <v>9</v>
      </c>
      <c r="N155" s="98" t="s">
        <v>26</v>
      </c>
      <c r="P155" s="99">
        <f>O155*H155</f>
        <v>0</v>
      </c>
      <c r="Q155" s="99">
        <v>0</v>
      </c>
      <c r="R155" s="99">
        <f>Q155*H155</f>
        <v>0</v>
      </c>
      <c r="S155" s="99">
        <v>0</v>
      </c>
      <c r="T155" s="100">
        <f>S155*H155</f>
        <v>0</v>
      </c>
      <c r="AR155" s="101" t="s">
        <v>86</v>
      </c>
      <c r="AT155" s="101" t="s">
        <v>82</v>
      </c>
      <c r="AU155" s="101" t="s">
        <v>1</v>
      </c>
      <c r="AY155" s="2" t="s">
        <v>80</v>
      </c>
      <c r="BE155" s="102">
        <f>IF(N155="základní",J155,0)</f>
        <v>0</v>
      </c>
      <c r="BF155" s="102">
        <f>IF(N155="snížená",J155,0)</f>
        <v>0</v>
      </c>
      <c r="BG155" s="102">
        <f>IF(N155="zákl. přenesená",J155,0)</f>
        <v>0</v>
      </c>
      <c r="BH155" s="102">
        <f>IF(N155="sníž. přenesená",J155,0)</f>
        <v>0</v>
      </c>
      <c r="BI155" s="102">
        <f>IF(N155="nulová",J155,0)</f>
        <v>0</v>
      </c>
      <c r="BJ155" s="2" t="s">
        <v>78</v>
      </c>
      <c r="BK155" s="102">
        <f>ROUND(I155*H155,2)</f>
        <v>0</v>
      </c>
      <c r="BL155" s="2" t="s">
        <v>86</v>
      </c>
      <c r="BM155" s="101" t="s">
        <v>126</v>
      </c>
    </row>
    <row r="156" spans="2:65" s="11" customFormat="1" ht="38.4" x14ac:dyDescent="0.2">
      <c r="B156" s="12"/>
      <c r="D156" s="103" t="s">
        <v>88</v>
      </c>
      <c r="F156" s="104" t="s">
        <v>127</v>
      </c>
      <c r="I156" s="105"/>
      <c r="L156" s="12"/>
      <c r="M156" s="106"/>
      <c r="T156" s="107"/>
      <c r="AT156" s="2" t="s">
        <v>88</v>
      </c>
      <c r="AU156" s="2" t="s">
        <v>1</v>
      </c>
    </row>
    <row r="157" spans="2:65" s="11" customFormat="1" ht="67.2" x14ac:dyDescent="0.2">
      <c r="B157" s="12"/>
      <c r="D157" s="103" t="s">
        <v>90</v>
      </c>
      <c r="F157" s="108" t="s">
        <v>128</v>
      </c>
      <c r="I157" s="105"/>
      <c r="L157" s="12"/>
      <c r="M157" s="106"/>
      <c r="T157" s="107"/>
      <c r="AT157" s="2" t="s">
        <v>90</v>
      </c>
      <c r="AU157" s="2" t="s">
        <v>1</v>
      </c>
    </row>
    <row r="158" spans="2:65" s="109" customFormat="1" x14ac:dyDescent="0.2">
      <c r="B158" s="110"/>
      <c r="D158" s="103" t="s">
        <v>92</v>
      </c>
      <c r="E158" s="111" t="s">
        <v>9</v>
      </c>
      <c r="F158" s="112" t="s">
        <v>129</v>
      </c>
      <c r="H158" s="113">
        <v>82.7</v>
      </c>
      <c r="I158" s="114"/>
      <c r="L158" s="110"/>
      <c r="M158" s="115"/>
      <c r="T158" s="116"/>
      <c r="AT158" s="111" t="s">
        <v>92</v>
      </c>
      <c r="AU158" s="111" t="s">
        <v>1</v>
      </c>
      <c r="AV158" s="109" t="s">
        <v>1</v>
      </c>
      <c r="AW158" s="109" t="s">
        <v>94</v>
      </c>
      <c r="AX158" s="109" t="s">
        <v>79</v>
      </c>
      <c r="AY158" s="111" t="s">
        <v>80</v>
      </c>
    </row>
    <row r="159" spans="2:65" s="109" customFormat="1" x14ac:dyDescent="0.2">
      <c r="B159" s="110"/>
      <c r="D159" s="103" t="s">
        <v>92</v>
      </c>
      <c r="E159" s="111" t="s">
        <v>9</v>
      </c>
      <c r="F159" s="112" t="s">
        <v>130</v>
      </c>
      <c r="H159" s="113">
        <v>132.30000000000001</v>
      </c>
      <c r="I159" s="114"/>
      <c r="L159" s="110"/>
      <c r="M159" s="115"/>
      <c r="T159" s="116"/>
      <c r="AT159" s="111" t="s">
        <v>92</v>
      </c>
      <c r="AU159" s="111" t="s">
        <v>1</v>
      </c>
      <c r="AV159" s="109" t="s">
        <v>1</v>
      </c>
      <c r="AW159" s="109" t="s">
        <v>94</v>
      </c>
      <c r="AX159" s="109" t="s">
        <v>79</v>
      </c>
      <c r="AY159" s="111" t="s">
        <v>80</v>
      </c>
    </row>
    <row r="160" spans="2:65" s="117" customFormat="1" x14ac:dyDescent="0.2">
      <c r="B160" s="118"/>
      <c r="D160" s="103" t="s">
        <v>92</v>
      </c>
      <c r="E160" s="119" t="s">
        <v>9</v>
      </c>
      <c r="F160" s="120" t="s">
        <v>96</v>
      </c>
      <c r="H160" s="121">
        <v>215</v>
      </c>
      <c r="I160" s="122"/>
      <c r="L160" s="118"/>
      <c r="M160" s="123"/>
      <c r="T160" s="124"/>
      <c r="AT160" s="119" t="s">
        <v>92</v>
      </c>
      <c r="AU160" s="119" t="s">
        <v>1</v>
      </c>
      <c r="AV160" s="117" t="s">
        <v>86</v>
      </c>
      <c r="AW160" s="117" t="s">
        <v>94</v>
      </c>
      <c r="AX160" s="117" t="s">
        <v>78</v>
      </c>
      <c r="AY160" s="119" t="s">
        <v>80</v>
      </c>
    </row>
    <row r="161" spans="2:65" s="11" customFormat="1" ht="24.15" customHeight="1" x14ac:dyDescent="0.2">
      <c r="B161" s="12"/>
      <c r="C161" s="89" t="s">
        <v>131</v>
      </c>
      <c r="D161" s="89" t="s">
        <v>82</v>
      </c>
      <c r="E161" s="90" t="s">
        <v>132</v>
      </c>
      <c r="F161" s="91" t="s">
        <v>133</v>
      </c>
      <c r="G161" s="92" t="s">
        <v>85</v>
      </c>
      <c r="H161" s="93">
        <v>215</v>
      </c>
      <c r="I161" s="94"/>
      <c r="J161" s="95">
        <f>ROUND(I161*H161,2)</f>
        <v>0</v>
      </c>
      <c r="K161" s="96"/>
      <c r="L161" s="12"/>
      <c r="M161" s="97" t="s">
        <v>9</v>
      </c>
      <c r="N161" s="98" t="s">
        <v>26</v>
      </c>
      <c r="P161" s="99">
        <f>O161*H161</f>
        <v>0</v>
      </c>
      <c r="Q161" s="99">
        <v>0</v>
      </c>
      <c r="R161" s="99">
        <f>Q161*H161</f>
        <v>0</v>
      </c>
      <c r="S161" s="99">
        <v>0</v>
      </c>
      <c r="T161" s="100">
        <f>S161*H161</f>
        <v>0</v>
      </c>
      <c r="AR161" s="101" t="s">
        <v>86</v>
      </c>
      <c r="AT161" s="101" t="s">
        <v>82</v>
      </c>
      <c r="AU161" s="101" t="s">
        <v>1</v>
      </c>
      <c r="AY161" s="2" t="s">
        <v>80</v>
      </c>
      <c r="BE161" s="102">
        <f>IF(N161="základní",J161,0)</f>
        <v>0</v>
      </c>
      <c r="BF161" s="102">
        <f>IF(N161="snížená",J161,0)</f>
        <v>0</v>
      </c>
      <c r="BG161" s="102">
        <f>IF(N161="zákl. přenesená",J161,0)</f>
        <v>0</v>
      </c>
      <c r="BH161" s="102">
        <f>IF(N161="sníž. přenesená",J161,0)</f>
        <v>0</v>
      </c>
      <c r="BI161" s="102">
        <f>IF(N161="nulová",J161,0)</f>
        <v>0</v>
      </c>
      <c r="BJ161" s="2" t="s">
        <v>78</v>
      </c>
      <c r="BK161" s="102">
        <f>ROUND(I161*H161,2)</f>
        <v>0</v>
      </c>
      <c r="BL161" s="2" t="s">
        <v>86</v>
      </c>
      <c r="BM161" s="101" t="s">
        <v>134</v>
      </c>
    </row>
    <row r="162" spans="2:65" s="11" customFormat="1" ht="28.8" x14ac:dyDescent="0.2">
      <c r="B162" s="12"/>
      <c r="D162" s="103" t="s">
        <v>88</v>
      </c>
      <c r="F162" s="104" t="s">
        <v>135</v>
      </c>
      <c r="I162" s="105"/>
      <c r="L162" s="12"/>
      <c r="M162" s="106"/>
      <c r="T162" s="107"/>
      <c r="AT162" s="2" t="s">
        <v>88</v>
      </c>
      <c r="AU162" s="2" t="s">
        <v>1</v>
      </c>
    </row>
    <row r="163" spans="2:65" s="11" customFormat="1" ht="124.8" x14ac:dyDescent="0.2">
      <c r="B163" s="12"/>
      <c r="D163" s="103" t="s">
        <v>90</v>
      </c>
      <c r="F163" s="108" t="s">
        <v>136</v>
      </c>
      <c r="I163" s="105"/>
      <c r="L163" s="12"/>
      <c r="M163" s="106"/>
      <c r="T163" s="107"/>
      <c r="AT163" s="2" t="s">
        <v>90</v>
      </c>
      <c r="AU163" s="2" t="s">
        <v>1</v>
      </c>
    </row>
    <row r="164" spans="2:65" s="11" customFormat="1" ht="24.15" customHeight="1" x14ac:dyDescent="0.2">
      <c r="B164" s="12"/>
      <c r="C164" s="89" t="s">
        <v>137</v>
      </c>
      <c r="D164" s="89" t="s">
        <v>82</v>
      </c>
      <c r="E164" s="90" t="s">
        <v>138</v>
      </c>
      <c r="F164" s="91" t="s">
        <v>139</v>
      </c>
      <c r="G164" s="92" t="s">
        <v>140</v>
      </c>
      <c r="H164" s="93">
        <v>344</v>
      </c>
      <c r="I164" s="94"/>
      <c r="J164" s="95">
        <f>ROUND(I164*H164,2)</f>
        <v>0</v>
      </c>
      <c r="K164" s="96"/>
      <c r="L164" s="12"/>
      <c r="M164" s="97" t="s">
        <v>9</v>
      </c>
      <c r="N164" s="98" t="s">
        <v>26</v>
      </c>
      <c r="P164" s="99">
        <f>O164*H164</f>
        <v>0</v>
      </c>
      <c r="Q164" s="99">
        <v>0</v>
      </c>
      <c r="R164" s="99">
        <f>Q164*H164</f>
        <v>0</v>
      </c>
      <c r="S164" s="99">
        <v>0</v>
      </c>
      <c r="T164" s="100">
        <f>S164*H164</f>
        <v>0</v>
      </c>
      <c r="AR164" s="101" t="s">
        <v>86</v>
      </c>
      <c r="AT164" s="101" t="s">
        <v>82</v>
      </c>
      <c r="AU164" s="101" t="s">
        <v>1</v>
      </c>
      <c r="AY164" s="2" t="s">
        <v>80</v>
      </c>
      <c r="BE164" s="102">
        <f>IF(N164="základní",J164,0)</f>
        <v>0</v>
      </c>
      <c r="BF164" s="102">
        <f>IF(N164="snížená",J164,0)</f>
        <v>0</v>
      </c>
      <c r="BG164" s="102">
        <f>IF(N164="zákl. přenesená",J164,0)</f>
        <v>0</v>
      </c>
      <c r="BH164" s="102">
        <f>IF(N164="sníž. přenesená",J164,0)</f>
        <v>0</v>
      </c>
      <c r="BI164" s="102">
        <f>IF(N164="nulová",J164,0)</f>
        <v>0</v>
      </c>
      <c r="BJ164" s="2" t="s">
        <v>78</v>
      </c>
      <c r="BK164" s="102">
        <f>ROUND(I164*H164,2)</f>
        <v>0</v>
      </c>
      <c r="BL164" s="2" t="s">
        <v>86</v>
      </c>
      <c r="BM164" s="101" t="s">
        <v>141</v>
      </c>
    </row>
    <row r="165" spans="2:65" s="11" customFormat="1" ht="28.8" x14ac:dyDescent="0.2">
      <c r="B165" s="12"/>
      <c r="D165" s="103" t="s">
        <v>88</v>
      </c>
      <c r="F165" s="104" t="s">
        <v>142</v>
      </c>
      <c r="I165" s="105"/>
      <c r="L165" s="12"/>
      <c r="M165" s="106"/>
      <c r="T165" s="107"/>
      <c r="AT165" s="2" t="s">
        <v>88</v>
      </c>
      <c r="AU165" s="2" t="s">
        <v>1</v>
      </c>
    </row>
    <row r="166" spans="2:65" s="11" customFormat="1" ht="48" x14ac:dyDescent="0.2">
      <c r="B166" s="12"/>
      <c r="D166" s="103" t="s">
        <v>90</v>
      </c>
      <c r="F166" s="108" t="s">
        <v>143</v>
      </c>
      <c r="I166" s="105"/>
      <c r="L166" s="12"/>
      <c r="M166" s="106"/>
      <c r="T166" s="107"/>
      <c r="AT166" s="2" t="s">
        <v>90</v>
      </c>
      <c r="AU166" s="2" t="s">
        <v>1</v>
      </c>
    </row>
    <row r="167" spans="2:65" s="109" customFormat="1" x14ac:dyDescent="0.2">
      <c r="B167" s="110"/>
      <c r="D167" s="103" t="s">
        <v>92</v>
      </c>
      <c r="E167" s="111" t="s">
        <v>9</v>
      </c>
      <c r="F167" s="112" t="s">
        <v>144</v>
      </c>
      <c r="H167" s="113">
        <v>344</v>
      </c>
      <c r="I167" s="114"/>
      <c r="L167" s="110"/>
      <c r="M167" s="115"/>
      <c r="T167" s="116"/>
      <c r="AT167" s="111" t="s">
        <v>92</v>
      </c>
      <c r="AU167" s="111" t="s">
        <v>1</v>
      </c>
      <c r="AV167" s="109" t="s">
        <v>1</v>
      </c>
      <c r="AW167" s="109" t="s">
        <v>94</v>
      </c>
      <c r="AX167" s="109" t="s">
        <v>79</v>
      </c>
      <c r="AY167" s="111" t="s">
        <v>80</v>
      </c>
    </row>
    <row r="168" spans="2:65" s="117" customFormat="1" x14ac:dyDescent="0.2">
      <c r="B168" s="118"/>
      <c r="D168" s="103" t="s">
        <v>92</v>
      </c>
      <c r="E168" s="119" t="s">
        <v>9</v>
      </c>
      <c r="F168" s="120" t="s">
        <v>96</v>
      </c>
      <c r="H168" s="121">
        <v>344</v>
      </c>
      <c r="I168" s="122"/>
      <c r="L168" s="118"/>
      <c r="M168" s="123"/>
      <c r="T168" s="124"/>
      <c r="AT168" s="119" t="s">
        <v>92</v>
      </c>
      <c r="AU168" s="119" t="s">
        <v>1</v>
      </c>
      <c r="AV168" s="117" t="s">
        <v>86</v>
      </c>
      <c r="AW168" s="117" t="s">
        <v>94</v>
      </c>
      <c r="AX168" s="117" t="s">
        <v>78</v>
      </c>
      <c r="AY168" s="119" t="s">
        <v>80</v>
      </c>
    </row>
    <row r="169" spans="2:65" s="11" customFormat="1" ht="16.5" customHeight="1" x14ac:dyDescent="0.2">
      <c r="B169" s="12"/>
      <c r="C169" s="89" t="s">
        <v>145</v>
      </c>
      <c r="D169" s="89" t="s">
        <v>82</v>
      </c>
      <c r="E169" s="90" t="s">
        <v>146</v>
      </c>
      <c r="F169" s="91" t="s">
        <v>147</v>
      </c>
      <c r="G169" s="92" t="s">
        <v>85</v>
      </c>
      <c r="H169" s="93">
        <v>215</v>
      </c>
      <c r="I169" s="94"/>
      <c r="J169" s="95">
        <f>ROUND(I169*H169,2)</f>
        <v>0</v>
      </c>
      <c r="K169" s="96"/>
      <c r="L169" s="12"/>
      <c r="M169" s="97" t="s">
        <v>9</v>
      </c>
      <c r="N169" s="98" t="s">
        <v>26</v>
      </c>
      <c r="P169" s="99">
        <f>O169*H169</f>
        <v>0</v>
      </c>
      <c r="Q169" s="99">
        <v>0</v>
      </c>
      <c r="R169" s="99">
        <f>Q169*H169</f>
        <v>0</v>
      </c>
      <c r="S169" s="99">
        <v>0</v>
      </c>
      <c r="T169" s="100">
        <f>S169*H169</f>
        <v>0</v>
      </c>
      <c r="AR169" s="101" t="s">
        <v>86</v>
      </c>
      <c r="AT169" s="101" t="s">
        <v>82</v>
      </c>
      <c r="AU169" s="101" t="s">
        <v>1</v>
      </c>
      <c r="AY169" s="2" t="s">
        <v>80</v>
      </c>
      <c r="BE169" s="102">
        <f>IF(N169="základní",J169,0)</f>
        <v>0</v>
      </c>
      <c r="BF169" s="102">
        <f>IF(N169="snížená",J169,0)</f>
        <v>0</v>
      </c>
      <c r="BG169" s="102">
        <f>IF(N169="zákl. přenesená",J169,0)</f>
        <v>0</v>
      </c>
      <c r="BH169" s="102">
        <f>IF(N169="sníž. přenesená",J169,0)</f>
        <v>0</v>
      </c>
      <c r="BI169" s="102">
        <f>IF(N169="nulová",J169,0)</f>
        <v>0</v>
      </c>
      <c r="BJ169" s="2" t="s">
        <v>78</v>
      </c>
      <c r="BK169" s="102">
        <f>ROUND(I169*H169,2)</f>
        <v>0</v>
      </c>
      <c r="BL169" s="2" t="s">
        <v>86</v>
      </c>
      <c r="BM169" s="101" t="s">
        <v>148</v>
      </c>
    </row>
    <row r="170" spans="2:65" s="11" customFormat="1" ht="19.2" x14ac:dyDescent="0.2">
      <c r="B170" s="12"/>
      <c r="D170" s="103" t="s">
        <v>88</v>
      </c>
      <c r="F170" s="104" t="s">
        <v>149</v>
      </c>
      <c r="I170" s="105"/>
      <c r="L170" s="12"/>
      <c r="M170" s="106"/>
      <c r="T170" s="107"/>
      <c r="AT170" s="2" t="s">
        <v>88</v>
      </c>
      <c r="AU170" s="2" t="s">
        <v>1</v>
      </c>
    </row>
    <row r="171" spans="2:65" s="11" customFormat="1" ht="124.8" x14ac:dyDescent="0.2">
      <c r="B171" s="12"/>
      <c r="D171" s="103" t="s">
        <v>90</v>
      </c>
      <c r="F171" s="108" t="s">
        <v>150</v>
      </c>
      <c r="I171" s="105"/>
      <c r="L171" s="12"/>
      <c r="M171" s="106"/>
      <c r="T171" s="107"/>
      <c r="AT171" s="2" t="s">
        <v>90</v>
      </c>
      <c r="AU171" s="2" t="s">
        <v>1</v>
      </c>
    </row>
    <row r="172" spans="2:65" s="76" customFormat="1" ht="20.85" customHeight="1" x14ac:dyDescent="0.25">
      <c r="B172" s="77"/>
      <c r="D172" s="78" t="s">
        <v>75</v>
      </c>
      <c r="E172" s="87" t="s">
        <v>145</v>
      </c>
      <c r="F172" s="87" t="s">
        <v>151</v>
      </c>
      <c r="I172" s="80"/>
      <c r="J172" s="88">
        <f>BK172</f>
        <v>0</v>
      </c>
      <c r="L172" s="77"/>
      <c r="M172" s="82"/>
      <c r="P172" s="83">
        <f>SUM(P173:P185)</f>
        <v>0</v>
      </c>
      <c r="R172" s="83">
        <f>SUM(R173:R185)</f>
        <v>87.166840000000022</v>
      </c>
      <c r="T172" s="84">
        <f>SUM(T173:T185)</f>
        <v>0</v>
      </c>
      <c r="AR172" s="78" t="s">
        <v>78</v>
      </c>
      <c r="AT172" s="85" t="s">
        <v>75</v>
      </c>
      <c r="AU172" s="85" t="s">
        <v>1</v>
      </c>
      <c r="AY172" s="78" t="s">
        <v>80</v>
      </c>
      <c r="BK172" s="86">
        <f>SUM(BK173:BK185)</f>
        <v>0</v>
      </c>
    </row>
    <row r="173" spans="2:65" s="11" customFormat="1" ht="33" customHeight="1" x14ac:dyDescent="0.2">
      <c r="B173" s="12"/>
      <c r="C173" s="89" t="s">
        <v>152</v>
      </c>
      <c r="D173" s="89" t="s">
        <v>82</v>
      </c>
      <c r="E173" s="90" t="s">
        <v>153</v>
      </c>
      <c r="F173" s="91" t="s">
        <v>154</v>
      </c>
      <c r="G173" s="92" t="s">
        <v>111</v>
      </c>
      <c r="H173" s="93">
        <v>552</v>
      </c>
      <c r="I173" s="94"/>
      <c r="J173" s="95">
        <f>ROUND(I173*H173,2)</f>
        <v>0</v>
      </c>
      <c r="K173" s="96"/>
      <c r="L173" s="12"/>
      <c r="M173" s="97" t="s">
        <v>9</v>
      </c>
      <c r="N173" s="98" t="s">
        <v>26</v>
      </c>
      <c r="P173" s="99">
        <f>O173*H173</f>
        <v>0</v>
      </c>
      <c r="Q173" s="99">
        <v>0.1295</v>
      </c>
      <c r="R173" s="99">
        <f>Q173*H173</f>
        <v>71.484000000000009</v>
      </c>
      <c r="S173" s="99">
        <v>0</v>
      </c>
      <c r="T173" s="100">
        <f>S173*H173</f>
        <v>0</v>
      </c>
      <c r="AR173" s="101" t="s">
        <v>86</v>
      </c>
      <c r="AT173" s="101" t="s">
        <v>82</v>
      </c>
      <c r="AU173" s="101" t="s">
        <v>103</v>
      </c>
      <c r="AY173" s="2" t="s">
        <v>80</v>
      </c>
      <c r="BE173" s="102">
        <f>IF(N173="základní",J173,0)</f>
        <v>0</v>
      </c>
      <c r="BF173" s="102">
        <f>IF(N173="snížená",J173,0)</f>
        <v>0</v>
      </c>
      <c r="BG173" s="102">
        <f>IF(N173="zákl. přenesená",J173,0)</f>
        <v>0</v>
      </c>
      <c r="BH173" s="102">
        <f>IF(N173="sníž. přenesená",J173,0)</f>
        <v>0</v>
      </c>
      <c r="BI173" s="102">
        <f>IF(N173="nulová",J173,0)</f>
        <v>0</v>
      </c>
      <c r="BJ173" s="2" t="s">
        <v>78</v>
      </c>
      <c r="BK173" s="102">
        <f>ROUND(I173*H173,2)</f>
        <v>0</v>
      </c>
      <c r="BL173" s="2" t="s">
        <v>86</v>
      </c>
      <c r="BM173" s="101" t="s">
        <v>155</v>
      </c>
    </row>
    <row r="174" spans="2:65" s="11" customFormat="1" ht="38.4" x14ac:dyDescent="0.2">
      <c r="B174" s="12"/>
      <c r="D174" s="103" t="s">
        <v>88</v>
      </c>
      <c r="F174" s="104" t="s">
        <v>156</v>
      </c>
      <c r="I174" s="105"/>
      <c r="L174" s="12"/>
      <c r="M174" s="106"/>
      <c r="T174" s="107"/>
      <c r="AT174" s="2" t="s">
        <v>88</v>
      </c>
      <c r="AU174" s="2" t="s">
        <v>103</v>
      </c>
    </row>
    <row r="175" spans="2:65" s="11" customFormat="1" ht="105.6" x14ac:dyDescent="0.2">
      <c r="B175" s="12"/>
      <c r="D175" s="103" t="s">
        <v>90</v>
      </c>
      <c r="F175" s="108" t="s">
        <v>157</v>
      </c>
      <c r="I175" s="105"/>
      <c r="L175" s="12"/>
      <c r="M175" s="106"/>
      <c r="T175" s="107"/>
      <c r="AT175" s="2" t="s">
        <v>90</v>
      </c>
      <c r="AU175" s="2" t="s">
        <v>103</v>
      </c>
    </row>
    <row r="176" spans="2:65" s="109" customFormat="1" x14ac:dyDescent="0.2">
      <c r="B176" s="110"/>
      <c r="D176" s="103" t="s">
        <v>92</v>
      </c>
      <c r="E176" s="111" t="s">
        <v>9</v>
      </c>
      <c r="F176" s="112" t="s">
        <v>158</v>
      </c>
      <c r="H176" s="113">
        <v>552</v>
      </c>
      <c r="I176" s="114"/>
      <c r="L176" s="110"/>
      <c r="M176" s="115"/>
      <c r="T176" s="116"/>
      <c r="AT176" s="111" t="s">
        <v>92</v>
      </c>
      <c r="AU176" s="111" t="s">
        <v>103</v>
      </c>
      <c r="AV176" s="109" t="s">
        <v>1</v>
      </c>
      <c r="AW176" s="109" t="s">
        <v>94</v>
      </c>
      <c r="AX176" s="109" t="s">
        <v>79</v>
      </c>
      <c r="AY176" s="111" t="s">
        <v>80</v>
      </c>
    </row>
    <row r="177" spans="2:65" s="117" customFormat="1" x14ac:dyDescent="0.2">
      <c r="B177" s="118"/>
      <c r="D177" s="103" t="s">
        <v>92</v>
      </c>
      <c r="E177" s="119" t="s">
        <v>9</v>
      </c>
      <c r="F177" s="120" t="s">
        <v>96</v>
      </c>
      <c r="H177" s="121">
        <v>552</v>
      </c>
      <c r="I177" s="122"/>
      <c r="L177" s="118"/>
      <c r="M177" s="123"/>
      <c r="T177" s="124"/>
      <c r="AT177" s="119" t="s">
        <v>92</v>
      </c>
      <c r="AU177" s="119" t="s">
        <v>103</v>
      </c>
      <c r="AV177" s="117" t="s">
        <v>86</v>
      </c>
      <c r="AW177" s="117" t="s">
        <v>94</v>
      </c>
      <c r="AX177" s="117" t="s">
        <v>78</v>
      </c>
      <c r="AY177" s="119" t="s">
        <v>80</v>
      </c>
    </row>
    <row r="178" spans="2:65" s="11" customFormat="1" ht="21.75" customHeight="1" x14ac:dyDescent="0.2">
      <c r="B178" s="12"/>
      <c r="C178" s="125" t="s">
        <v>159</v>
      </c>
      <c r="D178" s="125" t="s">
        <v>160</v>
      </c>
      <c r="E178" s="126" t="s">
        <v>161</v>
      </c>
      <c r="F178" s="127" t="s">
        <v>162</v>
      </c>
      <c r="G178" s="128" t="s">
        <v>111</v>
      </c>
      <c r="H178" s="129">
        <v>560</v>
      </c>
      <c r="I178" s="130"/>
      <c r="J178" s="131">
        <f>ROUND(I178*H178,2)</f>
        <v>0</v>
      </c>
      <c r="K178" s="132"/>
      <c r="L178" s="133"/>
      <c r="M178" s="134" t="s">
        <v>9</v>
      </c>
      <c r="N178" s="135" t="s">
        <v>26</v>
      </c>
      <c r="P178" s="99">
        <f>O178*H178</f>
        <v>0</v>
      </c>
      <c r="Q178" s="99">
        <v>2.8000000000000001E-2</v>
      </c>
      <c r="R178" s="99">
        <f>Q178*H178</f>
        <v>15.68</v>
      </c>
      <c r="S178" s="99">
        <v>0</v>
      </c>
      <c r="T178" s="100">
        <f>S178*H178</f>
        <v>0</v>
      </c>
      <c r="AR178" s="101" t="s">
        <v>137</v>
      </c>
      <c r="AT178" s="101" t="s">
        <v>160</v>
      </c>
      <c r="AU178" s="101" t="s">
        <v>103</v>
      </c>
      <c r="AY178" s="2" t="s">
        <v>80</v>
      </c>
      <c r="BE178" s="102">
        <f>IF(N178="základní",J178,0)</f>
        <v>0</v>
      </c>
      <c r="BF178" s="102">
        <f>IF(N178="snížená",J178,0)</f>
        <v>0</v>
      </c>
      <c r="BG178" s="102">
        <f>IF(N178="zákl. přenesená",J178,0)</f>
        <v>0</v>
      </c>
      <c r="BH178" s="102">
        <f>IF(N178="sníž. přenesená",J178,0)</f>
        <v>0</v>
      </c>
      <c r="BI178" s="102">
        <f>IF(N178="nulová",J178,0)</f>
        <v>0</v>
      </c>
      <c r="BJ178" s="2" t="s">
        <v>78</v>
      </c>
      <c r="BK178" s="102">
        <f>ROUND(I178*H178,2)</f>
        <v>0</v>
      </c>
      <c r="BL178" s="2" t="s">
        <v>86</v>
      </c>
      <c r="BM178" s="101" t="s">
        <v>163</v>
      </c>
    </row>
    <row r="179" spans="2:65" s="11" customFormat="1" x14ac:dyDescent="0.2">
      <c r="B179" s="12"/>
      <c r="D179" s="103" t="s">
        <v>88</v>
      </c>
      <c r="F179" s="104" t="s">
        <v>164</v>
      </c>
      <c r="I179" s="105"/>
      <c r="L179" s="12"/>
      <c r="M179" s="106"/>
      <c r="T179" s="107"/>
      <c r="AT179" s="2" t="s">
        <v>88</v>
      </c>
      <c r="AU179" s="2" t="s">
        <v>103</v>
      </c>
    </row>
    <row r="180" spans="2:65" s="11" customFormat="1" ht="21.75" customHeight="1" x14ac:dyDescent="0.2">
      <c r="B180" s="12"/>
      <c r="C180" s="89" t="s">
        <v>165</v>
      </c>
      <c r="D180" s="89" t="s">
        <v>82</v>
      </c>
      <c r="E180" s="90" t="s">
        <v>166</v>
      </c>
      <c r="F180" s="91" t="s">
        <v>167</v>
      </c>
      <c r="G180" s="92" t="s">
        <v>111</v>
      </c>
      <c r="H180" s="93">
        <v>142</v>
      </c>
      <c r="I180" s="94"/>
      <c r="J180" s="95">
        <f>ROUND(I180*H180,2)</f>
        <v>0</v>
      </c>
      <c r="K180" s="96"/>
      <c r="L180" s="12"/>
      <c r="M180" s="97" t="s">
        <v>9</v>
      </c>
      <c r="N180" s="98" t="s">
        <v>26</v>
      </c>
      <c r="P180" s="99">
        <f>O180*H180</f>
        <v>0</v>
      </c>
      <c r="Q180" s="99">
        <v>2.0000000000000002E-5</v>
      </c>
      <c r="R180" s="99">
        <f>Q180*H180</f>
        <v>2.8400000000000001E-3</v>
      </c>
      <c r="S180" s="99">
        <v>0</v>
      </c>
      <c r="T180" s="100">
        <f>S180*H180</f>
        <v>0</v>
      </c>
      <c r="AR180" s="101" t="s">
        <v>86</v>
      </c>
      <c r="AT180" s="101" t="s">
        <v>82</v>
      </c>
      <c r="AU180" s="101" t="s">
        <v>103</v>
      </c>
      <c r="AY180" s="2" t="s">
        <v>80</v>
      </c>
      <c r="BE180" s="102">
        <f>IF(N180="základní",J180,0)</f>
        <v>0</v>
      </c>
      <c r="BF180" s="102">
        <f>IF(N180="snížená",J180,0)</f>
        <v>0</v>
      </c>
      <c r="BG180" s="102">
        <f>IF(N180="zákl. přenesená",J180,0)</f>
        <v>0</v>
      </c>
      <c r="BH180" s="102">
        <f>IF(N180="sníž. přenesená",J180,0)</f>
        <v>0</v>
      </c>
      <c r="BI180" s="102">
        <f>IF(N180="nulová",J180,0)</f>
        <v>0</v>
      </c>
      <c r="BJ180" s="2" t="s">
        <v>78</v>
      </c>
      <c r="BK180" s="102">
        <f>ROUND(I180*H180,2)</f>
        <v>0</v>
      </c>
      <c r="BL180" s="2" t="s">
        <v>86</v>
      </c>
      <c r="BM180" s="101" t="s">
        <v>168</v>
      </c>
    </row>
    <row r="181" spans="2:65" s="11" customFormat="1" ht="19.2" x14ac:dyDescent="0.2">
      <c r="B181" s="12"/>
      <c r="D181" s="103" t="s">
        <v>88</v>
      </c>
      <c r="F181" s="104" t="s">
        <v>169</v>
      </c>
      <c r="I181" s="105"/>
      <c r="L181" s="12"/>
      <c r="M181" s="106"/>
      <c r="T181" s="107"/>
      <c r="AT181" s="2" t="s">
        <v>88</v>
      </c>
      <c r="AU181" s="2" t="s">
        <v>103</v>
      </c>
    </row>
    <row r="182" spans="2:65" s="11" customFormat="1" ht="19.2" x14ac:dyDescent="0.2">
      <c r="B182" s="12"/>
      <c r="D182" s="103" t="s">
        <v>90</v>
      </c>
      <c r="F182" s="108" t="s">
        <v>170</v>
      </c>
      <c r="I182" s="105"/>
      <c r="L182" s="12"/>
      <c r="M182" s="106"/>
      <c r="T182" s="107"/>
      <c r="AT182" s="2" t="s">
        <v>90</v>
      </c>
      <c r="AU182" s="2" t="s">
        <v>103</v>
      </c>
    </row>
    <row r="183" spans="2:65" s="136" customFormat="1" x14ac:dyDescent="0.2">
      <c r="B183" s="137"/>
      <c r="D183" s="103" t="s">
        <v>92</v>
      </c>
      <c r="E183" s="138" t="s">
        <v>9</v>
      </c>
      <c r="F183" s="139" t="s">
        <v>171</v>
      </c>
      <c r="H183" s="138" t="s">
        <v>9</v>
      </c>
      <c r="I183" s="140"/>
      <c r="L183" s="137"/>
      <c r="M183" s="141"/>
      <c r="T183" s="142"/>
      <c r="AT183" s="138" t="s">
        <v>92</v>
      </c>
      <c r="AU183" s="138" t="s">
        <v>103</v>
      </c>
      <c r="AV183" s="136" t="s">
        <v>78</v>
      </c>
      <c r="AW183" s="136" t="s">
        <v>94</v>
      </c>
      <c r="AX183" s="136" t="s">
        <v>79</v>
      </c>
      <c r="AY183" s="138" t="s">
        <v>80</v>
      </c>
    </row>
    <row r="184" spans="2:65" s="109" customFormat="1" x14ac:dyDescent="0.2">
      <c r="B184" s="110"/>
      <c r="D184" s="103" t="s">
        <v>92</v>
      </c>
      <c r="E184" s="111" t="s">
        <v>9</v>
      </c>
      <c r="F184" s="112" t="s">
        <v>172</v>
      </c>
      <c r="H184" s="113">
        <v>142</v>
      </c>
      <c r="I184" s="114"/>
      <c r="L184" s="110"/>
      <c r="M184" s="115"/>
      <c r="T184" s="116"/>
      <c r="AT184" s="111" t="s">
        <v>92</v>
      </c>
      <c r="AU184" s="111" t="s">
        <v>103</v>
      </c>
      <c r="AV184" s="109" t="s">
        <v>1</v>
      </c>
      <c r="AW184" s="109" t="s">
        <v>94</v>
      </c>
      <c r="AX184" s="109" t="s">
        <v>79</v>
      </c>
      <c r="AY184" s="111" t="s">
        <v>80</v>
      </c>
    </row>
    <row r="185" spans="2:65" s="117" customFormat="1" x14ac:dyDescent="0.2">
      <c r="B185" s="118"/>
      <c r="D185" s="103" t="s">
        <v>92</v>
      </c>
      <c r="E185" s="119" t="s">
        <v>9</v>
      </c>
      <c r="F185" s="120" t="s">
        <v>96</v>
      </c>
      <c r="H185" s="121">
        <v>142</v>
      </c>
      <c r="I185" s="122"/>
      <c r="L185" s="118"/>
      <c r="M185" s="123"/>
      <c r="T185" s="124"/>
      <c r="AT185" s="119" t="s">
        <v>92</v>
      </c>
      <c r="AU185" s="119" t="s">
        <v>103</v>
      </c>
      <c r="AV185" s="117" t="s">
        <v>86</v>
      </c>
      <c r="AW185" s="117" t="s">
        <v>94</v>
      </c>
      <c r="AX185" s="117" t="s">
        <v>78</v>
      </c>
      <c r="AY185" s="119" t="s">
        <v>80</v>
      </c>
    </row>
    <row r="186" spans="2:65" s="76" customFormat="1" ht="20.85" customHeight="1" x14ac:dyDescent="0.25">
      <c r="B186" s="77"/>
      <c r="D186" s="78" t="s">
        <v>75</v>
      </c>
      <c r="E186" s="87" t="s">
        <v>173</v>
      </c>
      <c r="F186" s="87" t="s">
        <v>174</v>
      </c>
      <c r="I186" s="80"/>
      <c r="J186" s="88">
        <f>BK186</f>
        <v>0</v>
      </c>
      <c r="L186" s="77"/>
      <c r="M186" s="82"/>
      <c r="P186" s="83">
        <f>SUM(P187:P199)</f>
        <v>0</v>
      </c>
      <c r="R186" s="83">
        <f>SUM(R187:R199)</f>
        <v>0</v>
      </c>
      <c r="T186" s="84">
        <f>SUM(T187:T199)</f>
        <v>0</v>
      </c>
      <c r="AR186" s="78" t="s">
        <v>78</v>
      </c>
      <c r="AT186" s="85" t="s">
        <v>75</v>
      </c>
      <c r="AU186" s="85" t="s">
        <v>1</v>
      </c>
      <c r="AY186" s="78" t="s">
        <v>80</v>
      </c>
      <c r="BK186" s="86">
        <f>SUM(BK187:BK199)</f>
        <v>0</v>
      </c>
    </row>
    <row r="187" spans="2:65" s="11" customFormat="1" ht="16.5" customHeight="1" x14ac:dyDescent="0.2">
      <c r="B187" s="12"/>
      <c r="C187" s="89" t="s">
        <v>175</v>
      </c>
      <c r="D187" s="89" t="s">
        <v>82</v>
      </c>
      <c r="E187" s="90" t="s">
        <v>176</v>
      </c>
      <c r="F187" s="91" t="s">
        <v>177</v>
      </c>
      <c r="G187" s="92" t="s">
        <v>140</v>
      </c>
      <c r="H187" s="93">
        <v>27.053999999999998</v>
      </c>
      <c r="I187" s="94"/>
      <c r="J187" s="95">
        <f>ROUND(I187*H187,2)</f>
        <v>0</v>
      </c>
      <c r="K187" s="96"/>
      <c r="L187" s="12"/>
      <c r="M187" s="97" t="s">
        <v>9</v>
      </c>
      <c r="N187" s="98" t="s">
        <v>26</v>
      </c>
      <c r="P187" s="99">
        <f>O187*H187</f>
        <v>0</v>
      </c>
      <c r="Q187" s="99">
        <v>0</v>
      </c>
      <c r="R187" s="99">
        <f>Q187*H187</f>
        <v>0</v>
      </c>
      <c r="S187" s="99">
        <v>0</v>
      </c>
      <c r="T187" s="100">
        <f>S187*H187</f>
        <v>0</v>
      </c>
      <c r="AR187" s="101" t="s">
        <v>86</v>
      </c>
      <c r="AT187" s="101" t="s">
        <v>82</v>
      </c>
      <c r="AU187" s="101" t="s">
        <v>103</v>
      </c>
      <c r="AY187" s="2" t="s">
        <v>80</v>
      </c>
      <c r="BE187" s="102">
        <f>IF(N187="základní",J187,0)</f>
        <v>0</v>
      </c>
      <c r="BF187" s="102">
        <f>IF(N187="snížená",J187,0)</f>
        <v>0</v>
      </c>
      <c r="BG187" s="102">
        <f>IF(N187="zákl. přenesená",J187,0)</f>
        <v>0</v>
      </c>
      <c r="BH187" s="102">
        <f>IF(N187="sníž. přenesená",J187,0)</f>
        <v>0</v>
      </c>
      <c r="BI187" s="102">
        <f>IF(N187="nulová",J187,0)</f>
        <v>0</v>
      </c>
      <c r="BJ187" s="2" t="s">
        <v>78</v>
      </c>
      <c r="BK187" s="102">
        <f>ROUND(I187*H187,2)</f>
        <v>0</v>
      </c>
      <c r="BL187" s="2" t="s">
        <v>86</v>
      </c>
      <c r="BM187" s="101" t="s">
        <v>178</v>
      </c>
    </row>
    <row r="188" spans="2:65" s="11" customFormat="1" ht="19.2" x14ac:dyDescent="0.2">
      <c r="B188" s="12"/>
      <c r="D188" s="103" t="s">
        <v>88</v>
      </c>
      <c r="F188" s="104" t="s">
        <v>179</v>
      </c>
      <c r="I188" s="105"/>
      <c r="L188" s="12"/>
      <c r="M188" s="106"/>
      <c r="T188" s="107"/>
      <c r="AT188" s="2" t="s">
        <v>88</v>
      </c>
      <c r="AU188" s="2" t="s">
        <v>103</v>
      </c>
    </row>
    <row r="189" spans="2:65" s="11" customFormat="1" ht="76.8" x14ac:dyDescent="0.2">
      <c r="B189" s="12"/>
      <c r="D189" s="103" t="s">
        <v>90</v>
      </c>
      <c r="F189" s="108" t="s">
        <v>180</v>
      </c>
      <c r="I189" s="105"/>
      <c r="L189" s="12"/>
      <c r="M189" s="106"/>
      <c r="T189" s="107"/>
      <c r="AT189" s="2" t="s">
        <v>90</v>
      </c>
      <c r="AU189" s="2" t="s">
        <v>103</v>
      </c>
    </row>
    <row r="190" spans="2:65" s="11" customFormat="1" ht="24.15" customHeight="1" x14ac:dyDescent="0.2">
      <c r="B190" s="12"/>
      <c r="C190" s="89" t="s">
        <v>181</v>
      </c>
      <c r="D190" s="89" t="s">
        <v>82</v>
      </c>
      <c r="E190" s="90" t="s">
        <v>182</v>
      </c>
      <c r="F190" s="91" t="s">
        <v>183</v>
      </c>
      <c r="G190" s="92" t="s">
        <v>140</v>
      </c>
      <c r="H190" s="93">
        <v>541.08000000000004</v>
      </c>
      <c r="I190" s="94"/>
      <c r="J190" s="95">
        <f>ROUND(I190*H190,2)</f>
        <v>0</v>
      </c>
      <c r="K190" s="96"/>
      <c r="L190" s="12"/>
      <c r="M190" s="97" t="s">
        <v>9</v>
      </c>
      <c r="N190" s="98" t="s">
        <v>26</v>
      </c>
      <c r="P190" s="99">
        <f>O190*H190</f>
        <v>0</v>
      </c>
      <c r="Q190" s="99">
        <v>0</v>
      </c>
      <c r="R190" s="99">
        <f>Q190*H190</f>
        <v>0</v>
      </c>
      <c r="S190" s="99">
        <v>0</v>
      </c>
      <c r="T190" s="100">
        <f>S190*H190</f>
        <v>0</v>
      </c>
      <c r="AR190" s="101" t="s">
        <v>86</v>
      </c>
      <c r="AT190" s="101" t="s">
        <v>82</v>
      </c>
      <c r="AU190" s="101" t="s">
        <v>103</v>
      </c>
      <c r="AY190" s="2" t="s">
        <v>80</v>
      </c>
      <c r="BE190" s="102">
        <f>IF(N190="základní",J190,0)</f>
        <v>0</v>
      </c>
      <c r="BF190" s="102">
        <f>IF(N190="snížená",J190,0)</f>
        <v>0</v>
      </c>
      <c r="BG190" s="102">
        <f>IF(N190="zákl. přenesená",J190,0)</f>
        <v>0</v>
      </c>
      <c r="BH190" s="102">
        <f>IF(N190="sníž. přenesená",J190,0)</f>
        <v>0</v>
      </c>
      <c r="BI190" s="102">
        <f>IF(N190="nulová",J190,0)</f>
        <v>0</v>
      </c>
      <c r="BJ190" s="2" t="s">
        <v>78</v>
      </c>
      <c r="BK190" s="102">
        <f>ROUND(I190*H190,2)</f>
        <v>0</v>
      </c>
      <c r="BL190" s="2" t="s">
        <v>86</v>
      </c>
      <c r="BM190" s="101" t="s">
        <v>184</v>
      </c>
    </row>
    <row r="191" spans="2:65" s="11" customFormat="1" ht="28.8" x14ac:dyDescent="0.2">
      <c r="B191" s="12"/>
      <c r="D191" s="103" t="s">
        <v>88</v>
      </c>
      <c r="F191" s="104" t="s">
        <v>185</v>
      </c>
      <c r="I191" s="105"/>
      <c r="L191" s="12"/>
      <c r="M191" s="106"/>
      <c r="T191" s="107"/>
      <c r="AT191" s="2" t="s">
        <v>88</v>
      </c>
      <c r="AU191" s="2" t="s">
        <v>103</v>
      </c>
    </row>
    <row r="192" spans="2:65" s="11" customFormat="1" ht="76.8" x14ac:dyDescent="0.2">
      <c r="B192" s="12"/>
      <c r="D192" s="103" t="s">
        <v>90</v>
      </c>
      <c r="F192" s="108" t="s">
        <v>180</v>
      </c>
      <c r="I192" s="105"/>
      <c r="L192" s="12"/>
      <c r="M192" s="106"/>
      <c r="T192" s="107"/>
      <c r="AT192" s="2" t="s">
        <v>90</v>
      </c>
      <c r="AU192" s="2" t="s">
        <v>103</v>
      </c>
    </row>
    <row r="193" spans="2:65" s="109" customFormat="1" x14ac:dyDescent="0.2">
      <c r="B193" s="110"/>
      <c r="D193" s="103" t="s">
        <v>92</v>
      </c>
      <c r="F193" s="112" t="s">
        <v>186</v>
      </c>
      <c r="H193" s="113">
        <v>541.08000000000004</v>
      </c>
      <c r="I193" s="114"/>
      <c r="L193" s="110"/>
      <c r="M193" s="115"/>
      <c r="T193" s="116"/>
      <c r="AT193" s="111" t="s">
        <v>92</v>
      </c>
      <c r="AU193" s="111" t="s">
        <v>103</v>
      </c>
      <c r="AV193" s="109" t="s">
        <v>1</v>
      </c>
      <c r="AW193" s="109" t="s">
        <v>4</v>
      </c>
      <c r="AX193" s="109" t="s">
        <v>78</v>
      </c>
      <c r="AY193" s="111" t="s">
        <v>80</v>
      </c>
    </row>
    <row r="194" spans="2:65" s="11" customFormat="1" ht="24.15" customHeight="1" x14ac:dyDescent="0.2">
      <c r="B194" s="12"/>
      <c r="C194" s="89" t="s">
        <v>187</v>
      </c>
      <c r="D194" s="89" t="s">
        <v>82</v>
      </c>
      <c r="E194" s="90" t="s">
        <v>188</v>
      </c>
      <c r="F194" s="91" t="s">
        <v>189</v>
      </c>
      <c r="G194" s="92" t="s">
        <v>140</v>
      </c>
      <c r="H194" s="93">
        <v>27.053999999999998</v>
      </c>
      <c r="I194" s="94"/>
      <c r="J194" s="95">
        <f>ROUND(I194*H194,2)</f>
        <v>0</v>
      </c>
      <c r="K194" s="96"/>
      <c r="L194" s="12"/>
      <c r="M194" s="97" t="s">
        <v>9</v>
      </c>
      <c r="N194" s="98" t="s">
        <v>26</v>
      </c>
      <c r="P194" s="99">
        <f>O194*H194</f>
        <v>0</v>
      </c>
      <c r="Q194" s="99">
        <v>0</v>
      </c>
      <c r="R194" s="99">
        <f>Q194*H194</f>
        <v>0</v>
      </c>
      <c r="S194" s="99">
        <v>0</v>
      </c>
      <c r="T194" s="100">
        <f>S194*H194</f>
        <v>0</v>
      </c>
      <c r="AR194" s="101" t="s">
        <v>86</v>
      </c>
      <c r="AT194" s="101" t="s">
        <v>82</v>
      </c>
      <c r="AU194" s="101" t="s">
        <v>103</v>
      </c>
      <c r="AY194" s="2" t="s">
        <v>80</v>
      </c>
      <c r="BE194" s="102">
        <f>IF(N194="základní",J194,0)</f>
        <v>0</v>
      </c>
      <c r="BF194" s="102">
        <f>IF(N194="snížená",J194,0)</f>
        <v>0</v>
      </c>
      <c r="BG194" s="102">
        <f>IF(N194="zákl. přenesená",J194,0)</f>
        <v>0</v>
      </c>
      <c r="BH194" s="102">
        <f>IF(N194="sníž. přenesená",J194,0)</f>
        <v>0</v>
      </c>
      <c r="BI194" s="102">
        <f>IF(N194="nulová",J194,0)</f>
        <v>0</v>
      </c>
      <c r="BJ194" s="2" t="s">
        <v>78</v>
      </c>
      <c r="BK194" s="102">
        <f>ROUND(I194*H194,2)</f>
        <v>0</v>
      </c>
      <c r="BL194" s="2" t="s">
        <v>86</v>
      </c>
      <c r="BM194" s="101" t="s">
        <v>190</v>
      </c>
    </row>
    <row r="195" spans="2:65" s="11" customFormat="1" ht="19.2" x14ac:dyDescent="0.2">
      <c r="B195" s="12"/>
      <c r="D195" s="103" t="s">
        <v>88</v>
      </c>
      <c r="F195" s="104" t="s">
        <v>191</v>
      </c>
      <c r="I195" s="105"/>
      <c r="L195" s="12"/>
      <c r="M195" s="106"/>
      <c r="T195" s="107"/>
      <c r="AT195" s="2" t="s">
        <v>88</v>
      </c>
      <c r="AU195" s="2" t="s">
        <v>103</v>
      </c>
    </row>
    <row r="196" spans="2:65" s="11" customFormat="1" ht="38.4" x14ac:dyDescent="0.2">
      <c r="B196" s="12"/>
      <c r="D196" s="103" t="s">
        <v>90</v>
      </c>
      <c r="F196" s="108" t="s">
        <v>192</v>
      </c>
      <c r="I196" s="105"/>
      <c r="L196" s="12"/>
      <c r="M196" s="106"/>
      <c r="T196" s="107"/>
      <c r="AT196" s="2" t="s">
        <v>90</v>
      </c>
      <c r="AU196" s="2" t="s">
        <v>103</v>
      </c>
    </row>
    <row r="197" spans="2:65" s="11" customFormat="1" ht="33" customHeight="1" x14ac:dyDescent="0.2">
      <c r="B197" s="12"/>
      <c r="C197" s="89" t="s">
        <v>193</v>
      </c>
      <c r="D197" s="89" t="s">
        <v>82</v>
      </c>
      <c r="E197" s="90" t="s">
        <v>194</v>
      </c>
      <c r="F197" s="91" t="s">
        <v>195</v>
      </c>
      <c r="G197" s="92" t="s">
        <v>140</v>
      </c>
      <c r="H197" s="93">
        <v>28</v>
      </c>
      <c r="I197" s="94"/>
      <c r="J197" s="95">
        <f>ROUND(I197*H197,2)</f>
        <v>0</v>
      </c>
      <c r="K197" s="96"/>
      <c r="L197" s="12"/>
      <c r="M197" s="97" t="s">
        <v>9</v>
      </c>
      <c r="N197" s="98" t="s">
        <v>26</v>
      </c>
      <c r="P197" s="99">
        <f>O197*H197</f>
        <v>0</v>
      </c>
      <c r="Q197" s="99">
        <v>0</v>
      </c>
      <c r="R197" s="99">
        <f>Q197*H197</f>
        <v>0</v>
      </c>
      <c r="S197" s="99">
        <v>0</v>
      </c>
      <c r="T197" s="100">
        <f>S197*H197</f>
        <v>0</v>
      </c>
      <c r="AR197" s="101" t="s">
        <v>86</v>
      </c>
      <c r="AT197" s="101" t="s">
        <v>82</v>
      </c>
      <c r="AU197" s="101" t="s">
        <v>103</v>
      </c>
      <c r="AY197" s="2" t="s">
        <v>80</v>
      </c>
      <c r="BE197" s="102">
        <f>IF(N197="základní",J197,0)</f>
        <v>0</v>
      </c>
      <c r="BF197" s="102">
        <f>IF(N197="snížená",J197,0)</f>
        <v>0</v>
      </c>
      <c r="BG197" s="102">
        <f>IF(N197="zákl. přenesená",J197,0)</f>
        <v>0</v>
      </c>
      <c r="BH197" s="102">
        <f>IF(N197="sníž. přenesená",J197,0)</f>
        <v>0</v>
      </c>
      <c r="BI197" s="102">
        <f>IF(N197="nulová",J197,0)</f>
        <v>0</v>
      </c>
      <c r="BJ197" s="2" t="s">
        <v>78</v>
      </c>
      <c r="BK197" s="102">
        <f>ROUND(I197*H197,2)</f>
        <v>0</v>
      </c>
      <c r="BL197" s="2" t="s">
        <v>86</v>
      </c>
      <c r="BM197" s="101" t="s">
        <v>196</v>
      </c>
    </row>
    <row r="198" spans="2:65" s="11" customFormat="1" ht="28.8" x14ac:dyDescent="0.2">
      <c r="B198" s="12"/>
      <c r="D198" s="103" t="s">
        <v>88</v>
      </c>
      <c r="F198" s="104" t="s">
        <v>197</v>
      </c>
      <c r="I198" s="105"/>
      <c r="L198" s="12"/>
      <c r="M198" s="106"/>
      <c r="T198" s="107"/>
      <c r="AT198" s="2" t="s">
        <v>88</v>
      </c>
      <c r="AU198" s="2" t="s">
        <v>103</v>
      </c>
    </row>
    <row r="199" spans="2:65" s="11" customFormat="1" ht="86.4" x14ac:dyDescent="0.2">
      <c r="B199" s="12"/>
      <c r="D199" s="103" t="s">
        <v>90</v>
      </c>
      <c r="F199" s="108" t="s">
        <v>198</v>
      </c>
      <c r="I199" s="105"/>
      <c r="L199" s="12"/>
      <c r="M199" s="106"/>
      <c r="T199" s="107"/>
      <c r="AT199" s="2" t="s">
        <v>90</v>
      </c>
      <c r="AU199" s="2" t="s">
        <v>103</v>
      </c>
    </row>
    <row r="200" spans="2:65" s="76" customFormat="1" ht="22.8" customHeight="1" x14ac:dyDescent="0.25">
      <c r="B200" s="77"/>
      <c r="D200" s="78" t="s">
        <v>75</v>
      </c>
      <c r="E200" s="87" t="s">
        <v>116</v>
      </c>
      <c r="F200" s="87" t="s">
        <v>199</v>
      </c>
      <c r="I200" s="80"/>
      <c r="J200" s="88">
        <f>BK200</f>
        <v>0</v>
      </c>
      <c r="L200" s="77"/>
      <c r="M200" s="82"/>
      <c r="P200" s="83">
        <f>SUM(P201:P211)</f>
        <v>0</v>
      </c>
      <c r="R200" s="83">
        <f>SUM(R201:R211)</f>
        <v>106.85512500000002</v>
      </c>
      <c r="T200" s="84">
        <f>SUM(T201:T211)</f>
        <v>0</v>
      </c>
      <c r="AR200" s="78" t="s">
        <v>78</v>
      </c>
      <c r="AT200" s="85" t="s">
        <v>75</v>
      </c>
      <c r="AU200" s="85" t="s">
        <v>78</v>
      </c>
      <c r="AY200" s="78" t="s">
        <v>80</v>
      </c>
      <c r="BK200" s="86">
        <f>SUM(BK201:BK211)</f>
        <v>0</v>
      </c>
    </row>
    <row r="201" spans="2:65" s="11" customFormat="1" ht="16.5" customHeight="1" x14ac:dyDescent="0.2">
      <c r="B201" s="12"/>
      <c r="C201" s="89" t="s">
        <v>200</v>
      </c>
      <c r="D201" s="89" t="s">
        <v>82</v>
      </c>
      <c r="E201" s="90" t="s">
        <v>201</v>
      </c>
      <c r="F201" s="91" t="s">
        <v>202</v>
      </c>
      <c r="G201" s="92" t="s">
        <v>99</v>
      </c>
      <c r="H201" s="93">
        <v>476.5</v>
      </c>
      <c r="I201" s="94"/>
      <c r="J201" s="95">
        <f>ROUND(I201*H201,2)</f>
        <v>0</v>
      </c>
      <c r="K201" s="96"/>
      <c r="L201" s="12"/>
      <c r="M201" s="97" t="s">
        <v>9</v>
      </c>
      <c r="N201" s="98" t="s">
        <v>26</v>
      </c>
      <c r="P201" s="99">
        <f>O201*H201</f>
        <v>0</v>
      </c>
      <c r="Q201" s="99">
        <v>0</v>
      </c>
      <c r="R201" s="99">
        <f>Q201*H201</f>
        <v>0</v>
      </c>
      <c r="S201" s="99">
        <v>0</v>
      </c>
      <c r="T201" s="100">
        <f>S201*H201</f>
        <v>0</v>
      </c>
      <c r="AR201" s="101" t="s">
        <v>86</v>
      </c>
      <c r="AT201" s="101" t="s">
        <v>82</v>
      </c>
      <c r="AU201" s="101" t="s">
        <v>1</v>
      </c>
      <c r="AY201" s="2" t="s">
        <v>80</v>
      </c>
      <c r="BE201" s="102">
        <f>IF(N201="základní",J201,0)</f>
        <v>0</v>
      </c>
      <c r="BF201" s="102">
        <f>IF(N201="snížená",J201,0)</f>
        <v>0</v>
      </c>
      <c r="BG201" s="102">
        <f>IF(N201="zákl. přenesená",J201,0)</f>
        <v>0</v>
      </c>
      <c r="BH201" s="102">
        <f>IF(N201="sníž. přenesená",J201,0)</f>
        <v>0</v>
      </c>
      <c r="BI201" s="102">
        <f>IF(N201="nulová",J201,0)</f>
        <v>0</v>
      </c>
      <c r="BJ201" s="2" t="s">
        <v>78</v>
      </c>
      <c r="BK201" s="102">
        <f>ROUND(I201*H201,2)</f>
        <v>0</v>
      </c>
      <c r="BL201" s="2" t="s">
        <v>86</v>
      </c>
      <c r="BM201" s="101" t="s">
        <v>203</v>
      </c>
    </row>
    <row r="202" spans="2:65" s="11" customFormat="1" ht="19.2" x14ac:dyDescent="0.2">
      <c r="B202" s="12"/>
      <c r="D202" s="103" t="s">
        <v>88</v>
      </c>
      <c r="F202" s="104" t="s">
        <v>204</v>
      </c>
      <c r="I202" s="105"/>
      <c r="L202" s="12"/>
      <c r="M202" s="106"/>
      <c r="T202" s="107"/>
      <c r="AT202" s="2" t="s">
        <v>88</v>
      </c>
      <c r="AU202" s="2" t="s">
        <v>1</v>
      </c>
    </row>
    <row r="203" spans="2:65" s="109" customFormat="1" x14ac:dyDescent="0.2">
      <c r="B203" s="110"/>
      <c r="D203" s="103" t="s">
        <v>92</v>
      </c>
      <c r="E203" s="111" t="s">
        <v>9</v>
      </c>
      <c r="F203" s="112" t="s">
        <v>205</v>
      </c>
      <c r="H203" s="113">
        <v>476.5</v>
      </c>
      <c r="I203" s="114"/>
      <c r="L203" s="110"/>
      <c r="M203" s="115"/>
      <c r="T203" s="116"/>
      <c r="AT203" s="111" t="s">
        <v>92</v>
      </c>
      <c r="AU203" s="111" t="s">
        <v>1</v>
      </c>
      <c r="AV203" s="109" t="s">
        <v>1</v>
      </c>
      <c r="AW203" s="109" t="s">
        <v>94</v>
      </c>
      <c r="AX203" s="109" t="s">
        <v>79</v>
      </c>
      <c r="AY203" s="111" t="s">
        <v>80</v>
      </c>
    </row>
    <row r="204" spans="2:65" s="117" customFormat="1" x14ac:dyDescent="0.2">
      <c r="B204" s="118"/>
      <c r="D204" s="103" t="s">
        <v>92</v>
      </c>
      <c r="E204" s="119" t="s">
        <v>9</v>
      </c>
      <c r="F204" s="120" t="s">
        <v>96</v>
      </c>
      <c r="H204" s="121">
        <v>476.5</v>
      </c>
      <c r="I204" s="122"/>
      <c r="L204" s="118"/>
      <c r="M204" s="123"/>
      <c r="T204" s="124"/>
      <c r="AT204" s="119" t="s">
        <v>92</v>
      </c>
      <c r="AU204" s="119" t="s">
        <v>1</v>
      </c>
      <c r="AV204" s="117" t="s">
        <v>86</v>
      </c>
      <c r="AW204" s="117" t="s">
        <v>94</v>
      </c>
      <c r="AX204" s="117" t="s">
        <v>78</v>
      </c>
      <c r="AY204" s="119" t="s">
        <v>80</v>
      </c>
    </row>
    <row r="205" spans="2:65" s="11" customFormat="1" ht="24.15" customHeight="1" x14ac:dyDescent="0.2">
      <c r="B205" s="12"/>
      <c r="C205" s="89" t="s">
        <v>206</v>
      </c>
      <c r="D205" s="89" t="s">
        <v>82</v>
      </c>
      <c r="E205" s="90" t="s">
        <v>207</v>
      </c>
      <c r="F205" s="91" t="s">
        <v>208</v>
      </c>
      <c r="G205" s="92" t="s">
        <v>99</v>
      </c>
      <c r="H205" s="93">
        <v>476.5</v>
      </c>
      <c r="I205" s="94"/>
      <c r="J205" s="95">
        <f>ROUND(I205*H205,2)</f>
        <v>0</v>
      </c>
      <c r="K205" s="96"/>
      <c r="L205" s="12"/>
      <c r="M205" s="97" t="s">
        <v>9</v>
      </c>
      <c r="N205" s="98" t="s">
        <v>26</v>
      </c>
      <c r="P205" s="99">
        <f>O205*H205</f>
        <v>0</v>
      </c>
      <c r="Q205" s="99">
        <v>8.4250000000000005E-2</v>
      </c>
      <c r="R205" s="99">
        <f>Q205*H205</f>
        <v>40.145125</v>
      </c>
      <c r="S205" s="99">
        <v>0</v>
      </c>
      <c r="T205" s="100">
        <f>S205*H205</f>
        <v>0</v>
      </c>
      <c r="AR205" s="101" t="s">
        <v>86</v>
      </c>
      <c r="AT205" s="101" t="s">
        <v>82</v>
      </c>
      <c r="AU205" s="101" t="s">
        <v>1</v>
      </c>
      <c r="AY205" s="2" t="s">
        <v>80</v>
      </c>
      <c r="BE205" s="102">
        <f>IF(N205="základní",J205,0)</f>
        <v>0</v>
      </c>
      <c r="BF205" s="102">
        <f>IF(N205="snížená",J205,0)</f>
        <v>0</v>
      </c>
      <c r="BG205" s="102">
        <f>IF(N205="zákl. přenesená",J205,0)</f>
        <v>0</v>
      </c>
      <c r="BH205" s="102">
        <f>IF(N205="sníž. přenesená",J205,0)</f>
        <v>0</v>
      </c>
      <c r="BI205" s="102">
        <f>IF(N205="nulová",J205,0)</f>
        <v>0</v>
      </c>
      <c r="BJ205" s="2" t="s">
        <v>78</v>
      </c>
      <c r="BK205" s="102">
        <f>ROUND(I205*H205,2)</f>
        <v>0</v>
      </c>
      <c r="BL205" s="2" t="s">
        <v>86</v>
      </c>
      <c r="BM205" s="101" t="s">
        <v>209</v>
      </c>
    </row>
    <row r="206" spans="2:65" s="11" customFormat="1" ht="48" x14ac:dyDescent="0.2">
      <c r="B206" s="12"/>
      <c r="D206" s="103" t="s">
        <v>88</v>
      </c>
      <c r="F206" s="104" t="s">
        <v>210</v>
      </c>
      <c r="I206" s="105"/>
      <c r="L206" s="12"/>
      <c r="M206" s="106"/>
      <c r="T206" s="107"/>
      <c r="AT206" s="2" t="s">
        <v>88</v>
      </c>
      <c r="AU206" s="2" t="s">
        <v>1</v>
      </c>
    </row>
    <row r="207" spans="2:65" s="11" customFormat="1" ht="124.8" x14ac:dyDescent="0.2">
      <c r="B207" s="12"/>
      <c r="D207" s="103" t="s">
        <v>90</v>
      </c>
      <c r="F207" s="108" t="s">
        <v>211</v>
      </c>
      <c r="I207" s="105"/>
      <c r="L207" s="12"/>
      <c r="M207" s="106"/>
      <c r="T207" s="107"/>
      <c r="AT207" s="2" t="s">
        <v>90</v>
      </c>
      <c r="AU207" s="2" t="s">
        <v>1</v>
      </c>
    </row>
    <row r="208" spans="2:65" s="109" customFormat="1" x14ac:dyDescent="0.2">
      <c r="B208" s="110"/>
      <c r="D208" s="103" t="s">
        <v>92</v>
      </c>
      <c r="E208" s="111" t="s">
        <v>9</v>
      </c>
      <c r="F208" s="112" t="s">
        <v>205</v>
      </c>
      <c r="H208" s="113">
        <v>476.5</v>
      </c>
      <c r="I208" s="114"/>
      <c r="L208" s="110"/>
      <c r="M208" s="115"/>
      <c r="T208" s="116"/>
      <c r="AT208" s="111" t="s">
        <v>92</v>
      </c>
      <c r="AU208" s="111" t="s">
        <v>1</v>
      </c>
      <c r="AV208" s="109" t="s">
        <v>1</v>
      </c>
      <c r="AW208" s="109" t="s">
        <v>94</v>
      </c>
      <c r="AX208" s="109" t="s">
        <v>79</v>
      </c>
      <c r="AY208" s="111" t="s">
        <v>80</v>
      </c>
    </row>
    <row r="209" spans="2:65" s="117" customFormat="1" x14ac:dyDescent="0.2">
      <c r="B209" s="118"/>
      <c r="D209" s="103" t="s">
        <v>92</v>
      </c>
      <c r="E209" s="119" t="s">
        <v>9</v>
      </c>
      <c r="F209" s="120" t="s">
        <v>96</v>
      </c>
      <c r="H209" s="121">
        <v>476.5</v>
      </c>
      <c r="I209" s="122"/>
      <c r="L209" s="118"/>
      <c r="M209" s="123"/>
      <c r="T209" s="124"/>
      <c r="AT209" s="119" t="s">
        <v>92</v>
      </c>
      <c r="AU209" s="119" t="s">
        <v>1</v>
      </c>
      <c r="AV209" s="117" t="s">
        <v>86</v>
      </c>
      <c r="AW209" s="117" t="s">
        <v>94</v>
      </c>
      <c r="AX209" s="117" t="s">
        <v>78</v>
      </c>
      <c r="AY209" s="119" t="s">
        <v>80</v>
      </c>
    </row>
    <row r="210" spans="2:65" s="11" customFormat="1" ht="16.5" customHeight="1" x14ac:dyDescent="0.2">
      <c r="B210" s="12"/>
      <c r="C210" s="125" t="s">
        <v>212</v>
      </c>
      <c r="D210" s="125" t="s">
        <v>160</v>
      </c>
      <c r="E210" s="126" t="s">
        <v>213</v>
      </c>
      <c r="F210" s="127" t="s">
        <v>214</v>
      </c>
      <c r="G210" s="128" t="s">
        <v>99</v>
      </c>
      <c r="H210" s="129">
        <v>476.5</v>
      </c>
      <c r="I210" s="130"/>
      <c r="J210" s="131">
        <f>ROUND(I210*H210,2)</f>
        <v>0</v>
      </c>
      <c r="K210" s="132"/>
      <c r="L210" s="133"/>
      <c r="M210" s="134" t="s">
        <v>9</v>
      </c>
      <c r="N210" s="135" t="s">
        <v>26</v>
      </c>
      <c r="P210" s="99">
        <f>O210*H210</f>
        <v>0</v>
      </c>
      <c r="Q210" s="99">
        <v>0.14000000000000001</v>
      </c>
      <c r="R210" s="99">
        <f>Q210*H210</f>
        <v>66.710000000000008</v>
      </c>
      <c r="S210" s="99">
        <v>0</v>
      </c>
      <c r="T210" s="100">
        <f>S210*H210</f>
        <v>0</v>
      </c>
      <c r="AR210" s="101" t="s">
        <v>137</v>
      </c>
      <c r="AT210" s="101" t="s">
        <v>160</v>
      </c>
      <c r="AU210" s="101" t="s">
        <v>1</v>
      </c>
      <c r="AY210" s="2" t="s">
        <v>80</v>
      </c>
      <c r="BE210" s="102">
        <f>IF(N210="základní",J210,0)</f>
        <v>0</v>
      </c>
      <c r="BF210" s="102">
        <f>IF(N210="snížená",J210,0)</f>
        <v>0</v>
      </c>
      <c r="BG210" s="102">
        <f>IF(N210="zákl. přenesená",J210,0)</f>
        <v>0</v>
      </c>
      <c r="BH210" s="102">
        <f>IF(N210="sníž. přenesená",J210,0)</f>
        <v>0</v>
      </c>
      <c r="BI210" s="102">
        <f>IF(N210="nulová",J210,0)</f>
        <v>0</v>
      </c>
      <c r="BJ210" s="2" t="s">
        <v>78</v>
      </c>
      <c r="BK210" s="102">
        <f>ROUND(I210*H210,2)</f>
        <v>0</v>
      </c>
      <c r="BL210" s="2" t="s">
        <v>86</v>
      </c>
      <c r="BM210" s="101" t="s">
        <v>215</v>
      </c>
    </row>
    <row r="211" spans="2:65" s="11" customFormat="1" x14ac:dyDescent="0.2">
      <c r="B211" s="12"/>
      <c r="D211" s="103" t="s">
        <v>88</v>
      </c>
      <c r="F211" s="104" t="s">
        <v>216</v>
      </c>
      <c r="I211" s="105"/>
      <c r="L211" s="12"/>
      <c r="M211" s="106"/>
      <c r="T211" s="107"/>
      <c r="AT211" s="2" t="s">
        <v>88</v>
      </c>
      <c r="AU211" s="2" t="s">
        <v>1</v>
      </c>
    </row>
    <row r="212" spans="2:65" s="76" customFormat="1" ht="22.8" customHeight="1" x14ac:dyDescent="0.25">
      <c r="B212" s="77"/>
      <c r="D212" s="78" t="s">
        <v>75</v>
      </c>
      <c r="E212" s="87" t="s">
        <v>217</v>
      </c>
      <c r="F212" s="87" t="s">
        <v>218</v>
      </c>
      <c r="I212" s="80"/>
      <c r="J212" s="88">
        <f>BK212</f>
        <v>0</v>
      </c>
      <c r="L212" s="77"/>
      <c r="M212" s="82"/>
      <c r="P212" s="83">
        <f>SUM(P213:P222)</f>
        <v>0</v>
      </c>
      <c r="R212" s="83">
        <f>SUM(R213:R222)</f>
        <v>0</v>
      </c>
      <c r="T212" s="84">
        <f>SUM(T213:T222)</f>
        <v>0</v>
      </c>
      <c r="AR212" s="78" t="s">
        <v>78</v>
      </c>
      <c r="AT212" s="85" t="s">
        <v>75</v>
      </c>
      <c r="AU212" s="85" t="s">
        <v>78</v>
      </c>
      <c r="AY212" s="78" t="s">
        <v>80</v>
      </c>
      <c r="BK212" s="86">
        <f>SUM(BK213:BK222)</f>
        <v>0</v>
      </c>
    </row>
    <row r="213" spans="2:65" s="11" customFormat="1" ht="16.5" customHeight="1" x14ac:dyDescent="0.2">
      <c r="B213" s="12"/>
      <c r="C213" s="89" t="s">
        <v>219</v>
      </c>
      <c r="D213" s="89" t="s">
        <v>82</v>
      </c>
      <c r="E213" s="90" t="s">
        <v>220</v>
      </c>
      <c r="F213" s="91" t="s">
        <v>221</v>
      </c>
      <c r="G213" s="92" t="s">
        <v>140</v>
      </c>
      <c r="H213" s="93">
        <v>194.02199999999999</v>
      </c>
      <c r="I213" s="94"/>
      <c r="J213" s="95">
        <f>ROUND(I213*H213,2)</f>
        <v>0</v>
      </c>
      <c r="K213" s="96"/>
      <c r="L213" s="12"/>
      <c r="M213" s="97" t="s">
        <v>9</v>
      </c>
      <c r="N213" s="98" t="s">
        <v>26</v>
      </c>
      <c r="P213" s="99">
        <f>O213*H213</f>
        <v>0</v>
      </c>
      <c r="Q213" s="99">
        <v>0</v>
      </c>
      <c r="R213" s="99">
        <f>Q213*H213</f>
        <v>0</v>
      </c>
      <c r="S213" s="99">
        <v>0</v>
      </c>
      <c r="T213" s="100">
        <f>S213*H213</f>
        <v>0</v>
      </c>
      <c r="AR213" s="101" t="s">
        <v>86</v>
      </c>
      <c r="AT213" s="101" t="s">
        <v>82</v>
      </c>
      <c r="AU213" s="101" t="s">
        <v>1</v>
      </c>
      <c r="AY213" s="2" t="s">
        <v>80</v>
      </c>
      <c r="BE213" s="102">
        <f>IF(N213="základní",J213,0)</f>
        <v>0</v>
      </c>
      <c r="BF213" s="102">
        <f>IF(N213="snížená",J213,0)</f>
        <v>0</v>
      </c>
      <c r="BG213" s="102">
        <f>IF(N213="zákl. přenesená",J213,0)</f>
        <v>0</v>
      </c>
      <c r="BH213" s="102">
        <f>IF(N213="sníž. přenesená",J213,0)</f>
        <v>0</v>
      </c>
      <c r="BI213" s="102">
        <f>IF(N213="nulová",J213,0)</f>
        <v>0</v>
      </c>
      <c r="BJ213" s="2" t="s">
        <v>78</v>
      </c>
      <c r="BK213" s="102">
        <f>ROUND(I213*H213,2)</f>
        <v>0</v>
      </c>
      <c r="BL213" s="2" t="s">
        <v>86</v>
      </c>
      <c r="BM213" s="101" t="s">
        <v>222</v>
      </c>
    </row>
    <row r="214" spans="2:65" s="11" customFormat="1" ht="38.4" x14ac:dyDescent="0.2">
      <c r="B214" s="12"/>
      <c r="D214" s="103" t="s">
        <v>88</v>
      </c>
      <c r="F214" s="104" t="s">
        <v>223</v>
      </c>
      <c r="I214" s="105"/>
      <c r="L214" s="12"/>
      <c r="M214" s="106"/>
      <c r="T214" s="107"/>
      <c r="AT214" s="2" t="s">
        <v>88</v>
      </c>
      <c r="AU214" s="2" t="s">
        <v>1</v>
      </c>
    </row>
    <row r="215" spans="2:65" s="11" customFormat="1" ht="76.8" x14ac:dyDescent="0.2">
      <c r="B215" s="12"/>
      <c r="D215" s="103" t="s">
        <v>90</v>
      </c>
      <c r="F215" s="108" t="s">
        <v>224</v>
      </c>
      <c r="I215" s="105"/>
      <c r="L215" s="12"/>
      <c r="M215" s="106"/>
      <c r="T215" s="107"/>
      <c r="AT215" s="2" t="s">
        <v>90</v>
      </c>
      <c r="AU215" s="2" t="s">
        <v>1</v>
      </c>
    </row>
    <row r="216" spans="2:65" s="11" customFormat="1" ht="24.15" customHeight="1" x14ac:dyDescent="0.2">
      <c r="B216" s="12"/>
      <c r="C216" s="89" t="s">
        <v>225</v>
      </c>
      <c r="D216" s="89" t="s">
        <v>82</v>
      </c>
      <c r="E216" s="90" t="s">
        <v>226</v>
      </c>
      <c r="F216" s="91" t="s">
        <v>227</v>
      </c>
      <c r="G216" s="92" t="s">
        <v>140</v>
      </c>
      <c r="H216" s="93">
        <v>194.02199999999999</v>
      </c>
      <c r="I216" s="94"/>
      <c r="J216" s="95">
        <f>ROUND(I216*H216,2)</f>
        <v>0</v>
      </c>
      <c r="K216" s="96"/>
      <c r="L216" s="12"/>
      <c r="M216" s="97" t="s">
        <v>9</v>
      </c>
      <c r="N216" s="98" t="s">
        <v>26</v>
      </c>
      <c r="P216" s="99">
        <f>O216*H216</f>
        <v>0</v>
      </c>
      <c r="Q216" s="99">
        <v>0</v>
      </c>
      <c r="R216" s="99">
        <f>Q216*H216</f>
        <v>0</v>
      </c>
      <c r="S216" s="99">
        <v>0</v>
      </c>
      <c r="T216" s="100">
        <f>S216*H216</f>
        <v>0</v>
      </c>
      <c r="AR216" s="101" t="s">
        <v>86</v>
      </c>
      <c r="AT216" s="101" t="s">
        <v>82</v>
      </c>
      <c r="AU216" s="101" t="s">
        <v>1</v>
      </c>
      <c r="AY216" s="2" t="s">
        <v>80</v>
      </c>
      <c r="BE216" s="102">
        <f>IF(N216="základní",J216,0)</f>
        <v>0</v>
      </c>
      <c r="BF216" s="102">
        <f>IF(N216="snížená",J216,0)</f>
        <v>0</v>
      </c>
      <c r="BG216" s="102">
        <f>IF(N216="zákl. přenesená",J216,0)</f>
        <v>0</v>
      </c>
      <c r="BH216" s="102">
        <f>IF(N216="sníž. přenesená",J216,0)</f>
        <v>0</v>
      </c>
      <c r="BI216" s="102">
        <f>IF(N216="nulová",J216,0)</f>
        <v>0</v>
      </c>
      <c r="BJ216" s="2" t="s">
        <v>78</v>
      </c>
      <c r="BK216" s="102">
        <f>ROUND(I216*H216,2)</f>
        <v>0</v>
      </c>
      <c r="BL216" s="2" t="s">
        <v>86</v>
      </c>
      <c r="BM216" s="101" t="s">
        <v>228</v>
      </c>
    </row>
    <row r="217" spans="2:65" s="11" customFormat="1" ht="38.4" x14ac:dyDescent="0.2">
      <c r="B217" s="12"/>
      <c r="D217" s="103" t="s">
        <v>88</v>
      </c>
      <c r="F217" s="104" t="s">
        <v>229</v>
      </c>
      <c r="I217" s="105"/>
      <c r="L217" s="12"/>
      <c r="M217" s="106"/>
      <c r="T217" s="107"/>
      <c r="AT217" s="2" t="s">
        <v>88</v>
      </c>
      <c r="AU217" s="2" t="s">
        <v>1</v>
      </c>
    </row>
    <row r="218" spans="2:65" s="11" customFormat="1" ht="76.8" x14ac:dyDescent="0.2">
      <c r="B218" s="12"/>
      <c r="D218" s="103" t="s">
        <v>90</v>
      </c>
      <c r="F218" s="108" t="s">
        <v>224</v>
      </c>
      <c r="I218" s="105"/>
      <c r="L218" s="12"/>
      <c r="M218" s="106"/>
      <c r="T218" s="107"/>
      <c r="AT218" s="2" t="s">
        <v>90</v>
      </c>
      <c r="AU218" s="2" t="s">
        <v>1</v>
      </c>
    </row>
    <row r="219" spans="2:65" s="11" customFormat="1" ht="24.15" customHeight="1" x14ac:dyDescent="0.2">
      <c r="B219" s="12"/>
      <c r="C219" s="89" t="s">
        <v>230</v>
      </c>
      <c r="D219" s="89" t="s">
        <v>82</v>
      </c>
      <c r="E219" s="90" t="s">
        <v>231</v>
      </c>
      <c r="F219" s="91" t="s">
        <v>232</v>
      </c>
      <c r="G219" s="92" t="s">
        <v>140</v>
      </c>
      <c r="H219" s="93">
        <v>290</v>
      </c>
      <c r="I219" s="94"/>
      <c r="J219" s="95">
        <f>ROUND(I219*H219,2)</f>
        <v>0</v>
      </c>
      <c r="K219" s="96"/>
      <c r="L219" s="12"/>
      <c r="M219" s="97" t="s">
        <v>9</v>
      </c>
      <c r="N219" s="98" t="s">
        <v>26</v>
      </c>
      <c r="P219" s="99">
        <f>O219*H219</f>
        <v>0</v>
      </c>
      <c r="Q219" s="99">
        <v>0</v>
      </c>
      <c r="R219" s="99">
        <f>Q219*H219</f>
        <v>0</v>
      </c>
      <c r="S219" s="99">
        <v>0</v>
      </c>
      <c r="T219" s="100">
        <f>S219*H219</f>
        <v>0</v>
      </c>
      <c r="AR219" s="101" t="s">
        <v>86</v>
      </c>
      <c r="AT219" s="101" t="s">
        <v>82</v>
      </c>
      <c r="AU219" s="101" t="s">
        <v>1</v>
      </c>
      <c r="AY219" s="2" t="s">
        <v>80</v>
      </c>
      <c r="BE219" s="102">
        <f>IF(N219="základní",J219,0)</f>
        <v>0</v>
      </c>
      <c r="BF219" s="102">
        <f>IF(N219="snížená",J219,0)</f>
        <v>0</v>
      </c>
      <c r="BG219" s="102">
        <f>IF(N219="zákl. přenesená",J219,0)</f>
        <v>0</v>
      </c>
      <c r="BH219" s="102">
        <f>IF(N219="sníž. přenesená",J219,0)</f>
        <v>0</v>
      </c>
      <c r="BI219" s="102">
        <f>IF(N219="nulová",J219,0)</f>
        <v>0</v>
      </c>
      <c r="BJ219" s="2" t="s">
        <v>78</v>
      </c>
      <c r="BK219" s="102">
        <f>ROUND(I219*H219,2)</f>
        <v>0</v>
      </c>
      <c r="BL219" s="2" t="s">
        <v>86</v>
      </c>
      <c r="BM219" s="101" t="s">
        <v>233</v>
      </c>
    </row>
    <row r="220" spans="2:65" s="11" customFormat="1" ht="19.2" x14ac:dyDescent="0.2">
      <c r="B220" s="12"/>
      <c r="D220" s="103" t="s">
        <v>88</v>
      </c>
      <c r="F220" s="104" t="s">
        <v>234</v>
      </c>
      <c r="I220" s="105"/>
      <c r="L220" s="12"/>
      <c r="M220" s="106"/>
      <c r="T220" s="107"/>
      <c r="AT220" s="2" t="s">
        <v>88</v>
      </c>
      <c r="AU220" s="2" t="s">
        <v>1</v>
      </c>
    </row>
    <row r="221" spans="2:65" s="11" customFormat="1" ht="33" customHeight="1" x14ac:dyDescent="0.2">
      <c r="B221" s="12"/>
      <c r="C221" s="89" t="s">
        <v>235</v>
      </c>
      <c r="D221" s="89" t="s">
        <v>82</v>
      </c>
      <c r="E221" s="90" t="s">
        <v>236</v>
      </c>
      <c r="F221" s="91" t="s">
        <v>237</v>
      </c>
      <c r="G221" s="92" t="s">
        <v>140</v>
      </c>
      <c r="H221" s="93">
        <v>290</v>
      </c>
      <c r="I221" s="94"/>
      <c r="J221" s="95">
        <f>ROUND(I221*H221,2)</f>
        <v>0</v>
      </c>
      <c r="K221" s="96"/>
      <c r="L221" s="12"/>
      <c r="M221" s="97" t="s">
        <v>9</v>
      </c>
      <c r="N221" s="98" t="s">
        <v>26</v>
      </c>
      <c r="P221" s="99">
        <f>O221*H221</f>
        <v>0</v>
      </c>
      <c r="Q221" s="99">
        <v>0</v>
      </c>
      <c r="R221" s="99">
        <f>Q221*H221</f>
        <v>0</v>
      </c>
      <c r="S221" s="99">
        <v>0</v>
      </c>
      <c r="T221" s="100">
        <f>S221*H221</f>
        <v>0</v>
      </c>
      <c r="AR221" s="101" t="s">
        <v>86</v>
      </c>
      <c r="AT221" s="101" t="s">
        <v>82</v>
      </c>
      <c r="AU221" s="101" t="s">
        <v>1</v>
      </c>
      <c r="AY221" s="2" t="s">
        <v>80</v>
      </c>
      <c r="BE221" s="102">
        <f>IF(N221="základní",J221,0)</f>
        <v>0</v>
      </c>
      <c r="BF221" s="102">
        <f>IF(N221="snížená",J221,0)</f>
        <v>0</v>
      </c>
      <c r="BG221" s="102">
        <f>IF(N221="zákl. přenesená",J221,0)</f>
        <v>0</v>
      </c>
      <c r="BH221" s="102">
        <f>IF(N221="sníž. přenesená",J221,0)</f>
        <v>0</v>
      </c>
      <c r="BI221" s="102">
        <f>IF(N221="nulová",J221,0)</f>
        <v>0</v>
      </c>
      <c r="BJ221" s="2" t="s">
        <v>78</v>
      </c>
      <c r="BK221" s="102">
        <f>ROUND(I221*H221,2)</f>
        <v>0</v>
      </c>
      <c r="BL221" s="2" t="s">
        <v>86</v>
      </c>
      <c r="BM221" s="101" t="s">
        <v>238</v>
      </c>
    </row>
    <row r="222" spans="2:65" s="11" customFormat="1" ht="28.8" x14ac:dyDescent="0.2">
      <c r="B222" s="12"/>
      <c r="D222" s="103" t="s">
        <v>88</v>
      </c>
      <c r="F222" s="104" t="s">
        <v>239</v>
      </c>
      <c r="I222" s="105"/>
      <c r="L222" s="12"/>
      <c r="M222" s="106"/>
      <c r="T222" s="107"/>
      <c r="AT222" s="2" t="s">
        <v>88</v>
      </c>
      <c r="AU222" s="2" t="s">
        <v>1</v>
      </c>
    </row>
    <row r="223" spans="2:65" s="76" customFormat="1" ht="25.95" customHeight="1" x14ac:dyDescent="0.25">
      <c r="B223" s="77"/>
      <c r="D223" s="78" t="s">
        <v>75</v>
      </c>
      <c r="E223" s="79" t="s">
        <v>240</v>
      </c>
      <c r="F223" s="79" t="s">
        <v>241</v>
      </c>
      <c r="I223" s="80"/>
      <c r="J223" s="81">
        <f>BK223</f>
        <v>0</v>
      </c>
      <c r="L223" s="77"/>
      <c r="M223" s="82"/>
      <c r="P223" s="83">
        <f>P224</f>
        <v>0</v>
      </c>
      <c r="R223" s="83">
        <f>R224</f>
        <v>0</v>
      </c>
      <c r="T223" s="84">
        <f>T224</f>
        <v>4.8959999999999999</v>
      </c>
      <c r="AR223" s="78" t="s">
        <v>1</v>
      </c>
      <c r="AT223" s="85" t="s">
        <v>75</v>
      </c>
      <c r="AU223" s="85" t="s">
        <v>79</v>
      </c>
      <c r="AY223" s="78" t="s">
        <v>80</v>
      </c>
      <c r="BK223" s="86">
        <f>BK224</f>
        <v>0</v>
      </c>
    </row>
    <row r="224" spans="2:65" s="76" customFormat="1" ht="22.8" customHeight="1" x14ac:dyDescent="0.25">
      <c r="B224" s="77"/>
      <c r="D224" s="78" t="s">
        <v>75</v>
      </c>
      <c r="E224" s="87" t="s">
        <v>242</v>
      </c>
      <c r="F224" s="87" t="s">
        <v>243</v>
      </c>
      <c r="I224" s="80"/>
      <c r="J224" s="88">
        <f>BK224</f>
        <v>0</v>
      </c>
      <c r="L224" s="77"/>
      <c r="M224" s="82"/>
      <c r="P224" s="83">
        <f>SUM(P225:P226)</f>
        <v>0</v>
      </c>
      <c r="R224" s="83">
        <f>SUM(R225:R226)</f>
        <v>0</v>
      </c>
      <c r="T224" s="84">
        <f>SUM(T225:T226)</f>
        <v>4.8959999999999999</v>
      </c>
      <c r="AR224" s="78" t="s">
        <v>1</v>
      </c>
      <c r="AT224" s="85" t="s">
        <v>75</v>
      </c>
      <c r="AU224" s="85" t="s">
        <v>78</v>
      </c>
      <c r="AY224" s="78" t="s">
        <v>80</v>
      </c>
      <c r="BK224" s="86">
        <f>SUM(BK225:BK226)</f>
        <v>0</v>
      </c>
    </row>
    <row r="225" spans="2:65" s="11" customFormat="1" ht="24.15" customHeight="1" x14ac:dyDescent="0.2">
      <c r="B225" s="12"/>
      <c r="C225" s="89" t="s">
        <v>244</v>
      </c>
      <c r="D225" s="89" t="s">
        <v>82</v>
      </c>
      <c r="E225" s="90" t="s">
        <v>245</v>
      </c>
      <c r="F225" s="91" t="s">
        <v>246</v>
      </c>
      <c r="G225" s="92" t="s">
        <v>111</v>
      </c>
      <c r="H225" s="93">
        <v>306</v>
      </c>
      <c r="I225" s="94"/>
      <c r="J225" s="95">
        <f>ROUND(I225*H225,2)</f>
        <v>0</v>
      </c>
      <c r="K225" s="96"/>
      <c r="L225" s="12"/>
      <c r="M225" s="97" t="s">
        <v>9</v>
      </c>
      <c r="N225" s="98" t="s">
        <v>26</v>
      </c>
      <c r="P225" s="99">
        <f>O225*H225</f>
        <v>0</v>
      </c>
      <c r="Q225" s="99">
        <v>0</v>
      </c>
      <c r="R225" s="99">
        <f>Q225*H225</f>
        <v>0</v>
      </c>
      <c r="S225" s="99">
        <v>1.6E-2</v>
      </c>
      <c r="T225" s="100">
        <f>S225*H225</f>
        <v>4.8959999999999999</v>
      </c>
      <c r="AR225" s="101" t="s">
        <v>193</v>
      </c>
      <c r="AT225" s="101" t="s">
        <v>82</v>
      </c>
      <c r="AU225" s="101" t="s">
        <v>1</v>
      </c>
      <c r="AY225" s="2" t="s">
        <v>80</v>
      </c>
      <c r="BE225" s="102">
        <f>IF(N225="základní",J225,0)</f>
        <v>0</v>
      </c>
      <c r="BF225" s="102">
        <f>IF(N225="snížená",J225,0)</f>
        <v>0</v>
      </c>
      <c r="BG225" s="102">
        <f>IF(N225="zákl. přenesená",J225,0)</f>
        <v>0</v>
      </c>
      <c r="BH225" s="102">
        <f>IF(N225="sníž. přenesená",J225,0)</f>
        <v>0</v>
      </c>
      <c r="BI225" s="102">
        <f>IF(N225="nulová",J225,0)</f>
        <v>0</v>
      </c>
      <c r="BJ225" s="2" t="s">
        <v>78</v>
      </c>
      <c r="BK225" s="102">
        <f>ROUND(I225*H225,2)</f>
        <v>0</v>
      </c>
      <c r="BL225" s="2" t="s">
        <v>193</v>
      </c>
      <c r="BM225" s="101" t="s">
        <v>247</v>
      </c>
    </row>
    <row r="226" spans="2:65" s="11" customFormat="1" ht="19.2" x14ac:dyDescent="0.2">
      <c r="B226" s="12"/>
      <c r="D226" s="103" t="s">
        <v>88</v>
      </c>
      <c r="F226" s="104" t="s">
        <v>248</v>
      </c>
      <c r="I226" s="105"/>
      <c r="L226" s="12"/>
      <c r="M226" s="106"/>
      <c r="T226" s="107"/>
      <c r="AT226" s="2" t="s">
        <v>88</v>
      </c>
      <c r="AU226" s="2" t="s">
        <v>1</v>
      </c>
    </row>
    <row r="227" spans="2:65" s="76" customFormat="1" ht="25.95" customHeight="1" x14ac:dyDescent="0.25">
      <c r="B227" s="77"/>
      <c r="D227" s="78" t="s">
        <v>75</v>
      </c>
      <c r="E227" s="79" t="s">
        <v>249</v>
      </c>
      <c r="F227" s="79" t="s">
        <v>250</v>
      </c>
      <c r="I227" s="80"/>
      <c r="J227" s="81">
        <f>BK227</f>
        <v>0</v>
      </c>
      <c r="L227" s="77"/>
      <c r="M227" s="82"/>
      <c r="P227" s="83">
        <f>SUM(P228:P229)</f>
        <v>0</v>
      </c>
      <c r="R227" s="83">
        <f>SUM(R228:R229)</f>
        <v>0</v>
      </c>
      <c r="T227" s="84">
        <f>SUM(T228:T229)</f>
        <v>0</v>
      </c>
      <c r="AR227" s="78" t="s">
        <v>86</v>
      </c>
      <c r="AT227" s="85" t="s">
        <v>75</v>
      </c>
      <c r="AU227" s="85" t="s">
        <v>79</v>
      </c>
      <c r="AY227" s="78" t="s">
        <v>80</v>
      </c>
      <c r="BK227" s="86">
        <f>SUM(BK228:BK229)</f>
        <v>0</v>
      </c>
    </row>
    <row r="228" spans="2:65" s="11" customFormat="1" ht="114.9" customHeight="1" x14ac:dyDescent="0.2">
      <c r="B228" s="12"/>
      <c r="C228" s="89" t="s">
        <v>251</v>
      </c>
      <c r="D228" s="89" t="s">
        <v>82</v>
      </c>
      <c r="E228" s="90" t="s">
        <v>252</v>
      </c>
      <c r="F228" s="91" t="s">
        <v>253</v>
      </c>
      <c r="G228" s="92" t="s">
        <v>254</v>
      </c>
      <c r="H228" s="93">
        <v>2</v>
      </c>
      <c r="I228" s="94"/>
      <c r="J228" s="95">
        <f>ROUND(I228*H228,2)</f>
        <v>0</v>
      </c>
      <c r="K228" s="96"/>
      <c r="L228" s="12"/>
      <c r="M228" s="97" t="s">
        <v>9</v>
      </c>
      <c r="N228" s="98" t="s">
        <v>26</v>
      </c>
      <c r="P228" s="99">
        <f>O228*H228</f>
        <v>0</v>
      </c>
      <c r="Q228" s="99">
        <v>0</v>
      </c>
      <c r="R228" s="99">
        <f>Q228*H228</f>
        <v>0</v>
      </c>
      <c r="S228" s="99">
        <v>0</v>
      </c>
      <c r="T228" s="100">
        <f>S228*H228</f>
        <v>0</v>
      </c>
      <c r="AR228" s="101" t="s">
        <v>86</v>
      </c>
      <c r="AT228" s="101" t="s">
        <v>82</v>
      </c>
      <c r="AU228" s="101" t="s">
        <v>78</v>
      </c>
      <c r="AY228" s="2" t="s">
        <v>80</v>
      </c>
      <c r="BE228" s="102">
        <f>IF(N228="základní",J228,0)</f>
        <v>0</v>
      </c>
      <c r="BF228" s="102">
        <f>IF(N228="snížená",J228,0)</f>
        <v>0</v>
      </c>
      <c r="BG228" s="102">
        <f>IF(N228="zákl. přenesená",J228,0)</f>
        <v>0</v>
      </c>
      <c r="BH228" s="102">
        <f>IF(N228="sníž. přenesená",J228,0)</f>
        <v>0</v>
      </c>
      <c r="BI228" s="102">
        <f>IF(N228="nulová",J228,0)</f>
        <v>0</v>
      </c>
      <c r="BJ228" s="2" t="s">
        <v>78</v>
      </c>
      <c r="BK228" s="102">
        <f>ROUND(I228*H228,2)</f>
        <v>0</v>
      </c>
      <c r="BL228" s="2" t="s">
        <v>86</v>
      </c>
      <c r="BM228" s="101" t="s">
        <v>255</v>
      </c>
    </row>
    <row r="229" spans="2:65" s="11" customFormat="1" ht="101.25" customHeight="1" x14ac:dyDescent="0.2">
      <c r="B229" s="12"/>
      <c r="C229" s="89" t="s">
        <v>256</v>
      </c>
      <c r="D229" s="89" t="s">
        <v>82</v>
      </c>
      <c r="E229" s="90" t="s">
        <v>257</v>
      </c>
      <c r="F229" s="91" t="s">
        <v>258</v>
      </c>
      <c r="G229" s="92" t="s">
        <v>254</v>
      </c>
      <c r="H229" s="93">
        <v>2</v>
      </c>
      <c r="I229" s="94"/>
      <c r="J229" s="95">
        <f>ROUND(I229*H229,2)</f>
        <v>0</v>
      </c>
      <c r="K229" s="96"/>
      <c r="L229" s="12"/>
      <c r="M229" s="97" t="s">
        <v>9</v>
      </c>
      <c r="N229" s="98" t="s">
        <v>26</v>
      </c>
      <c r="P229" s="99">
        <f>O229*H229</f>
        <v>0</v>
      </c>
      <c r="Q229" s="99">
        <v>0</v>
      </c>
      <c r="R229" s="99">
        <f>Q229*H229</f>
        <v>0</v>
      </c>
      <c r="S229" s="99">
        <v>0</v>
      </c>
      <c r="T229" s="100">
        <f>S229*H229</f>
        <v>0</v>
      </c>
      <c r="AR229" s="101" t="s">
        <v>86</v>
      </c>
      <c r="AT229" s="101" t="s">
        <v>82</v>
      </c>
      <c r="AU229" s="101" t="s">
        <v>78</v>
      </c>
      <c r="AY229" s="2" t="s">
        <v>80</v>
      </c>
      <c r="BE229" s="102">
        <f>IF(N229="základní",J229,0)</f>
        <v>0</v>
      </c>
      <c r="BF229" s="102">
        <f>IF(N229="snížená",J229,0)</f>
        <v>0</v>
      </c>
      <c r="BG229" s="102">
        <f>IF(N229="zákl. přenesená",J229,0)</f>
        <v>0</v>
      </c>
      <c r="BH229" s="102">
        <f>IF(N229="sníž. přenesená",J229,0)</f>
        <v>0</v>
      </c>
      <c r="BI229" s="102">
        <f>IF(N229="nulová",J229,0)</f>
        <v>0</v>
      </c>
      <c r="BJ229" s="2" t="s">
        <v>78</v>
      </c>
      <c r="BK229" s="102">
        <f>ROUND(I229*H229,2)</f>
        <v>0</v>
      </c>
      <c r="BL229" s="2" t="s">
        <v>86</v>
      </c>
      <c r="BM229" s="101" t="s">
        <v>259</v>
      </c>
    </row>
    <row r="230" spans="2:65" s="76" customFormat="1" ht="25.95" customHeight="1" x14ac:dyDescent="0.25">
      <c r="B230" s="77"/>
      <c r="D230" s="78" t="s">
        <v>75</v>
      </c>
      <c r="E230" s="79" t="s">
        <v>260</v>
      </c>
      <c r="F230" s="79" t="s">
        <v>261</v>
      </c>
      <c r="I230" s="80"/>
      <c r="J230" s="81">
        <f>BK230</f>
        <v>0</v>
      </c>
      <c r="L230" s="77"/>
      <c r="M230" s="82"/>
      <c r="P230" s="83">
        <f>P231+P234+P237+P240</f>
        <v>0</v>
      </c>
      <c r="R230" s="83">
        <f>R231+R234+R237+R240</f>
        <v>0</v>
      </c>
      <c r="T230" s="84">
        <f>T231+T234+T237+T240</f>
        <v>0</v>
      </c>
      <c r="AR230" s="78" t="s">
        <v>116</v>
      </c>
      <c r="AT230" s="85" t="s">
        <v>75</v>
      </c>
      <c r="AU230" s="85" t="s">
        <v>79</v>
      </c>
      <c r="AY230" s="78" t="s">
        <v>80</v>
      </c>
      <c r="BK230" s="86">
        <f>BK231+BK234+BK237+BK240</f>
        <v>0</v>
      </c>
    </row>
    <row r="231" spans="2:65" s="76" customFormat="1" ht="22.8" customHeight="1" x14ac:dyDescent="0.25">
      <c r="B231" s="77"/>
      <c r="D231" s="78" t="s">
        <v>75</v>
      </c>
      <c r="E231" s="87" t="s">
        <v>262</v>
      </c>
      <c r="F231" s="87" t="s">
        <v>263</v>
      </c>
      <c r="I231" s="80"/>
      <c r="J231" s="88">
        <f>BK231</f>
        <v>0</v>
      </c>
      <c r="L231" s="77"/>
      <c r="M231" s="82"/>
      <c r="P231" s="83">
        <f>SUM(P232:P233)</f>
        <v>0</v>
      </c>
      <c r="R231" s="83">
        <f>SUM(R232:R233)</f>
        <v>0</v>
      </c>
      <c r="T231" s="84">
        <f>SUM(T232:T233)</f>
        <v>0</v>
      </c>
      <c r="AR231" s="78" t="s">
        <v>116</v>
      </c>
      <c r="AT231" s="85" t="s">
        <v>75</v>
      </c>
      <c r="AU231" s="85" t="s">
        <v>78</v>
      </c>
      <c r="AY231" s="78" t="s">
        <v>80</v>
      </c>
      <c r="BK231" s="86">
        <f>SUM(BK232:BK233)</f>
        <v>0</v>
      </c>
    </row>
    <row r="232" spans="2:65" s="11" customFormat="1" ht="16.5" customHeight="1" x14ac:dyDescent="0.2">
      <c r="B232" s="12"/>
      <c r="C232" s="89" t="s">
        <v>264</v>
      </c>
      <c r="D232" s="89" t="s">
        <v>82</v>
      </c>
      <c r="E232" s="90" t="s">
        <v>265</v>
      </c>
      <c r="F232" s="91" t="s">
        <v>263</v>
      </c>
      <c r="G232" s="92" t="s">
        <v>266</v>
      </c>
      <c r="H232" s="93">
        <v>1</v>
      </c>
      <c r="I232" s="94"/>
      <c r="J232" s="95">
        <f>ROUND(I232*H232,2)</f>
        <v>0</v>
      </c>
      <c r="K232" s="96"/>
      <c r="L232" s="12"/>
      <c r="M232" s="97" t="s">
        <v>9</v>
      </c>
      <c r="N232" s="98" t="s">
        <v>26</v>
      </c>
      <c r="P232" s="99">
        <f>O232*H232</f>
        <v>0</v>
      </c>
      <c r="Q232" s="99">
        <v>0</v>
      </c>
      <c r="R232" s="99">
        <f>Q232*H232</f>
        <v>0</v>
      </c>
      <c r="S232" s="99">
        <v>0</v>
      </c>
      <c r="T232" s="100">
        <f>S232*H232</f>
        <v>0</v>
      </c>
      <c r="AR232" s="101" t="s">
        <v>267</v>
      </c>
      <c r="AT232" s="101" t="s">
        <v>82</v>
      </c>
      <c r="AU232" s="101" t="s">
        <v>1</v>
      </c>
      <c r="AY232" s="2" t="s">
        <v>80</v>
      </c>
      <c r="BE232" s="102">
        <f>IF(N232="základní",J232,0)</f>
        <v>0</v>
      </c>
      <c r="BF232" s="102">
        <f>IF(N232="snížená",J232,0)</f>
        <v>0</v>
      </c>
      <c r="BG232" s="102">
        <f>IF(N232="zákl. přenesená",J232,0)</f>
        <v>0</v>
      </c>
      <c r="BH232" s="102">
        <f>IF(N232="sníž. přenesená",J232,0)</f>
        <v>0</v>
      </c>
      <c r="BI232" s="102">
        <f>IF(N232="nulová",J232,0)</f>
        <v>0</v>
      </c>
      <c r="BJ232" s="2" t="s">
        <v>78</v>
      </c>
      <c r="BK232" s="102">
        <f>ROUND(I232*H232,2)</f>
        <v>0</v>
      </c>
      <c r="BL232" s="2" t="s">
        <v>267</v>
      </c>
      <c r="BM232" s="101" t="s">
        <v>268</v>
      </c>
    </row>
    <row r="233" spans="2:65" s="11" customFormat="1" x14ac:dyDescent="0.2">
      <c r="B233" s="12"/>
      <c r="D233" s="103" t="s">
        <v>88</v>
      </c>
      <c r="F233" s="104" t="s">
        <v>263</v>
      </c>
      <c r="I233" s="105"/>
      <c r="L233" s="12"/>
      <c r="M233" s="106"/>
      <c r="T233" s="107"/>
      <c r="AT233" s="2" t="s">
        <v>88</v>
      </c>
      <c r="AU233" s="2" t="s">
        <v>1</v>
      </c>
    </row>
    <row r="234" spans="2:65" s="76" customFormat="1" ht="22.8" customHeight="1" x14ac:dyDescent="0.25">
      <c r="B234" s="77"/>
      <c r="D234" s="78" t="s">
        <v>75</v>
      </c>
      <c r="E234" s="87" t="s">
        <v>269</v>
      </c>
      <c r="F234" s="87" t="s">
        <v>270</v>
      </c>
      <c r="I234" s="80"/>
      <c r="J234" s="88">
        <f>BK234</f>
        <v>0</v>
      </c>
      <c r="L234" s="77"/>
      <c r="M234" s="82"/>
      <c r="P234" s="83">
        <f>SUM(P235:P236)</f>
        <v>0</v>
      </c>
      <c r="R234" s="83">
        <f>SUM(R235:R236)</f>
        <v>0</v>
      </c>
      <c r="T234" s="84">
        <f>SUM(T235:T236)</f>
        <v>0</v>
      </c>
      <c r="AR234" s="78" t="s">
        <v>116</v>
      </c>
      <c r="AT234" s="85" t="s">
        <v>75</v>
      </c>
      <c r="AU234" s="85" t="s">
        <v>78</v>
      </c>
      <c r="AY234" s="78" t="s">
        <v>80</v>
      </c>
      <c r="BK234" s="86">
        <f>SUM(BK235:BK236)</f>
        <v>0</v>
      </c>
    </row>
    <row r="235" spans="2:65" s="11" customFormat="1" ht="16.5" customHeight="1" x14ac:dyDescent="0.2">
      <c r="B235" s="12"/>
      <c r="C235" s="89" t="s">
        <v>271</v>
      </c>
      <c r="D235" s="89" t="s">
        <v>82</v>
      </c>
      <c r="E235" s="90" t="s">
        <v>272</v>
      </c>
      <c r="F235" s="91" t="s">
        <v>270</v>
      </c>
      <c r="G235" s="92" t="s">
        <v>266</v>
      </c>
      <c r="H235" s="93">
        <v>1</v>
      </c>
      <c r="I235" s="94"/>
      <c r="J235" s="95">
        <f>ROUND(I235*H235,2)</f>
        <v>0</v>
      </c>
      <c r="K235" s="96"/>
      <c r="L235" s="12"/>
      <c r="M235" s="97" t="s">
        <v>9</v>
      </c>
      <c r="N235" s="98" t="s">
        <v>26</v>
      </c>
      <c r="P235" s="99">
        <f>O235*H235</f>
        <v>0</v>
      </c>
      <c r="Q235" s="99">
        <v>0</v>
      </c>
      <c r="R235" s="99">
        <f>Q235*H235</f>
        <v>0</v>
      </c>
      <c r="S235" s="99">
        <v>0</v>
      </c>
      <c r="T235" s="100">
        <f>S235*H235</f>
        <v>0</v>
      </c>
      <c r="AR235" s="101" t="s">
        <v>267</v>
      </c>
      <c r="AT235" s="101" t="s">
        <v>82</v>
      </c>
      <c r="AU235" s="101" t="s">
        <v>1</v>
      </c>
      <c r="AY235" s="2" t="s">
        <v>80</v>
      </c>
      <c r="BE235" s="102">
        <f>IF(N235="základní",J235,0)</f>
        <v>0</v>
      </c>
      <c r="BF235" s="102">
        <f>IF(N235="snížená",J235,0)</f>
        <v>0</v>
      </c>
      <c r="BG235" s="102">
        <f>IF(N235="zákl. přenesená",J235,0)</f>
        <v>0</v>
      </c>
      <c r="BH235" s="102">
        <f>IF(N235="sníž. přenesená",J235,0)</f>
        <v>0</v>
      </c>
      <c r="BI235" s="102">
        <f>IF(N235="nulová",J235,0)</f>
        <v>0</v>
      </c>
      <c r="BJ235" s="2" t="s">
        <v>78</v>
      </c>
      <c r="BK235" s="102">
        <f>ROUND(I235*H235,2)</f>
        <v>0</v>
      </c>
      <c r="BL235" s="2" t="s">
        <v>267</v>
      </c>
      <c r="BM235" s="101" t="s">
        <v>273</v>
      </c>
    </row>
    <row r="236" spans="2:65" s="11" customFormat="1" x14ac:dyDescent="0.2">
      <c r="B236" s="12"/>
      <c r="D236" s="103" t="s">
        <v>88</v>
      </c>
      <c r="F236" s="104" t="s">
        <v>270</v>
      </c>
      <c r="I236" s="105"/>
      <c r="L236" s="12"/>
      <c r="M236" s="106"/>
      <c r="T236" s="107"/>
      <c r="AT236" s="2" t="s">
        <v>88</v>
      </c>
      <c r="AU236" s="2" t="s">
        <v>1</v>
      </c>
    </row>
    <row r="237" spans="2:65" s="76" customFormat="1" ht="22.8" customHeight="1" x14ac:dyDescent="0.25">
      <c r="B237" s="77"/>
      <c r="D237" s="78" t="s">
        <v>75</v>
      </c>
      <c r="E237" s="87" t="s">
        <v>274</v>
      </c>
      <c r="F237" s="87" t="s">
        <v>275</v>
      </c>
      <c r="I237" s="80"/>
      <c r="J237" s="88">
        <f>BK237</f>
        <v>0</v>
      </c>
      <c r="L237" s="77"/>
      <c r="M237" s="82"/>
      <c r="P237" s="83">
        <f>SUM(P238:P239)</f>
        <v>0</v>
      </c>
      <c r="R237" s="83">
        <f>SUM(R238:R239)</f>
        <v>0</v>
      </c>
      <c r="T237" s="84">
        <f>SUM(T238:T239)</f>
        <v>0</v>
      </c>
      <c r="AR237" s="78" t="s">
        <v>116</v>
      </c>
      <c r="AT237" s="85" t="s">
        <v>75</v>
      </c>
      <c r="AU237" s="85" t="s">
        <v>78</v>
      </c>
      <c r="AY237" s="78" t="s">
        <v>80</v>
      </c>
      <c r="BK237" s="86">
        <f>SUM(BK238:BK239)</f>
        <v>0</v>
      </c>
    </row>
    <row r="238" spans="2:65" s="11" customFormat="1" ht="16.5" customHeight="1" x14ac:dyDescent="0.2">
      <c r="B238" s="12"/>
      <c r="C238" s="89" t="s">
        <v>276</v>
      </c>
      <c r="D238" s="89" t="s">
        <v>82</v>
      </c>
      <c r="E238" s="90" t="s">
        <v>277</v>
      </c>
      <c r="F238" s="91" t="s">
        <v>275</v>
      </c>
      <c r="G238" s="92" t="s">
        <v>266</v>
      </c>
      <c r="H238" s="93">
        <v>1</v>
      </c>
      <c r="I238" s="94"/>
      <c r="J238" s="95">
        <f>ROUND(I238*H238,2)</f>
        <v>0</v>
      </c>
      <c r="K238" s="96"/>
      <c r="L238" s="12"/>
      <c r="M238" s="97" t="s">
        <v>9</v>
      </c>
      <c r="N238" s="98" t="s">
        <v>26</v>
      </c>
      <c r="P238" s="99">
        <f>O238*H238</f>
        <v>0</v>
      </c>
      <c r="Q238" s="99">
        <v>0</v>
      </c>
      <c r="R238" s="99">
        <f>Q238*H238</f>
        <v>0</v>
      </c>
      <c r="S238" s="99">
        <v>0</v>
      </c>
      <c r="T238" s="100">
        <f>S238*H238</f>
        <v>0</v>
      </c>
      <c r="AR238" s="101" t="s">
        <v>267</v>
      </c>
      <c r="AT238" s="101" t="s">
        <v>82</v>
      </c>
      <c r="AU238" s="101" t="s">
        <v>1</v>
      </c>
      <c r="AY238" s="2" t="s">
        <v>80</v>
      </c>
      <c r="BE238" s="102">
        <f>IF(N238="základní",J238,0)</f>
        <v>0</v>
      </c>
      <c r="BF238" s="102">
        <f>IF(N238="snížená",J238,0)</f>
        <v>0</v>
      </c>
      <c r="BG238" s="102">
        <f>IF(N238="zákl. přenesená",J238,0)</f>
        <v>0</v>
      </c>
      <c r="BH238" s="102">
        <f>IF(N238="sníž. přenesená",J238,0)</f>
        <v>0</v>
      </c>
      <c r="BI238" s="102">
        <f>IF(N238="nulová",J238,0)</f>
        <v>0</v>
      </c>
      <c r="BJ238" s="2" t="s">
        <v>78</v>
      </c>
      <c r="BK238" s="102">
        <f>ROUND(I238*H238,2)</f>
        <v>0</v>
      </c>
      <c r="BL238" s="2" t="s">
        <v>267</v>
      </c>
      <c r="BM238" s="101" t="s">
        <v>278</v>
      </c>
    </row>
    <row r="239" spans="2:65" s="11" customFormat="1" x14ac:dyDescent="0.2">
      <c r="B239" s="12"/>
      <c r="D239" s="103" t="s">
        <v>88</v>
      </c>
      <c r="F239" s="104" t="s">
        <v>275</v>
      </c>
      <c r="I239" s="105"/>
      <c r="L239" s="12"/>
      <c r="M239" s="106"/>
      <c r="T239" s="107"/>
      <c r="AT239" s="2" t="s">
        <v>88</v>
      </c>
      <c r="AU239" s="2" t="s">
        <v>1</v>
      </c>
    </row>
    <row r="240" spans="2:65" s="76" customFormat="1" ht="22.8" customHeight="1" x14ac:dyDescent="0.25">
      <c r="B240" s="77"/>
      <c r="D240" s="78" t="s">
        <v>75</v>
      </c>
      <c r="E240" s="87" t="s">
        <v>279</v>
      </c>
      <c r="F240" s="87" t="s">
        <v>280</v>
      </c>
      <c r="I240" s="80"/>
      <c r="J240" s="88">
        <f>BK240</f>
        <v>0</v>
      </c>
      <c r="L240" s="77"/>
      <c r="M240" s="82"/>
      <c r="P240" s="83">
        <f>SUM(P241:P242)</f>
        <v>0</v>
      </c>
      <c r="R240" s="83">
        <f>SUM(R241:R242)</f>
        <v>0</v>
      </c>
      <c r="T240" s="84">
        <f>SUM(T241:T242)</f>
        <v>0</v>
      </c>
      <c r="AR240" s="78" t="s">
        <v>116</v>
      </c>
      <c r="AT240" s="85" t="s">
        <v>75</v>
      </c>
      <c r="AU240" s="85" t="s">
        <v>78</v>
      </c>
      <c r="AY240" s="78" t="s">
        <v>80</v>
      </c>
      <c r="BK240" s="86">
        <f>SUM(BK241:BK242)</f>
        <v>0</v>
      </c>
    </row>
    <row r="241" spans="2:65" s="11" customFormat="1" ht="16.5" customHeight="1" x14ac:dyDescent="0.2">
      <c r="B241" s="12"/>
      <c r="C241" s="89" t="s">
        <v>281</v>
      </c>
      <c r="D241" s="89" t="s">
        <v>82</v>
      </c>
      <c r="E241" s="90" t="s">
        <v>282</v>
      </c>
      <c r="F241" s="91" t="s">
        <v>280</v>
      </c>
      <c r="G241" s="92" t="s">
        <v>266</v>
      </c>
      <c r="H241" s="93">
        <v>1</v>
      </c>
      <c r="I241" s="94"/>
      <c r="J241" s="95">
        <f>ROUND(I241*H241,2)</f>
        <v>0</v>
      </c>
      <c r="K241" s="96"/>
      <c r="L241" s="12"/>
      <c r="M241" s="97" t="s">
        <v>9</v>
      </c>
      <c r="N241" s="98" t="s">
        <v>26</v>
      </c>
      <c r="P241" s="99">
        <f>O241*H241</f>
        <v>0</v>
      </c>
      <c r="Q241" s="99">
        <v>0</v>
      </c>
      <c r="R241" s="99">
        <f>Q241*H241</f>
        <v>0</v>
      </c>
      <c r="S241" s="99">
        <v>0</v>
      </c>
      <c r="T241" s="100">
        <f>S241*H241</f>
        <v>0</v>
      </c>
      <c r="AR241" s="101" t="s">
        <v>267</v>
      </c>
      <c r="AT241" s="101" t="s">
        <v>82</v>
      </c>
      <c r="AU241" s="101" t="s">
        <v>1</v>
      </c>
      <c r="AY241" s="2" t="s">
        <v>80</v>
      </c>
      <c r="BE241" s="102">
        <f>IF(N241="základní",J241,0)</f>
        <v>0</v>
      </c>
      <c r="BF241" s="102">
        <f>IF(N241="snížená",J241,0)</f>
        <v>0</v>
      </c>
      <c r="BG241" s="102">
        <f>IF(N241="zákl. přenesená",J241,0)</f>
        <v>0</v>
      </c>
      <c r="BH241" s="102">
        <f>IF(N241="sníž. přenesená",J241,0)</f>
        <v>0</v>
      </c>
      <c r="BI241" s="102">
        <f>IF(N241="nulová",J241,0)</f>
        <v>0</v>
      </c>
      <c r="BJ241" s="2" t="s">
        <v>78</v>
      </c>
      <c r="BK241" s="102">
        <f>ROUND(I241*H241,2)</f>
        <v>0</v>
      </c>
      <c r="BL241" s="2" t="s">
        <v>267</v>
      </c>
      <c r="BM241" s="101" t="s">
        <v>283</v>
      </c>
    </row>
    <row r="242" spans="2:65" s="11" customFormat="1" x14ac:dyDescent="0.2">
      <c r="B242" s="12"/>
      <c r="D242" s="103" t="s">
        <v>88</v>
      </c>
      <c r="F242" s="104" t="s">
        <v>280</v>
      </c>
      <c r="I242" s="105"/>
      <c r="L242" s="12"/>
      <c r="M242" s="143"/>
      <c r="N242" s="144"/>
      <c r="O242" s="144"/>
      <c r="P242" s="144"/>
      <c r="Q242" s="144"/>
      <c r="R242" s="144"/>
      <c r="S242" s="144"/>
      <c r="T242" s="145"/>
      <c r="AT242" s="2" t="s">
        <v>88</v>
      </c>
      <c r="AU242" s="2" t="s">
        <v>1</v>
      </c>
    </row>
    <row r="243" spans="2:65" s="11" customFormat="1" ht="6.9" customHeight="1" x14ac:dyDescent="0.2">
      <c r="B243" s="43"/>
      <c r="C243" s="44"/>
      <c r="D243" s="44"/>
      <c r="E243" s="44"/>
      <c r="F243" s="44"/>
      <c r="G243" s="44"/>
      <c r="H243" s="44"/>
      <c r="I243" s="44"/>
      <c r="J243" s="44"/>
      <c r="K243" s="44"/>
      <c r="L243" s="12"/>
    </row>
  </sheetData>
  <sheetProtection algorithmName="SHA-512" hashValue="kfD1MopYRHjLJQ3Bd6bSbsIgh2NvGRbydsGAyvI+5tcx5/MZmXkC/1wArWIEAWe4mE8ZvLGlOJiWuwAdh7KGqw==" saltValue="Gib5rjE2FnqYZVhDTcaAoGhXIde5d4NiKLQDxk7SlZErwELqM59tfXtWCZ6/v2CGwpgWbG2HN/ZY4+vzdYZuiw==" spinCount="100000" sheet="1" objects="1" scenarios="1" formatColumns="0" formatRows="0" autoFilter="0"/>
  <autoFilter ref="C129:K242" xr:uid="{00000000-0009-0000-0000-00000300000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SO 01 - Hřiště</vt:lpstr>
      <vt:lpstr>SO 03 - Zpevněné plochy</vt:lpstr>
      <vt:lpstr>'SO 01 - Hřiště'!Názvy_tisku</vt:lpstr>
      <vt:lpstr>'SO 03 - Zpevněné plochy'!Názvy_tisku</vt:lpstr>
      <vt:lpstr>'SO 01 - Hřiště'!Oblast_tisku</vt:lpstr>
      <vt:lpstr>'SO 03 - Zpevněné plochy'!Oblast_tisku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Jednatel</dc:creator>
  <cp:lastModifiedBy>Jednatel</cp:lastModifiedBy>
  <dcterms:created xsi:type="dcterms:W3CDTF">2024-12-20T07:05:10Z</dcterms:created>
  <dcterms:modified xsi:type="dcterms:W3CDTF">2024-12-20T07:11:08Z</dcterms:modified>
</cp:coreProperties>
</file>